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6.xml" ContentType="application/vnd.openxmlformats-officedocument.spreadsheetml.table+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Git Repos\faculty-workload-scheduling\data\master\"/>
    </mc:Choice>
  </mc:AlternateContent>
  <xr:revisionPtr revIDLastSave="0" documentId="13_ncr:1_{7C876A3E-BA7B-47D2-B068-1398AEAC926F}" xr6:coauthVersionLast="47" xr6:coauthVersionMax="47" xr10:uidLastSave="{00000000-0000-0000-0000-000000000000}"/>
  <bookViews>
    <workbookView xWindow="-120" yWindow="-120" windowWidth="29040" windowHeight="15720" activeTab="2" xr2:uid="{20F78141-482E-4CA3-AAD4-70C68EC666BF}"/>
  </bookViews>
  <sheets>
    <sheet name="Faculty" sheetId="3" r:id="rId1"/>
    <sheet name="Courses" sheetId="2" r:id="rId2"/>
    <sheet name="Availability" sheetId="4" r:id="rId3"/>
    <sheet name="Assignments" sheetId="5" r:id="rId4"/>
    <sheet name="Profiling" sheetId="10" r:id="rId5"/>
    <sheet name="Settings and Totals" sheetId="9" r:id="rId6"/>
    <sheet name="Issue Log" sheetId="13" r:id="rId7"/>
    <sheet name="RefLists" sheetId="14" r:id="rId8"/>
  </sheets>
  <definedNames>
    <definedName name="ExternalData_1" localSheetId="1" hidden="1">'Courses'!$A$1:$G$67</definedName>
    <definedName name="ExternalData_1" localSheetId="4" hidden="1">Profiling!$A$1:$I$33</definedName>
    <definedName name="ExternalData_2" localSheetId="0" hidden="1">Faculty!$A$1:$J$282</definedName>
    <definedName name="ExternalData_3" localSheetId="2" hidden="1">Availability!$A$1:$D$950</definedName>
    <definedName name="ExternalData_4" localSheetId="3" hidden="1">Assignments!$A$1:$K$1011</definedName>
    <definedName name="Slicer_Impact">#N/A</definedName>
    <definedName name="Slicer_Statu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4" l="1"/>
  <c r="L3" i="4" s="1"/>
  <c r="J4" i="4"/>
  <c r="L4" i="4" s="1"/>
  <c r="J5" i="4"/>
  <c r="L5" i="4" s="1"/>
  <c r="J6" i="4"/>
  <c r="L6" i="4" s="1"/>
  <c r="J7" i="4"/>
  <c r="L7" i="4" s="1"/>
  <c r="J8" i="4"/>
  <c r="L8" i="4" s="1"/>
  <c r="J9" i="4"/>
  <c r="L9" i="4" s="1"/>
  <c r="J10" i="4"/>
  <c r="L10" i="4" s="1"/>
  <c r="J11" i="4"/>
  <c r="L11" i="4" s="1"/>
  <c r="J12" i="4"/>
  <c r="L12" i="4" s="1"/>
  <c r="J13" i="4"/>
  <c r="L13" i="4" s="1"/>
  <c r="J14" i="4"/>
  <c r="L14" i="4" s="1"/>
  <c r="J15" i="4"/>
  <c r="L15" i="4" s="1"/>
  <c r="J16" i="4"/>
  <c r="J17" i="4"/>
  <c r="L17" i="4" s="1"/>
  <c r="J18" i="4"/>
  <c r="L18" i="4" s="1"/>
  <c r="J19" i="4"/>
  <c r="L19" i="4" s="1"/>
  <c r="J20" i="4"/>
  <c r="L20" i="4" s="1"/>
  <c r="J21" i="4"/>
  <c r="L21" i="4" s="1"/>
  <c r="J22" i="4"/>
  <c r="L22" i="4" s="1"/>
  <c r="J23" i="4"/>
  <c r="L23" i="4" s="1"/>
  <c r="J24" i="4"/>
  <c r="L24" i="4" s="1"/>
  <c r="J25" i="4"/>
  <c r="L25" i="4" s="1"/>
  <c r="J26" i="4"/>
  <c r="L26" i="4" s="1"/>
  <c r="J27" i="4"/>
  <c r="L27" i="4" s="1"/>
  <c r="J28" i="4"/>
  <c r="L28" i="4" s="1"/>
  <c r="J29" i="4"/>
  <c r="L29" i="4" s="1"/>
  <c r="J30" i="4"/>
  <c r="L30" i="4" s="1"/>
  <c r="J31" i="4"/>
  <c r="L31" i="4" s="1"/>
  <c r="J32" i="4"/>
  <c r="L32" i="4" s="1"/>
  <c r="J33" i="4"/>
  <c r="L33" i="4" s="1"/>
  <c r="J34" i="4"/>
  <c r="L34" i="4" s="1"/>
  <c r="J35" i="4"/>
  <c r="L35" i="4" s="1"/>
  <c r="J36" i="4"/>
  <c r="L36" i="4" s="1"/>
  <c r="J37" i="4"/>
  <c r="L37" i="4" s="1"/>
  <c r="J38" i="4"/>
  <c r="L38" i="4" s="1"/>
  <c r="J39" i="4"/>
  <c r="L39" i="4" s="1"/>
  <c r="J40" i="4"/>
  <c r="L40" i="4" s="1"/>
  <c r="J41" i="4"/>
  <c r="L41" i="4" s="1"/>
  <c r="J42" i="4"/>
  <c r="L42" i="4" s="1"/>
  <c r="J43" i="4"/>
  <c r="L43" i="4" s="1"/>
  <c r="J44" i="4"/>
  <c r="L44" i="4" s="1"/>
  <c r="J45" i="4"/>
  <c r="L45" i="4" s="1"/>
  <c r="J46" i="4"/>
  <c r="L46" i="4" s="1"/>
  <c r="J47" i="4"/>
  <c r="L47" i="4" s="1"/>
  <c r="J48" i="4"/>
  <c r="J49" i="4"/>
  <c r="L49" i="4" s="1"/>
  <c r="J50" i="4"/>
  <c r="L50" i="4" s="1"/>
  <c r="J51" i="4"/>
  <c r="L51" i="4" s="1"/>
  <c r="J52" i="4"/>
  <c r="L52" i="4" s="1"/>
  <c r="J53" i="4"/>
  <c r="L53" i="4" s="1"/>
  <c r="J54" i="4"/>
  <c r="L54" i="4" s="1"/>
  <c r="J55" i="4"/>
  <c r="L55" i="4" s="1"/>
  <c r="J56" i="4"/>
  <c r="L56" i="4" s="1"/>
  <c r="J57" i="4"/>
  <c r="L57" i="4" s="1"/>
  <c r="J58" i="4"/>
  <c r="L58" i="4" s="1"/>
  <c r="J59" i="4"/>
  <c r="L59" i="4" s="1"/>
  <c r="J60" i="4"/>
  <c r="L60" i="4" s="1"/>
  <c r="J61" i="4"/>
  <c r="L61" i="4" s="1"/>
  <c r="J62" i="4"/>
  <c r="L62" i="4" s="1"/>
  <c r="J63" i="4"/>
  <c r="L63" i="4" s="1"/>
  <c r="J64" i="4"/>
  <c r="L64" i="4" s="1"/>
  <c r="J65" i="4"/>
  <c r="L65" i="4" s="1"/>
  <c r="J66" i="4"/>
  <c r="L66" i="4" s="1"/>
  <c r="J67" i="4"/>
  <c r="L67" i="4" s="1"/>
  <c r="J68" i="4"/>
  <c r="L68" i="4" s="1"/>
  <c r="J69" i="4"/>
  <c r="L69" i="4" s="1"/>
  <c r="J70" i="4"/>
  <c r="L70" i="4" s="1"/>
  <c r="J71" i="4"/>
  <c r="L71" i="4" s="1"/>
  <c r="J72" i="4"/>
  <c r="L72" i="4" s="1"/>
  <c r="J73" i="4"/>
  <c r="L73" i="4" s="1"/>
  <c r="J74" i="4"/>
  <c r="L74" i="4" s="1"/>
  <c r="J75" i="4"/>
  <c r="L75" i="4" s="1"/>
  <c r="J76" i="4"/>
  <c r="N76" i="4" s="1"/>
  <c r="J77" i="4"/>
  <c r="L77" i="4" s="1"/>
  <c r="J78" i="4"/>
  <c r="L78" i="4" s="1"/>
  <c r="J79" i="4"/>
  <c r="L79" i="4" s="1"/>
  <c r="J80" i="4"/>
  <c r="J81" i="4"/>
  <c r="L81" i="4" s="1"/>
  <c r="J82" i="4"/>
  <c r="L82" i="4" s="1"/>
  <c r="J83" i="4"/>
  <c r="L83" i="4" s="1"/>
  <c r="J84" i="4"/>
  <c r="L84" i="4" s="1"/>
  <c r="J85" i="4"/>
  <c r="L85" i="4" s="1"/>
  <c r="J86" i="4"/>
  <c r="L86" i="4" s="1"/>
  <c r="J87" i="4"/>
  <c r="L87" i="4" s="1"/>
  <c r="J88" i="4"/>
  <c r="L88" i="4" s="1"/>
  <c r="J89" i="4"/>
  <c r="L89" i="4" s="1"/>
  <c r="J90" i="4"/>
  <c r="L90" i="4" s="1"/>
  <c r="J91" i="4"/>
  <c r="L91" i="4" s="1"/>
  <c r="J92" i="4"/>
  <c r="L92" i="4" s="1"/>
  <c r="J93" i="4"/>
  <c r="L93" i="4" s="1"/>
  <c r="J94" i="4"/>
  <c r="L94" i="4" s="1"/>
  <c r="J95" i="4"/>
  <c r="L95" i="4" s="1"/>
  <c r="J96" i="4"/>
  <c r="L96" i="4" s="1"/>
  <c r="J97" i="4"/>
  <c r="J98" i="4"/>
  <c r="L98" i="4" s="1"/>
  <c r="J99" i="4"/>
  <c r="L99" i="4" s="1"/>
  <c r="J100" i="4"/>
  <c r="L100" i="4" s="1"/>
  <c r="J101" i="4"/>
  <c r="L101" i="4" s="1"/>
  <c r="J102" i="4"/>
  <c r="L102" i="4" s="1"/>
  <c r="J103" i="4"/>
  <c r="J104" i="4"/>
  <c r="N104" i="4" s="1"/>
  <c r="J105" i="4"/>
  <c r="L105" i="4" s="1"/>
  <c r="J106" i="4"/>
  <c r="L106" i="4" s="1"/>
  <c r="J107" i="4"/>
  <c r="L107" i="4" s="1"/>
  <c r="J108" i="4"/>
  <c r="L108" i="4" s="1"/>
  <c r="J109" i="4"/>
  <c r="L109" i="4" s="1"/>
  <c r="J110" i="4"/>
  <c r="N110" i="4" s="1"/>
  <c r="J111" i="4"/>
  <c r="L111" i="4" s="1"/>
  <c r="J112" i="4"/>
  <c r="J113" i="4"/>
  <c r="L113" i="4" s="1"/>
  <c r="J114" i="4"/>
  <c r="L114" i="4" s="1"/>
  <c r="J115" i="4"/>
  <c r="L115" i="4" s="1"/>
  <c r="J116" i="4"/>
  <c r="L116" i="4" s="1"/>
  <c r="J117" i="4"/>
  <c r="L117" i="4" s="1"/>
  <c r="J118" i="4"/>
  <c r="L118" i="4" s="1"/>
  <c r="J119" i="4"/>
  <c r="L119" i="4" s="1"/>
  <c r="J120" i="4"/>
  <c r="L120" i="4" s="1"/>
  <c r="J121" i="4"/>
  <c r="L121" i="4" s="1"/>
  <c r="J122" i="4"/>
  <c r="L122" i="4" s="1"/>
  <c r="J123" i="4"/>
  <c r="L123" i="4" s="1"/>
  <c r="J124" i="4"/>
  <c r="L124" i="4" s="1"/>
  <c r="J125" i="4"/>
  <c r="L125" i="4" s="1"/>
  <c r="J126" i="4"/>
  <c r="L126" i="4" s="1"/>
  <c r="J127" i="4"/>
  <c r="L127" i="4" s="1"/>
  <c r="J128" i="4"/>
  <c r="L128" i="4" s="1"/>
  <c r="J129" i="4"/>
  <c r="L129" i="4" s="1"/>
  <c r="J130" i="4"/>
  <c r="L130" i="4" s="1"/>
  <c r="J131" i="4"/>
  <c r="L131" i="4" s="1"/>
  <c r="J132" i="4"/>
  <c r="L132" i="4" s="1"/>
  <c r="J133" i="4"/>
  <c r="L133" i="4" s="1"/>
  <c r="J134" i="4"/>
  <c r="L134" i="4" s="1"/>
  <c r="J135" i="4"/>
  <c r="L135" i="4" s="1"/>
  <c r="J136" i="4"/>
  <c r="N136" i="4" s="1"/>
  <c r="J137" i="4"/>
  <c r="L137" i="4" s="1"/>
  <c r="J138" i="4"/>
  <c r="L138" i="4" s="1"/>
  <c r="J139" i="4"/>
  <c r="L139" i="4" s="1"/>
  <c r="J140" i="4"/>
  <c r="L140" i="4" s="1"/>
  <c r="J141" i="4"/>
  <c r="L141" i="4" s="1"/>
  <c r="J142" i="4"/>
  <c r="L142" i="4" s="1"/>
  <c r="J143" i="4"/>
  <c r="L143" i="4" s="1"/>
  <c r="J144" i="4"/>
  <c r="J145" i="4"/>
  <c r="L145" i="4" s="1"/>
  <c r="J146" i="4"/>
  <c r="L146" i="4" s="1"/>
  <c r="J147" i="4"/>
  <c r="L147" i="4" s="1"/>
  <c r="J148" i="4"/>
  <c r="L148" i="4" s="1"/>
  <c r="J149" i="4"/>
  <c r="L149" i="4" s="1"/>
  <c r="J150" i="4"/>
  <c r="L150" i="4" s="1"/>
  <c r="J151" i="4"/>
  <c r="L151" i="4" s="1"/>
  <c r="J152" i="4"/>
  <c r="L152" i="4" s="1"/>
  <c r="J153" i="4"/>
  <c r="L153" i="4" s="1"/>
  <c r="J154" i="4"/>
  <c r="L154" i="4" s="1"/>
  <c r="J155" i="4"/>
  <c r="L155" i="4" s="1"/>
  <c r="J156" i="4"/>
  <c r="L156" i="4" s="1"/>
  <c r="J157" i="4"/>
  <c r="L157" i="4" s="1"/>
  <c r="J158" i="4"/>
  <c r="L158" i="4" s="1"/>
  <c r="J159" i="4"/>
  <c r="L159" i="4" s="1"/>
  <c r="J160" i="4"/>
  <c r="L160" i="4" s="1"/>
  <c r="J161" i="4"/>
  <c r="L161" i="4" s="1"/>
  <c r="J162" i="4"/>
  <c r="J163" i="4"/>
  <c r="L163" i="4" s="1"/>
  <c r="J164" i="4"/>
  <c r="L164" i="4" s="1"/>
  <c r="J165" i="4"/>
  <c r="L165" i="4" s="1"/>
  <c r="J166" i="4"/>
  <c r="L166" i="4" s="1"/>
  <c r="J167" i="4"/>
  <c r="L167" i="4" s="1"/>
  <c r="J168" i="4"/>
  <c r="L168" i="4" s="1"/>
  <c r="J169" i="4"/>
  <c r="L169" i="4" s="1"/>
  <c r="J170" i="4"/>
  <c r="L170" i="4" s="1"/>
  <c r="J171" i="4"/>
  <c r="L171" i="4" s="1"/>
  <c r="J172" i="4"/>
  <c r="L172" i="4" s="1"/>
  <c r="J173" i="4"/>
  <c r="L173" i="4" s="1"/>
  <c r="J174" i="4"/>
  <c r="L174" i="4" s="1"/>
  <c r="J175" i="4"/>
  <c r="N175" i="4" s="1"/>
  <c r="J176" i="4"/>
  <c r="J177" i="4"/>
  <c r="L177" i="4" s="1"/>
  <c r="J178" i="4"/>
  <c r="N178" i="4" s="1"/>
  <c r="J179" i="4"/>
  <c r="L179" i="4" s="1"/>
  <c r="J180" i="4"/>
  <c r="L180" i="4" s="1"/>
  <c r="J181" i="4"/>
  <c r="L181" i="4" s="1"/>
  <c r="J182" i="4"/>
  <c r="L182" i="4" s="1"/>
  <c r="J183" i="4"/>
  <c r="L183" i="4" s="1"/>
  <c r="J184" i="4"/>
  <c r="L184" i="4" s="1"/>
  <c r="J185" i="4"/>
  <c r="L185" i="4" s="1"/>
  <c r="J186" i="4"/>
  <c r="L186" i="4" s="1"/>
  <c r="J187" i="4"/>
  <c r="L187" i="4" s="1"/>
  <c r="J188" i="4"/>
  <c r="L188" i="4" s="1"/>
  <c r="J189" i="4"/>
  <c r="L189" i="4" s="1"/>
  <c r="J190" i="4"/>
  <c r="L190" i="4" s="1"/>
  <c r="J191" i="4"/>
  <c r="L191" i="4" s="1"/>
  <c r="J192" i="4"/>
  <c r="L192" i="4" s="1"/>
  <c r="J193" i="4"/>
  <c r="L193" i="4" s="1"/>
  <c r="J194" i="4"/>
  <c r="L194" i="4" s="1"/>
  <c r="J195" i="4"/>
  <c r="L195" i="4" s="1"/>
  <c r="J196" i="4"/>
  <c r="L196" i="4" s="1"/>
  <c r="J197" i="4"/>
  <c r="L197" i="4" s="1"/>
  <c r="J198" i="4"/>
  <c r="L198" i="4" s="1"/>
  <c r="J199" i="4"/>
  <c r="L199" i="4" s="1"/>
  <c r="J200" i="4"/>
  <c r="L200" i="4" s="1"/>
  <c r="J201" i="4"/>
  <c r="L201" i="4" s="1"/>
  <c r="J202" i="4"/>
  <c r="L202" i="4" s="1"/>
  <c r="J203" i="4"/>
  <c r="L203" i="4" s="1"/>
  <c r="J204" i="4"/>
  <c r="L204" i="4" s="1"/>
  <c r="J205" i="4"/>
  <c r="L205" i="4" s="1"/>
  <c r="J206" i="4"/>
  <c r="L206" i="4" s="1"/>
  <c r="J207" i="4"/>
  <c r="L207" i="4" s="1"/>
  <c r="J208" i="4"/>
  <c r="J209" i="4"/>
  <c r="N209" i="4" s="1"/>
  <c r="J210" i="4"/>
  <c r="L210" i="4" s="1"/>
  <c r="J211" i="4"/>
  <c r="L211" i="4" s="1"/>
  <c r="J212" i="4"/>
  <c r="L212" i="4" s="1"/>
  <c r="J213" i="4"/>
  <c r="L213" i="4" s="1"/>
  <c r="J214" i="4"/>
  <c r="L214" i="4" s="1"/>
  <c r="J215" i="4"/>
  <c r="L215" i="4" s="1"/>
  <c r="J216" i="4"/>
  <c r="L216" i="4" s="1"/>
  <c r="J217" i="4"/>
  <c r="L217" i="4" s="1"/>
  <c r="J218" i="4"/>
  <c r="L218" i="4" s="1"/>
  <c r="J219" i="4"/>
  <c r="N219" i="4" s="1"/>
  <c r="J220" i="4"/>
  <c r="L220" i="4" s="1"/>
  <c r="J221" i="4"/>
  <c r="L221" i="4" s="1"/>
  <c r="J222" i="4"/>
  <c r="L222" i="4" s="1"/>
  <c r="J223" i="4"/>
  <c r="L223" i="4" s="1"/>
  <c r="J224" i="4"/>
  <c r="L224" i="4" s="1"/>
  <c r="J225" i="4"/>
  <c r="J226" i="4"/>
  <c r="N226" i="4" s="1"/>
  <c r="J227" i="4"/>
  <c r="L227" i="4" s="1"/>
  <c r="J228" i="4"/>
  <c r="L228" i="4" s="1"/>
  <c r="J229" i="4"/>
  <c r="L229" i="4" s="1"/>
  <c r="J230" i="4"/>
  <c r="L230" i="4" s="1"/>
  <c r="J231" i="4"/>
  <c r="L231" i="4" s="1"/>
  <c r="J232" i="4"/>
  <c r="N232" i="4" s="1"/>
  <c r="J233" i="4"/>
  <c r="L233" i="4" s="1"/>
  <c r="J234" i="4"/>
  <c r="L234" i="4" s="1"/>
  <c r="J235" i="4"/>
  <c r="L235" i="4" s="1"/>
  <c r="J236" i="4"/>
  <c r="L236" i="4" s="1"/>
  <c r="J237" i="4"/>
  <c r="L237" i="4" s="1"/>
  <c r="J238" i="4"/>
  <c r="L238" i="4" s="1"/>
  <c r="J239" i="4"/>
  <c r="L239" i="4" s="1"/>
  <c r="J240" i="4"/>
  <c r="J241" i="4"/>
  <c r="L241" i="4" s="1"/>
  <c r="J242" i="4"/>
  <c r="L242" i="4" s="1"/>
  <c r="J243" i="4"/>
  <c r="L243" i="4" s="1"/>
  <c r="J244" i="4"/>
  <c r="L244" i="4" s="1"/>
  <c r="J245" i="4"/>
  <c r="L245" i="4" s="1"/>
  <c r="J246" i="4"/>
  <c r="L246" i="4" s="1"/>
  <c r="J247" i="4"/>
  <c r="L247" i="4" s="1"/>
  <c r="J248" i="4"/>
  <c r="L248" i="4" s="1"/>
  <c r="J249" i="4"/>
  <c r="L249" i="4" s="1"/>
  <c r="J250" i="4"/>
  <c r="L250" i="4" s="1"/>
  <c r="J251" i="4"/>
  <c r="L251" i="4" s="1"/>
  <c r="J252" i="4"/>
  <c r="N252" i="4" s="1"/>
  <c r="J253" i="4"/>
  <c r="L253" i="4" s="1"/>
  <c r="J254" i="4"/>
  <c r="L254" i="4" s="1"/>
  <c r="J255" i="4"/>
  <c r="L255" i="4" s="1"/>
  <c r="J256" i="4"/>
  <c r="L256" i="4" s="1"/>
  <c r="J257" i="4"/>
  <c r="J258" i="4"/>
  <c r="J259" i="4"/>
  <c r="L259" i="4" s="1"/>
  <c r="J260" i="4"/>
  <c r="L260" i="4" s="1"/>
  <c r="J261" i="4"/>
  <c r="L261" i="4" s="1"/>
  <c r="J262" i="4"/>
  <c r="L262" i="4" s="1"/>
  <c r="J263" i="4"/>
  <c r="L263" i="4" s="1"/>
  <c r="J264" i="4"/>
  <c r="L264" i="4" s="1"/>
  <c r="J265" i="4"/>
  <c r="L265" i="4" s="1"/>
  <c r="J266" i="4"/>
  <c r="L266" i="4" s="1"/>
  <c r="J267" i="4"/>
  <c r="L267" i="4" s="1"/>
  <c r="J268" i="4"/>
  <c r="L268" i="4" s="1"/>
  <c r="J269" i="4"/>
  <c r="L269" i="4" s="1"/>
  <c r="J270" i="4"/>
  <c r="L270" i="4" s="1"/>
  <c r="J271" i="4"/>
  <c r="L271" i="4" s="1"/>
  <c r="J272" i="4"/>
  <c r="J273" i="4"/>
  <c r="L273" i="4" s="1"/>
  <c r="J274" i="4"/>
  <c r="N274" i="4" s="1"/>
  <c r="J275" i="4"/>
  <c r="L275" i="4" s="1"/>
  <c r="J276" i="4"/>
  <c r="L276" i="4" s="1"/>
  <c r="J277" i="4"/>
  <c r="L277" i="4" s="1"/>
  <c r="J278" i="4"/>
  <c r="L278" i="4" s="1"/>
  <c r="J279" i="4"/>
  <c r="L279" i="4" s="1"/>
  <c r="J280" i="4"/>
  <c r="L280" i="4" s="1"/>
  <c r="J281" i="4"/>
  <c r="L281" i="4" s="1"/>
  <c r="J282" i="4"/>
  <c r="L282" i="4" s="1"/>
  <c r="J283" i="4"/>
  <c r="L283" i="4" s="1"/>
  <c r="J284" i="4"/>
  <c r="L284" i="4" s="1"/>
  <c r="J285" i="4"/>
  <c r="L285" i="4" s="1"/>
  <c r="J286" i="4"/>
  <c r="L286" i="4" s="1"/>
  <c r="J287" i="4"/>
  <c r="L287" i="4" s="1"/>
  <c r="J288" i="4"/>
  <c r="L288" i="4" s="1"/>
  <c r="J289" i="4"/>
  <c r="J290" i="4"/>
  <c r="L290" i="4" s="1"/>
  <c r="J291" i="4"/>
  <c r="L291" i="4" s="1"/>
  <c r="J292" i="4"/>
  <c r="L292" i="4" s="1"/>
  <c r="J293" i="4"/>
  <c r="L293" i="4" s="1"/>
  <c r="J294" i="4"/>
  <c r="L294" i="4" s="1"/>
  <c r="J295" i="4"/>
  <c r="L295" i="4" s="1"/>
  <c r="J296" i="4"/>
  <c r="L296" i="4" s="1"/>
  <c r="J297" i="4"/>
  <c r="L297" i="4" s="1"/>
  <c r="J298" i="4"/>
  <c r="L298" i="4" s="1"/>
  <c r="J299" i="4"/>
  <c r="L299" i="4" s="1"/>
  <c r="J300" i="4"/>
  <c r="L300" i="4" s="1"/>
  <c r="J301" i="4"/>
  <c r="L301" i="4" s="1"/>
  <c r="J302" i="4"/>
  <c r="L302" i="4" s="1"/>
  <c r="J303" i="4"/>
  <c r="L303" i="4" s="1"/>
  <c r="J304" i="4"/>
  <c r="J305" i="4"/>
  <c r="N305" i="4" s="1"/>
  <c r="J306" i="4"/>
  <c r="L306" i="4" s="1"/>
  <c r="J307" i="4"/>
  <c r="L307" i="4" s="1"/>
  <c r="J308" i="4"/>
  <c r="L308" i="4" s="1"/>
  <c r="J309" i="4"/>
  <c r="L309" i="4" s="1"/>
  <c r="J310" i="4"/>
  <c r="L310" i="4" s="1"/>
  <c r="J311" i="4"/>
  <c r="L311" i="4" s="1"/>
  <c r="J312" i="4"/>
  <c r="L312" i="4" s="1"/>
  <c r="J313" i="4"/>
  <c r="L313" i="4" s="1"/>
  <c r="J314" i="4"/>
  <c r="L314" i="4" s="1"/>
  <c r="J315" i="4"/>
  <c r="L315" i="4" s="1"/>
  <c r="J316" i="4"/>
  <c r="L316" i="4" s="1"/>
  <c r="J317" i="4"/>
  <c r="L317" i="4" s="1"/>
  <c r="J318" i="4"/>
  <c r="L318" i="4" s="1"/>
  <c r="J319" i="4"/>
  <c r="L319" i="4" s="1"/>
  <c r="J320" i="4"/>
  <c r="L320" i="4" s="1"/>
  <c r="J321" i="4"/>
  <c r="J322" i="4"/>
  <c r="J323" i="4"/>
  <c r="L323" i="4" s="1"/>
  <c r="J324" i="4"/>
  <c r="L324" i="4" s="1"/>
  <c r="J325" i="4"/>
  <c r="L325" i="4" s="1"/>
  <c r="J326" i="4"/>
  <c r="L326" i="4" s="1"/>
  <c r="J327" i="4"/>
  <c r="L327" i="4" s="1"/>
  <c r="J328" i="4"/>
  <c r="L328" i="4" s="1"/>
  <c r="J329" i="4"/>
  <c r="L329" i="4" s="1"/>
  <c r="J330" i="4"/>
  <c r="L330" i="4" s="1"/>
  <c r="J331" i="4"/>
  <c r="L331" i="4" s="1"/>
  <c r="J332" i="4"/>
  <c r="L332" i="4" s="1"/>
  <c r="J333" i="4"/>
  <c r="L333" i="4" s="1"/>
  <c r="J334" i="4"/>
  <c r="L334" i="4" s="1"/>
  <c r="J335" i="4"/>
  <c r="L335" i="4" s="1"/>
  <c r="J336" i="4"/>
  <c r="J337" i="4"/>
  <c r="L337" i="4" s="1"/>
  <c r="J338" i="4"/>
  <c r="L338" i="4" s="1"/>
  <c r="J339" i="4"/>
  <c r="L339" i="4" s="1"/>
  <c r="J340" i="4"/>
  <c r="L340" i="4" s="1"/>
  <c r="J341" i="4"/>
  <c r="L341" i="4" s="1"/>
  <c r="J342" i="4"/>
  <c r="L342" i="4" s="1"/>
  <c r="J343" i="4"/>
  <c r="L343" i="4" s="1"/>
  <c r="J344" i="4"/>
  <c r="L344" i="4" s="1"/>
  <c r="J345" i="4"/>
  <c r="L345" i="4" s="1"/>
  <c r="J346" i="4"/>
  <c r="L346" i="4" s="1"/>
  <c r="J347" i="4"/>
  <c r="L347" i="4" s="1"/>
  <c r="J348" i="4"/>
  <c r="L348" i="4" s="1"/>
  <c r="J349" i="4"/>
  <c r="L349" i="4" s="1"/>
  <c r="J350" i="4"/>
  <c r="L350" i="4" s="1"/>
  <c r="J351" i="4"/>
  <c r="L351" i="4" s="1"/>
  <c r="J352" i="4"/>
  <c r="L352" i="4" s="1"/>
  <c r="J353" i="4"/>
  <c r="L353" i="4" s="1"/>
  <c r="J354" i="4"/>
  <c r="J355" i="4"/>
  <c r="L355" i="4" s="1"/>
  <c r="J356" i="4"/>
  <c r="L356" i="4" s="1"/>
  <c r="J357" i="4"/>
  <c r="L357" i="4" s="1"/>
  <c r="J358" i="4"/>
  <c r="L358" i="4" s="1"/>
  <c r="J359" i="4"/>
  <c r="L359" i="4" s="1"/>
  <c r="J360" i="4"/>
  <c r="L360" i="4" s="1"/>
  <c r="J361" i="4"/>
  <c r="L361" i="4" s="1"/>
  <c r="J362" i="4"/>
  <c r="L362" i="4" s="1"/>
  <c r="J363" i="4"/>
  <c r="L363" i="4" s="1"/>
  <c r="J364" i="4"/>
  <c r="N364" i="4" s="1"/>
  <c r="J365" i="4"/>
  <c r="L365" i="4" s="1"/>
  <c r="J366" i="4"/>
  <c r="L366" i="4" s="1"/>
  <c r="J367" i="4"/>
  <c r="L367" i="4" s="1"/>
  <c r="J368" i="4"/>
  <c r="J369" i="4"/>
  <c r="L369" i="4" s="1"/>
  <c r="J370" i="4"/>
  <c r="L370" i="4" s="1"/>
  <c r="J371" i="4"/>
  <c r="L371" i="4" s="1"/>
  <c r="J372" i="4"/>
  <c r="L372" i="4" s="1"/>
  <c r="J373" i="4"/>
  <c r="L373" i="4" s="1"/>
  <c r="J374" i="4"/>
  <c r="L374" i="4" s="1"/>
  <c r="J375" i="4"/>
  <c r="L375" i="4" s="1"/>
  <c r="J376" i="4"/>
  <c r="L376" i="4" s="1"/>
  <c r="J377" i="4"/>
  <c r="L377" i="4" s="1"/>
  <c r="J378" i="4"/>
  <c r="L378" i="4" s="1"/>
  <c r="J379" i="4"/>
  <c r="L379" i="4" s="1"/>
  <c r="J380" i="4"/>
  <c r="L380" i="4" s="1"/>
  <c r="J381" i="4"/>
  <c r="L381" i="4" s="1"/>
  <c r="J382" i="4"/>
  <c r="L382" i="4" s="1"/>
  <c r="J383" i="4"/>
  <c r="L383" i="4" s="1"/>
  <c r="J384" i="4"/>
  <c r="L384" i="4" s="1"/>
  <c r="J385" i="4"/>
  <c r="J386" i="4"/>
  <c r="J387" i="4"/>
  <c r="L387" i="4" s="1"/>
  <c r="J388" i="4"/>
  <c r="L388" i="4" s="1"/>
  <c r="J389" i="4"/>
  <c r="L389" i="4" s="1"/>
  <c r="J390" i="4"/>
  <c r="L390" i="4" s="1"/>
  <c r="J391" i="4"/>
  <c r="L391" i="4" s="1"/>
  <c r="J392" i="4"/>
  <c r="L392" i="4" s="1"/>
  <c r="J393" i="4"/>
  <c r="L393" i="4" s="1"/>
  <c r="J394" i="4"/>
  <c r="L394" i="4" s="1"/>
  <c r="J395" i="4"/>
  <c r="L395" i="4" s="1"/>
  <c r="J396" i="4"/>
  <c r="L396" i="4" s="1"/>
  <c r="J397" i="4"/>
  <c r="L397" i="4" s="1"/>
  <c r="J398" i="4"/>
  <c r="N398" i="4" s="1"/>
  <c r="J399" i="4"/>
  <c r="L399" i="4" s="1"/>
  <c r="J400" i="4"/>
  <c r="J401" i="4"/>
  <c r="L401" i="4" s="1"/>
  <c r="J402" i="4"/>
  <c r="L402" i="4" s="1"/>
  <c r="J403" i="4"/>
  <c r="L403" i="4" s="1"/>
  <c r="J404" i="4"/>
  <c r="L404" i="4" s="1"/>
  <c r="J405" i="4"/>
  <c r="L405" i="4" s="1"/>
  <c r="J406" i="4"/>
  <c r="L406" i="4" s="1"/>
  <c r="J407" i="4"/>
  <c r="L407" i="4" s="1"/>
  <c r="J408" i="4"/>
  <c r="L408" i="4" s="1"/>
  <c r="J409" i="4"/>
  <c r="L409" i="4" s="1"/>
  <c r="J410" i="4"/>
  <c r="L410" i="4" s="1"/>
  <c r="J411" i="4"/>
  <c r="L411" i="4" s="1"/>
  <c r="J412" i="4"/>
  <c r="L412" i="4" s="1"/>
  <c r="J413" i="4"/>
  <c r="L413" i="4" s="1"/>
  <c r="J414" i="4"/>
  <c r="L414" i="4" s="1"/>
  <c r="J415" i="4"/>
  <c r="L415" i="4" s="1"/>
  <c r="J416" i="4"/>
  <c r="L416" i="4" s="1"/>
  <c r="J417" i="4"/>
  <c r="J418" i="4"/>
  <c r="L418" i="4" s="1"/>
  <c r="J419" i="4"/>
  <c r="L419" i="4" s="1"/>
  <c r="J420" i="4"/>
  <c r="L420" i="4" s="1"/>
  <c r="J421" i="4"/>
  <c r="L421" i="4" s="1"/>
  <c r="J422" i="4"/>
  <c r="L422" i="4" s="1"/>
  <c r="J423" i="4"/>
  <c r="L423" i="4" s="1"/>
  <c r="J424" i="4"/>
  <c r="L424" i="4" s="1"/>
  <c r="J425" i="4"/>
  <c r="L425" i="4" s="1"/>
  <c r="J426" i="4"/>
  <c r="L426" i="4" s="1"/>
  <c r="J427" i="4"/>
  <c r="L427" i="4" s="1"/>
  <c r="J428" i="4"/>
  <c r="N428" i="4" s="1"/>
  <c r="J429" i="4"/>
  <c r="L429" i="4" s="1"/>
  <c r="J430" i="4"/>
  <c r="L430" i="4" s="1"/>
  <c r="J431" i="4"/>
  <c r="L431" i="4" s="1"/>
  <c r="J432" i="4"/>
  <c r="J433" i="4"/>
  <c r="L433" i="4" s="1"/>
  <c r="J434" i="4"/>
  <c r="L434" i="4" s="1"/>
  <c r="J435" i="4"/>
  <c r="L435" i="4" s="1"/>
  <c r="J436" i="4"/>
  <c r="L436" i="4" s="1"/>
  <c r="J437" i="4"/>
  <c r="L437" i="4" s="1"/>
  <c r="J438" i="4"/>
  <c r="L438" i="4" s="1"/>
  <c r="J439" i="4"/>
  <c r="L439" i="4" s="1"/>
  <c r="J440" i="4"/>
  <c r="L440" i="4" s="1"/>
  <c r="J441" i="4"/>
  <c r="L441" i="4" s="1"/>
  <c r="J442" i="4"/>
  <c r="L442" i="4" s="1"/>
  <c r="J443" i="4"/>
  <c r="N443" i="4" s="1"/>
  <c r="J444" i="4"/>
  <c r="L444" i="4" s="1"/>
  <c r="J445" i="4"/>
  <c r="L445" i="4" s="1"/>
  <c r="J446" i="4"/>
  <c r="L446" i="4" s="1"/>
  <c r="J447" i="4"/>
  <c r="L447" i="4" s="1"/>
  <c r="J448" i="4"/>
  <c r="L448" i="4" s="1"/>
  <c r="J449" i="4"/>
  <c r="J450" i="4"/>
  <c r="L450" i="4" s="1"/>
  <c r="J451" i="4"/>
  <c r="L451" i="4" s="1"/>
  <c r="J452" i="4"/>
  <c r="L452" i="4" s="1"/>
  <c r="J453" i="4"/>
  <c r="L453" i="4" s="1"/>
  <c r="J454" i="4"/>
  <c r="L454" i="4" s="1"/>
  <c r="J455" i="4"/>
  <c r="L455" i="4" s="1"/>
  <c r="J456" i="4"/>
  <c r="L456" i="4" s="1"/>
  <c r="J457" i="4"/>
  <c r="L457" i="4" s="1"/>
  <c r="J458" i="4"/>
  <c r="L458" i="4" s="1"/>
  <c r="J459" i="4"/>
  <c r="L459" i="4" s="1"/>
  <c r="J460" i="4"/>
  <c r="L460" i="4" s="1"/>
  <c r="J461" i="4"/>
  <c r="L461" i="4" s="1"/>
  <c r="J462" i="4"/>
  <c r="L462" i="4" s="1"/>
  <c r="J463" i="4"/>
  <c r="L463" i="4" s="1"/>
  <c r="J464" i="4"/>
  <c r="J465" i="4"/>
  <c r="L465" i="4" s="1"/>
  <c r="J466" i="4"/>
  <c r="L466" i="4" s="1"/>
  <c r="J467" i="4"/>
  <c r="L467" i="4" s="1"/>
  <c r="J468" i="4"/>
  <c r="L468" i="4" s="1"/>
  <c r="J469" i="4"/>
  <c r="L469" i="4" s="1"/>
  <c r="J470" i="4"/>
  <c r="L470" i="4" s="1"/>
  <c r="J471" i="4"/>
  <c r="L471" i="4" s="1"/>
  <c r="J472" i="4"/>
  <c r="L472" i="4" s="1"/>
  <c r="J473" i="4"/>
  <c r="L473" i="4" s="1"/>
  <c r="J474" i="4"/>
  <c r="L474" i="4" s="1"/>
  <c r="J475" i="4"/>
  <c r="L475" i="4" s="1"/>
  <c r="J476" i="4"/>
  <c r="L476" i="4" s="1"/>
  <c r="J477" i="4"/>
  <c r="L477" i="4" s="1"/>
  <c r="J478" i="4"/>
  <c r="L478" i="4" s="1"/>
  <c r="J479" i="4"/>
  <c r="L479" i="4" s="1"/>
  <c r="J480" i="4"/>
  <c r="L480" i="4" s="1"/>
  <c r="J481" i="4"/>
  <c r="L481" i="4" s="1"/>
  <c r="J482" i="4"/>
  <c r="L482" i="4" s="1"/>
  <c r="J483" i="4"/>
  <c r="L483" i="4" s="1"/>
  <c r="J484" i="4"/>
  <c r="L484" i="4" s="1"/>
  <c r="J485" i="4"/>
  <c r="L485" i="4" s="1"/>
  <c r="J486" i="4"/>
  <c r="L486" i="4" s="1"/>
  <c r="J487" i="4"/>
  <c r="L487" i="4" s="1"/>
  <c r="J488" i="4"/>
  <c r="L488" i="4" s="1"/>
  <c r="J489" i="4"/>
  <c r="L489" i="4" s="1"/>
  <c r="J490" i="4"/>
  <c r="L490" i="4" s="1"/>
  <c r="J491" i="4"/>
  <c r="L491" i="4" s="1"/>
  <c r="J492" i="4"/>
  <c r="L492" i="4" s="1"/>
  <c r="J493" i="4"/>
  <c r="L493" i="4" s="1"/>
  <c r="J494" i="4"/>
  <c r="L494" i="4" s="1"/>
  <c r="J495" i="4"/>
  <c r="L495" i="4" s="1"/>
  <c r="J496" i="4"/>
  <c r="J497" i="4"/>
  <c r="L497" i="4" s="1"/>
  <c r="J498" i="4"/>
  <c r="L498" i="4" s="1"/>
  <c r="J499" i="4"/>
  <c r="L499" i="4" s="1"/>
  <c r="J500" i="4"/>
  <c r="L500" i="4" s="1"/>
  <c r="J501" i="4"/>
  <c r="L501" i="4" s="1"/>
  <c r="J502" i="4"/>
  <c r="L502" i="4" s="1"/>
  <c r="J503" i="4"/>
  <c r="L503" i="4" s="1"/>
  <c r="J504" i="4"/>
  <c r="L504" i="4" s="1"/>
  <c r="J505" i="4"/>
  <c r="L505" i="4" s="1"/>
  <c r="J506" i="4"/>
  <c r="L506" i="4" s="1"/>
  <c r="J507" i="4"/>
  <c r="L507" i="4" s="1"/>
  <c r="J508" i="4"/>
  <c r="L508" i="4" s="1"/>
  <c r="J509" i="4"/>
  <c r="L509" i="4" s="1"/>
  <c r="J510" i="4"/>
  <c r="L510" i="4" s="1"/>
  <c r="J511" i="4"/>
  <c r="L511" i="4" s="1"/>
  <c r="J512" i="4"/>
  <c r="L512" i="4" s="1"/>
  <c r="J513" i="4"/>
  <c r="L513" i="4" s="1"/>
  <c r="J514" i="4"/>
  <c r="J515" i="4"/>
  <c r="L515" i="4" s="1"/>
  <c r="J516" i="4"/>
  <c r="L516" i="4" s="1"/>
  <c r="J517" i="4"/>
  <c r="L517" i="4" s="1"/>
  <c r="J518" i="4"/>
  <c r="L518" i="4" s="1"/>
  <c r="J519" i="4"/>
  <c r="L519" i="4" s="1"/>
  <c r="J520" i="4"/>
  <c r="N520" i="4" s="1"/>
  <c r="J521" i="4"/>
  <c r="L521" i="4" s="1"/>
  <c r="J522" i="4"/>
  <c r="L522" i="4" s="1"/>
  <c r="J523" i="4"/>
  <c r="L523" i="4" s="1"/>
  <c r="J524" i="4"/>
  <c r="N524" i="4" s="1"/>
  <c r="J525" i="4"/>
  <c r="L525" i="4" s="1"/>
  <c r="J526" i="4"/>
  <c r="L526" i="4" s="1"/>
  <c r="J527" i="4"/>
  <c r="N527" i="4" s="1"/>
  <c r="J528" i="4"/>
  <c r="J529" i="4"/>
  <c r="L529" i="4" s="1"/>
  <c r="J530" i="4"/>
  <c r="L530" i="4" s="1"/>
  <c r="J531" i="4"/>
  <c r="L531" i="4" s="1"/>
  <c r="J532" i="4"/>
  <c r="L532" i="4" s="1"/>
  <c r="J533" i="4"/>
  <c r="L533" i="4" s="1"/>
  <c r="J534" i="4"/>
  <c r="L534" i="4" s="1"/>
  <c r="J535" i="4"/>
  <c r="L535" i="4" s="1"/>
  <c r="J536" i="4"/>
  <c r="L536" i="4" s="1"/>
  <c r="J537" i="4"/>
  <c r="L537" i="4" s="1"/>
  <c r="J538" i="4"/>
  <c r="L538" i="4" s="1"/>
  <c r="J539" i="4"/>
  <c r="L539" i="4" s="1"/>
  <c r="J540" i="4"/>
  <c r="L540" i="4" s="1"/>
  <c r="J541" i="4"/>
  <c r="L541" i="4" s="1"/>
  <c r="J542" i="4"/>
  <c r="L542" i="4" s="1"/>
  <c r="J543" i="4"/>
  <c r="L543" i="4" s="1"/>
  <c r="J544" i="4"/>
  <c r="L544" i="4" s="1"/>
  <c r="J545" i="4"/>
  <c r="L545" i="4" s="1"/>
  <c r="J546" i="4"/>
  <c r="L546" i="4" s="1"/>
  <c r="J547" i="4"/>
  <c r="L547" i="4" s="1"/>
  <c r="J548" i="4"/>
  <c r="L548" i="4" s="1"/>
  <c r="J549" i="4"/>
  <c r="L549" i="4" s="1"/>
  <c r="J550" i="4"/>
  <c r="L550" i="4" s="1"/>
  <c r="J551" i="4"/>
  <c r="J552" i="4"/>
  <c r="L552" i="4" s="1"/>
  <c r="J553" i="4"/>
  <c r="L553" i="4" s="1"/>
  <c r="J554" i="4"/>
  <c r="L554" i="4" s="1"/>
  <c r="J555" i="4"/>
  <c r="L555" i="4" s="1"/>
  <c r="J556" i="4"/>
  <c r="L556" i="4" s="1"/>
  <c r="J557" i="4"/>
  <c r="L557" i="4" s="1"/>
  <c r="J558" i="4"/>
  <c r="L558" i="4" s="1"/>
  <c r="J559" i="4"/>
  <c r="L559" i="4" s="1"/>
  <c r="J560" i="4"/>
  <c r="J561" i="4"/>
  <c r="L561" i="4" s="1"/>
  <c r="J562" i="4"/>
  <c r="L562" i="4" s="1"/>
  <c r="J563" i="4"/>
  <c r="L563" i="4" s="1"/>
  <c r="J564" i="4"/>
  <c r="L564" i="4" s="1"/>
  <c r="J565" i="4"/>
  <c r="L565" i="4" s="1"/>
  <c r="J566" i="4"/>
  <c r="L566" i="4" s="1"/>
  <c r="J567" i="4"/>
  <c r="L567" i="4" s="1"/>
  <c r="J568" i="4"/>
  <c r="L568" i="4" s="1"/>
  <c r="J569" i="4"/>
  <c r="L569" i="4" s="1"/>
  <c r="J570" i="4"/>
  <c r="L570" i="4" s="1"/>
  <c r="J571" i="4"/>
  <c r="L571" i="4" s="1"/>
  <c r="J572" i="4"/>
  <c r="L572" i="4" s="1"/>
  <c r="J573" i="4"/>
  <c r="N573" i="4" s="1"/>
  <c r="J574" i="4"/>
  <c r="L574" i="4" s="1"/>
  <c r="J575" i="4"/>
  <c r="L575" i="4" s="1"/>
  <c r="J576" i="4"/>
  <c r="L576" i="4" s="1"/>
  <c r="J577" i="4"/>
  <c r="J578" i="4"/>
  <c r="L578" i="4" s="1"/>
  <c r="J579" i="4"/>
  <c r="L579" i="4" s="1"/>
  <c r="J580" i="4"/>
  <c r="L580" i="4" s="1"/>
  <c r="J581" i="4"/>
  <c r="L581" i="4" s="1"/>
  <c r="J582" i="4"/>
  <c r="L582" i="4" s="1"/>
  <c r="J583" i="4"/>
  <c r="L583" i="4" s="1"/>
  <c r="J584" i="4"/>
  <c r="L584" i="4" s="1"/>
  <c r="J585" i="4"/>
  <c r="L585" i="4" s="1"/>
  <c r="J586" i="4"/>
  <c r="L586" i="4" s="1"/>
  <c r="J587" i="4"/>
  <c r="L587" i="4" s="1"/>
  <c r="J588" i="4"/>
  <c r="L588" i="4" s="1"/>
  <c r="J589" i="4"/>
  <c r="L589" i="4" s="1"/>
  <c r="J590" i="4"/>
  <c r="L590" i="4" s="1"/>
  <c r="J591" i="4"/>
  <c r="L591" i="4" s="1"/>
  <c r="J592" i="4"/>
  <c r="J593" i="4"/>
  <c r="L593" i="4" s="1"/>
  <c r="J594" i="4"/>
  <c r="L594" i="4" s="1"/>
  <c r="J595" i="4"/>
  <c r="L595" i="4" s="1"/>
  <c r="J596" i="4"/>
  <c r="L596" i="4" s="1"/>
  <c r="J597" i="4"/>
  <c r="L597" i="4" s="1"/>
  <c r="J598" i="4"/>
  <c r="L598" i="4" s="1"/>
  <c r="J599" i="4"/>
  <c r="L599" i="4" s="1"/>
  <c r="J600" i="4"/>
  <c r="L600" i="4" s="1"/>
  <c r="J601" i="4"/>
  <c r="L601" i="4" s="1"/>
  <c r="J602" i="4"/>
  <c r="L602" i="4" s="1"/>
  <c r="J603" i="4"/>
  <c r="L603" i="4" s="1"/>
  <c r="J604" i="4"/>
  <c r="L604" i="4" s="1"/>
  <c r="J605" i="4"/>
  <c r="L605" i="4" s="1"/>
  <c r="J606" i="4"/>
  <c r="L606" i="4" s="1"/>
  <c r="J607" i="4"/>
  <c r="L607" i="4" s="1"/>
  <c r="J608" i="4"/>
  <c r="L608" i="4" s="1"/>
  <c r="J609" i="4"/>
  <c r="J610" i="4"/>
  <c r="J611" i="4"/>
  <c r="L611" i="4" s="1"/>
  <c r="J612" i="4"/>
  <c r="L612" i="4" s="1"/>
  <c r="J613" i="4"/>
  <c r="L613" i="4" s="1"/>
  <c r="J614" i="4"/>
  <c r="L614" i="4" s="1"/>
  <c r="J615" i="4"/>
  <c r="J616" i="4"/>
  <c r="L616" i="4" s="1"/>
  <c r="J617" i="4"/>
  <c r="L617" i="4" s="1"/>
  <c r="J618" i="4"/>
  <c r="L618" i="4" s="1"/>
  <c r="J619" i="4"/>
  <c r="L619" i="4" s="1"/>
  <c r="J620" i="4"/>
  <c r="L620" i="4" s="1"/>
  <c r="J621" i="4"/>
  <c r="L621" i="4" s="1"/>
  <c r="J622" i="4"/>
  <c r="L622" i="4" s="1"/>
  <c r="J623" i="4"/>
  <c r="L623" i="4" s="1"/>
  <c r="J624" i="4"/>
  <c r="J625" i="4"/>
  <c r="L625" i="4" s="1"/>
  <c r="J626" i="4"/>
  <c r="L626" i="4" s="1"/>
  <c r="J627" i="4"/>
  <c r="L627" i="4" s="1"/>
  <c r="J628" i="4"/>
  <c r="L628" i="4" s="1"/>
  <c r="J629" i="4"/>
  <c r="L629" i="4" s="1"/>
  <c r="J630" i="4"/>
  <c r="L630" i="4" s="1"/>
  <c r="J631" i="4"/>
  <c r="L631" i="4" s="1"/>
  <c r="J632" i="4"/>
  <c r="L632" i="4" s="1"/>
  <c r="J633" i="4"/>
  <c r="L633" i="4" s="1"/>
  <c r="J634" i="4"/>
  <c r="L634" i="4" s="1"/>
  <c r="J635" i="4"/>
  <c r="L635" i="4" s="1"/>
  <c r="J636" i="4"/>
  <c r="L636" i="4" s="1"/>
  <c r="J637" i="4"/>
  <c r="L637" i="4" s="1"/>
  <c r="J638" i="4"/>
  <c r="L638" i="4" s="1"/>
  <c r="J639" i="4"/>
  <c r="L639" i="4" s="1"/>
  <c r="J640" i="4"/>
  <c r="L640" i="4" s="1"/>
  <c r="J641" i="4"/>
  <c r="L641" i="4" s="1"/>
  <c r="J642" i="4"/>
  <c r="L642" i="4" s="1"/>
  <c r="J643" i="4"/>
  <c r="L643" i="4" s="1"/>
  <c r="J644" i="4"/>
  <c r="L644" i="4" s="1"/>
  <c r="J645" i="4"/>
  <c r="L645" i="4" s="1"/>
  <c r="J646" i="4"/>
  <c r="L646" i="4" s="1"/>
  <c r="J647" i="4"/>
  <c r="L647" i="4" s="1"/>
  <c r="J648" i="4"/>
  <c r="L648" i="4" s="1"/>
  <c r="J649" i="4"/>
  <c r="L649" i="4" s="1"/>
  <c r="J650" i="4"/>
  <c r="L650" i="4" s="1"/>
  <c r="J651" i="4"/>
  <c r="L651" i="4" s="1"/>
  <c r="J652" i="4"/>
  <c r="L652" i="4" s="1"/>
  <c r="J653" i="4"/>
  <c r="L653" i="4" s="1"/>
  <c r="J654" i="4"/>
  <c r="L654" i="4" s="1"/>
  <c r="J655" i="4"/>
  <c r="L655" i="4" s="1"/>
  <c r="J656" i="4"/>
  <c r="J657" i="4"/>
  <c r="L657" i="4" s="1"/>
  <c r="J658" i="4"/>
  <c r="L658" i="4" s="1"/>
  <c r="J659" i="4"/>
  <c r="L659" i="4" s="1"/>
  <c r="J660" i="4"/>
  <c r="L660" i="4" s="1"/>
  <c r="J661" i="4"/>
  <c r="L661" i="4" s="1"/>
  <c r="J662" i="4"/>
  <c r="L662" i="4" s="1"/>
  <c r="J663" i="4"/>
  <c r="L663" i="4" s="1"/>
  <c r="J664" i="4"/>
  <c r="L664" i="4" s="1"/>
  <c r="J665" i="4"/>
  <c r="L665" i="4" s="1"/>
  <c r="J666" i="4"/>
  <c r="L666" i="4" s="1"/>
  <c r="J667" i="4"/>
  <c r="L667" i="4" s="1"/>
  <c r="J668" i="4"/>
  <c r="L668" i="4" s="1"/>
  <c r="J669" i="4"/>
  <c r="L669" i="4" s="1"/>
  <c r="J670" i="4"/>
  <c r="L670" i="4" s="1"/>
  <c r="J671" i="4"/>
  <c r="L671" i="4" s="1"/>
  <c r="J672" i="4"/>
  <c r="L672" i="4" s="1"/>
  <c r="J673" i="4"/>
  <c r="J674" i="4"/>
  <c r="J675" i="4"/>
  <c r="L675" i="4" s="1"/>
  <c r="J676" i="4"/>
  <c r="L676" i="4" s="1"/>
  <c r="J677" i="4"/>
  <c r="L677" i="4" s="1"/>
  <c r="J678" i="4"/>
  <c r="L678" i="4" s="1"/>
  <c r="J679" i="4"/>
  <c r="L679" i="4" s="1"/>
  <c r="J680" i="4"/>
  <c r="N680" i="4" s="1"/>
  <c r="J681" i="4"/>
  <c r="L681" i="4" s="1"/>
  <c r="J682" i="4"/>
  <c r="L682" i="4" s="1"/>
  <c r="J683" i="4"/>
  <c r="L683" i="4" s="1"/>
  <c r="J684" i="4"/>
  <c r="L684" i="4" s="1"/>
  <c r="J685" i="4"/>
  <c r="L685" i="4" s="1"/>
  <c r="J686" i="4"/>
  <c r="L686" i="4" s="1"/>
  <c r="J687" i="4"/>
  <c r="L687" i="4" s="1"/>
  <c r="J688" i="4"/>
  <c r="J689" i="4"/>
  <c r="L689" i="4" s="1"/>
  <c r="J690" i="4"/>
  <c r="L690" i="4" s="1"/>
  <c r="J691" i="4"/>
  <c r="L691" i="4" s="1"/>
  <c r="J692" i="4"/>
  <c r="L692" i="4" s="1"/>
  <c r="J693" i="4"/>
  <c r="L693" i="4" s="1"/>
  <c r="J694" i="4"/>
  <c r="L694" i="4" s="1"/>
  <c r="J695" i="4"/>
  <c r="L695" i="4" s="1"/>
  <c r="J696" i="4"/>
  <c r="L696" i="4" s="1"/>
  <c r="J697" i="4"/>
  <c r="L697" i="4" s="1"/>
  <c r="J698" i="4"/>
  <c r="L698" i="4" s="1"/>
  <c r="J699" i="4"/>
  <c r="L699" i="4" s="1"/>
  <c r="J700" i="4"/>
  <c r="L700" i="4" s="1"/>
  <c r="J701" i="4"/>
  <c r="L701" i="4" s="1"/>
  <c r="J702" i="4"/>
  <c r="L702" i="4" s="1"/>
  <c r="J703" i="4"/>
  <c r="L703" i="4" s="1"/>
  <c r="J704" i="4"/>
  <c r="L704" i="4" s="1"/>
  <c r="J705" i="4"/>
  <c r="L705" i="4" s="1"/>
  <c r="J706" i="4"/>
  <c r="L706" i="4" s="1"/>
  <c r="J707" i="4"/>
  <c r="L707" i="4" s="1"/>
  <c r="J708" i="4"/>
  <c r="L708" i="4" s="1"/>
  <c r="J709" i="4"/>
  <c r="L709" i="4" s="1"/>
  <c r="J710" i="4"/>
  <c r="L710" i="4" s="1"/>
  <c r="J711" i="4"/>
  <c r="L711" i="4" s="1"/>
  <c r="J712" i="4"/>
  <c r="L712" i="4" s="1"/>
  <c r="J713" i="4"/>
  <c r="L713" i="4" s="1"/>
  <c r="J714" i="4"/>
  <c r="L714" i="4" s="1"/>
  <c r="J715" i="4"/>
  <c r="L715" i="4" s="1"/>
  <c r="J716" i="4"/>
  <c r="L716" i="4" s="1"/>
  <c r="J717" i="4"/>
  <c r="L717" i="4" s="1"/>
  <c r="J718" i="4"/>
  <c r="L718" i="4" s="1"/>
  <c r="J719" i="4"/>
  <c r="L719" i="4" s="1"/>
  <c r="J720" i="4"/>
  <c r="J721" i="4"/>
  <c r="L721" i="4" s="1"/>
  <c r="J722" i="4"/>
  <c r="L722" i="4" s="1"/>
  <c r="J723" i="4"/>
  <c r="L723" i="4" s="1"/>
  <c r="J724" i="4"/>
  <c r="L724" i="4" s="1"/>
  <c r="J725" i="4"/>
  <c r="L725" i="4" s="1"/>
  <c r="J726" i="4"/>
  <c r="L726" i="4" s="1"/>
  <c r="J727" i="4"/>
  <c r="L727" i="4" s="1"/>
  <c r="J728" i="4"/>
  <c r="L728" i="4" s="1"/>
  <c r="J729" i="4"/>
  <c r="L729" i="4" s="1"/>
  <c r="J730" i="4"/>
  <c r="L730" i="4" s="1"/>
  <c r="J731" i="4"/>
  <c r="L731" i="4" s="1"/>
  <c r="J732" i="4"/>
  <c r="L732" i="4" s="1"/>
  <c r="J733" i="4"/>
  <c r="L733" i="4" s="1"/>
  <c r="J734" i="4"/>
  <c r="L734" i="4" s="1"/>
  <c r="J735" i="4"/>
  <c r="L735" i="4" s="1"/>
  <c r="J736" i="4"/>
  <c r="L736" i="4" s="1"/>
  <c r="J737" i="4"/>
  <c r="J738" i="4"/>
  <c r="J739" i="4"/>
  <c r="L739" i="4" s="1"/>
  <c r="J740" i="4"/>
  <c r="L740" i="4" s="1"/>
  <c r="J741" i="4"/>
  <c r="L741" i="4" s="1"/>
  <c r="J742" i="4"/>
  <c r="L742" i="4" s="1"/>
  <c r="J743" i="4"/>
  <c r="L743" i="4" s="1"/>
  <c r="J744" i="4"/>
  <c r="L744" i="4" s="1"/>
  <c r="J745" i="4"/>
  <c r="L745" i="4" s="1"/>
  <c r="J746" i="4"/>
  <c r="L746" i="4" s="1"/>
  <c r="J747" i="4"/>
  <c r="L747" i="4" s="1"/>
  <c r="J748" i="4"/>
  <c r="L748" i="4" s="1"/>
  <c r="J749" i="4"/>
  <c r="L749" i="4" s="1"/>
  <c r="J750" i="4"/>
  <c r="L750" i="4" s="1"/>
  <c r="J751" i="4"/>
  <c r="L751" i="4" s="1"/>
  <c r="J752" i="4"/>
  <c r="J753" i="4"/>
  <c r="L753" i="4" s="1"/>
  <c r="J754" i="4"/>
  <c r="L754" i="4" s="1"/>
  <c r="J755" i="4"/>
  <c r="L755" i="4" s="1"/>
  <c r="J756" i="4"/>
  <c r="L756" i="4" s="1"/>
  <c r="J757" i="4"/>
  <c r="L757" i="4" s="1"/>
  <c r="J758" i="4"/>
  <c r="L758" i="4" s="1"/>
  <c r="J759" i="4"/>
  <c r="L759" i="4" s="1"/>
  <c r="J760" i="4"/>
  <c r="L760" i="4" s="1"/>
  <c r="J761" i="4"/>
  <c r="L761" i="4" s="1"/>
  <c r="J762" i="4"/>
  <c r="L762" i="4" s="1"/>
  <c r="J763" i="4"/>
  <c r="L763" i="4" s="1"/>
  <c r="J764" i="4"/>
  <c r="N764" i="4" s="1"/>
  <c r="J765" i="4"/>
  <c r="L765" i="4" s="1"/>
  <c r="J766" i="4"/>
  <c r="L766" i="4" s="1"/>
  <c r="J767" i="4"/>
  <c r="L767" i="4" s="1"/>
  <c r="J768" i="4"/>
  <c r="L768" i="4" s="1"/>
  <c r="J769" i="4"/>
  <c r="J770" i="4"/>
  <c r="J771" i="4"/>
  <c r="L771" i="4" s="1"/>
  <c r="J772" i="4"/>
  <c r="L772" i="4" s="1"/>
  <c r="J773" i="4"/>
  <c r="L773" i="4" s="1"/>
  <c r="J774" i="4"/>
  <c r="L774" i="4" s="1"/>
  <c r="J775" i="4"/>
  <c r="L775" i="4" s="1"/>
  <c r="J776" i="4"/>
  <c r="N776" i="4" s="1"/>
  <c r="J777" i="4"/>
  <c r="L777" i="4" s="1"/>
  <c r="J778" i="4"/>
  <c r="L778" i="4" s="1"/>
  <c r="J779" i="4"/>
  <c r="L779" i="4" s="1"/>
  <c r="J780" i="4"/>
  <c r="L780" i="4" s="1"/>
  <c r="J781" i="4"/>
  <c r="L781" i="4" s="1"/>
  <c r="J782" i="4"/>
  <c r="L782" i="4" s="1"/>
  <c r="J783" i="4"/>
  <c r="N783" i="4" s="1"/>
  <c r="J784" i="4"/>
  <c r="J785" i="4"/>
  <c r="L785" i="4" s="1"/>
  <c r="J786" i="4"/>
  <c r="L786" i="4" s="1"/>
  <c r="J787" i="4"/>
  <c r="L787" i="4" s="1"/>
  <c r="J788" i="4"/>
  <c r="L788" i="4" s="1"/>
  <c r="J789" i="4"/>
  <c r="L789" i="4" s="1"/>
  <c r="J790" i="4"/>
  <c r="L790" i="4" s="1"/>
  <c r="J791" i="4"/>
  <c r="L791" i="4" s="1"/>
  <c r="J792" i="4"/>
  <c r="L792" i="4" s="1"/>
  <c r="J793" i="4"/>
  <c r="L793" i="4" s="1"/>
  <c r="J794" i="4"/>
  <c r="L794" i="4" s="1"/>
  <c r="J795" i="4"/>
  <c r="L795" i="4" s="1"/>
  <c r="J796" i="4"/>
  <c r="L796" i="4" s="1"/>
  <c r="J797" i="4"/>
  <c r="L797" i="4" s="1"/>
  <c r="J798" i="4"/>
  <c r="L798" i="4" s="1"/>
  <c r="J799" i="4"/>
  <c r="L799" i="4" s="1"/>
  <c r="J800" i="4"/>
  <c r="L800" i="4" s="1"/>
  <c r="J801" i="4"/>
  <c r="J802" i="4"/>
  <c r="L802" i="4" s="1"/>
  <c r="J803" i="4"/>
  <c r="L803" i="4" s="1"/>
  <c r="J804" i="4"/>
  <c r="L804" i="4" s="1"/>
  <c r="J805" i="4"/>
  <c r="L805" i="4" s="1"/>
  <c r="J806" i="4"/>
  <c r="L806" i="4" s="1"/>
  <c r="J807" i="4"/>
  <c r="L807" i="4" s="1"/>
  <c r="J808" i="4"/>
  <c r="L808" i="4" s="1"/>
  <c r="J809" i="4"/>
  <c r="L809" i="4" s="1"/>
  <c r="J810" i="4"/>
  <c r="L810" i="4" s="1"/>
  <c r="J811" i="4"/>
  <c r="L811" i="4" s="1"/>
  <c r="J812" i="4"/>
  <c r="L812" i="4" s="1"/>
  <c r="J813" i="4"/>
  <c r="L813" i="4" s="1"/>
  <c r="J814" i="4"/>
  <c r="L814" i="4" s="1"/>
  <c r="J815" i="4"/>
  <c r="L815" i="4" s="1"/>
  <c r="J816" i="4"/>
  <c r="J817" i="4"/>
  <c r="L817" i="4" s="1"/>
  <c r="J818" i="4"/>
  <c r="L818" i="4" s="1"/>
  <c r="J819" i="4"/>
  <c r="L819" i="4" s="1"/>
  <c r="J820" i="4"/>
  <c r="L820" i="4" s="1"/>
  <c r="J821" i="4"/>
  <c r="L821" i="4" s="1"/>
  <c r="J822" i="4"/>
  <c r="L822" i="4" s="1"/>
  <c r="J823" i="4"/>
  <c r="L823" i="4" s="1"/>
  <c r="J824" i="4"/>
  <c r="L824" i="4" s="1"/>
  <c r="J825" i="4"/>
  <c r="L825" i="4" s="1"/>
  <c r="J826" i="4"/>
  <c r="L826" i="4" s="1"/>
  <c r="J827" i="4"/>
  <c r="L827" i="4" s="1"/>
  <c r="J828" i="4"/>
  <c r="L828" i="4" s="1"/>
  <c r="J829" i="4"/>
  <c r="L829" i="4" s="1"/>
  <c r="J830" i="4"/>
  <c r="L830" i="4" s="1"/>
  <c r="J831" i="4"/>
  <c r="L831" i="4" s="1"/>
  <c r="J832" i="4"/>
  <c r="L832" i="4" s="1"/>
  <c r="J833" i="4"/>
  <c r="J834" i="4"/>
  <c r="J835" i="4"/>
  <c r="L835" i="4" s="1"/>
  <c r="J836" i="4"/>
  <c r="L836" i="4" s="1"/>
  <c r="J837" i="4"/>
  <c r="L837" i="4" s="1"/>
  <c r="J838" i="4"/>
  <c r="L838" i="4" s="1"/>
  <c r="J839" i="4"/>
  <c r="L839" i="4" s="1"/>
  <c r="J840" i="4"/>
  <c r="L840" i="4" s="1"/>
  <c r="J841" i="4"/>
  <c r="L841" i="4" s="1"/>
  <c r="J842" i="4"/>
  <c r="L842" i="4" s="1"/>
  <c r="J843" i="4"/>
  <c r="L843" i="4" s="1"/>
  <c r="J844" i="4"/>
  <c r="L844" i="4" s="1"/>
  <c r="J845" i="4"/>
  <c r="L845" i="4" s="1"/>
  <c r="J846" i="4"/>
  <c r="L846" i="4" s="1"/>
  <c r="J847" i="4"/>
  <c r="N847" i="4" s="1"/>
  <c r="J848" i="4"/>
  <c r="J849" i="4"/>
  <c r="L849" i="4" s="1"/>
  <c r="J850" i="4"/>
  <c r="L850" i="4" s="1"/>
  <c r="J851" i="4"/>
  <c r="L851" i="4" s="1"/>
  <c r="J852" i="4"/>
  <c r="L852" i="4" s="1"/>
  <c r="J853" i="4"/>
  <c r="L853" i="4" s="1"/>
  <c r="J854" i="4"/>
  <c r="L854" i="4" s="1"/>
  <c r="J855" i="4"/>
  <c r="L855" i="4" s="1"/>
  <c r="J856" i="4"/>
  <c r="L856" i="4" s="1"/>
  <c r="J857" i="4"/>
  <c r="L857" i="4" s="1"/>
  <c r="J858" i="4"/>
  <c r="L858" i="4" s="1"/>
  <c r="J859" i="4"/>
  <c r="L859" i="4" s="1"/>
  <c r="J860" i="4"/>
  <c r="N860" i="4" s="1"/>
  <c r="J861" i="4"/>
  <c r="L861" i="4" s="1"/>
  <c r="J862" i="4"/>
  <c r="L862" i="4" s="1"/>
  <c r="J863" i="4"/>
  <c r="L863" i="4" s="1"/>
  <c r="J864" i="4"/>
  <c r="L864" i="4" s="1"/>
  <c r="J865" i="4"/>
  <c r="L865" i="4" s="1"/>
  <c r="J866" i="4"/>
  <c r="J867" i="4"/>
  <c r="L867" i="4" s="1"/>
  <c r="J868" i="4"/>
  <c r="L868" i="4" s="1"/>
  <c r="J869" i="4"/>
  <c r="L869" i="4" s="1"/>
  <c r="J870" i="4"/>
  <c r="L870" i="4" s="1"/>
  <c r="J871" i="4"/>
  <c r="L871" i="4" s="1"/>
  <c r="J872" i="4"/>
  <c r="L872" i="4" s="1"/>
  <c r="J873" i="4"/>
  <c r="L873" i="4" s="1"/>
  <c r="J874" i="4"/>
  <c r="L874" i="4" s="1"/>
  <c r="J875" i="4"/>
  <c r="L875" i="4" s="1"/>
  <c r="J876" i="4"/>
  <c r="L876" i="4" s="1"/>
  <c r="J877" i="4"/>
  <c r="L877" i="4" s="1"/>
  <c r="J878" i="4"/>
  <c r="L878" i="4" s="1"/>
  <c r="J879" i="4"/>
  <c r="L879" i="4" s="1"/>
  <c r="J880" i="4"/>
  <c r="J881" i="4"/>
  <c r="L881" i="4" s="1"/>
  <c r="J882" i="4"/>
  <c r="L882" i="4" s="1"/>
  <c r="J883" i="4"/>
  <c r="L883" i="4" s="1"/>
  <c r="J884" i="4"/>
  <c r="L884" i="4" s="1"/>
  <c r="J885" i="4"/>
  <c r="L885" i="4" s="1"/>
  <c r="J886" i="4"/>
  <c r="L886" i="4" s="1"/>
  <c r="J887" i="4"/>
  <c r="L887" i="4" s="1"/>
  <c r="J888" i="4"/>
  <c r="L888" i="4" s="1"/>
  <c r="J889" i="4"/>
  <c r="L889" i="4" s="1"/>
  <c r="J890" i="4"/>
  <c r="L890" i="4" s="1"/>
  <c r="J891" i="4"/>
  <c r="L891" i="4" s="1"/>
  <c r="J892" i="4"/>
  <c r="L892" i="4" s="1"/>
  <c r="J893" i="4"/>
  <c r="L893" i="4" s="1"/>
  <c r="J894" i="4"/>
  <c r="L894" i="4" s="1"/>
  <c r="J895" i="4"/>
  <c r="L895" i="4" s="1"/>
  <c r="J896" i="4"/>
  <c r="L896" i="4" s="1"/>
  <c r="J897" i="4"/>
  <c r="L897" i="4" s="1"/>
  <c r="J898" i="4"/>
  <c r="L898" i="4" s="1"/>
  <c r="J899" i="4"/>
  <c r="L899" i="4" s="1"/>
  <c r="J900" i="4"/>
  <c r="L900" i="4" s="1"/>
  <c r="J901" i="4"/>
  <c r="L901" i="4" s="1"/>
  <c r="J902" i="4"/>
  <c r="L902" i="4" s="1"/>
  <c r="J903" i="4"/>
  <c r="L903" i="4" s="1"/>
  <c r="J904" i="4"/>
  <c r="L904" i="4" s="1"/>
  <c r="J905" i="4"/>
  <c r="L905" i="4" s="1"/>
  <c r="J906" i="4"/>
  <c r="L906" i="4" s="1"/>
  <c r="J907" i="4"/>
  <c r="L907" i="4" s="1"/>
  <c r="J908" i="4"/>
  <c r="L908" i="4" s="1"/>
  <c r="J909" i="4"/>
  <c r="L909" i="4" s="1"/>
  <c r="J910" i="4"/>
  <c r="N910" i="4" s="1"/>
  <c r="J911" i="4"/>
  <c r="L911" i="4" s="1"/>
  <c r="J912" i="4"/>
  <c r="J913" i="4"/>
  <c r="L913" i="4" s="1"/>
  <c r="J914" i="4"/>
  <c r="L914" i="4" s="1"/>
  <c r="J915" i="4"/>
  <c r="L915" i="4" s="1"/>
  <c r="J916" i="4"/>
  <c r="L916" i="4" s="1"/>
  <c r="J917" i="4"/>
  <c r="L917" i="4" s="1"/>
  <c r="J918" i="4"/>
  <c r="L918" i="4" s="1"/>
  <c r="J919" i="4"/>
  <c r="L919" i="4" s="1"/>
  <c r="J920" i="4"/>
  <c r="L920" i="4" s="1"/>
  <c r="J921" i="4"/>
  <c r="L921" i="4" s="1"/>
  <c r="J922" i="4"/>
  <c r="L922" i="4" s="1"/>
  <c r="J923" i="4"/>
  <c r="L923" i="4" s="1"/>
  <c r="J924" i="4"/>
  <c r="L924" i="4" s="1"/>
  <c r="J925" i="4"/>
  <c r="L925" i="4" s="1"/>
  <c r="J926" i="4"/>
  <c r="L926" i="4" s="1"/>
  <c r="J927" i="4"/>
  <c r="L927" i="4" s="1"/>
  <c r="J928" i="4"/>
  <c r="L928" i="4" s="1"/>
  <c r="J929" i="4"/>
  <c r="J930" i="4"/>
  <c r="L930" i="4" s="1"/>
  <c r="J931" i="4"/>
  <c r="L931" i="4" s="1"/>
  <c r="J932" i="4"/>
  <c r="L932" i="4" s="1"/>
  <c r="J933" i="4"/>
  <c r="L933" i="4" s="1"/>
  <c r="J934" i="4"/>
  <c r="L934" i="4" s="1"/>
  <c r="J935" i="4"/>
  <c r="L935" i="4" s="1"/>
  <c r="J936" i="4"/>
  <c r="L936" i="4" s="1"/>
  <c r="J937" i="4"/>
  <c r="L937" i="4" s="1"/>
  <c r="J938" i="4"/>
  <c r="L938" i="4" s="1"/>
  <c r="J939" i="4"/>
  <c r="L939" i="4" s="1"/>
  <c r="J940" i="4"/>
  <c r="L940" i="4" s="1"/>
  <c r="J941" i="4"/>
  <c r="L941" i="4" s="1"/>
  <c r="J942" i="4"/>
  <c r="L942" i="4" s="1"/>
  <c r="J943" i="4"/>
  <c r="L943" i="4" s="1"/>
  <c r="J944" i="4"/>
  <c r="J945" i="4"/>
  <c r="L945" i="4" s="1"/>
  <c r="J946" i="4"/>
  <c r="L946" i="4" s="1"/>
  <c r="J947" i="4"/>
  <c r="L947" i="4" s="1"/>
  <c r="J948" i="4"/>
  <c r="L948" i="4" s="1"/>
  <c r="J949" i="4"/>
  <c r="L949" i="4" s="1"/>
  <c r="J950" i="4"/>
  <c r="L950" i="4" s="1"/>
  <c r="J2" i="4"/>
  <c r="L2" i="4" s="1"/>
  <c r="I3" i="4"/>
  <c r="I4" i="4"/>
  <c r="K4" i="4" s="1"/>
  <c r="I5" i="4"/>
  <c r="I6" i="4"/>
  <c r="I7" i="4"/>
  <c r="K7" i="4" s="1"/>
  <c r="I8" i="4"/>
  <c r="I9" i="4"/>
  <c r="K9" i="4" s="1"/>
  <c r="I10" i="4"/>
  <c r="K10" i="4" s="1"/>
  <c r="I11" i="4"/>
  <c r="M11" i="4" s="1"/>
  <c r="I12" i="4"/>
  <c r="I13" i="4"/>
  <c r="I14" i="4"/>
  <c r="I15" i="4"/>
  <c r="I16" i="4"/>
  <c r="K16" i="4" s="1"/>
  <c r="I17" i="4"/>
  <c r="K17" i="4" s="1"/>
  <c r="I18" i="4"/>
  <c r="K18" i="4" s="1"/>
  <c r="I19" i="4"/>
  <c r="K19" i="4" s="1"/>
  <c r="I20" i="4"/>
  <c r="I21" i="4"/>
  <c r="I22" i="4"/>
  <c r="I23" i="4"/>
  <c r="I24" i="4"/>
  <c r="K24" i="4" s="1"/>
  <c r="I25" i="4"/>
  <c r="I26" i="4"/>
  <c r="I27" i="4"/>
  <c r="M27" i="4" s="1"/>
  <c r="I28" i="4"/>
  <c r="K28" i="4" s="1"/>
  <c r="I29" i="4"/>
  <c r="K29" i="4" s="1"/>
  <c r="I30" i="4"/>
  <c r="I31" i="4"/>
  <c r="K31" i="4" s="1"/>
  <c r="I32" i="4"/>
  <c r="K32" i="4" s="1"/>
  <c r="I33" i="4"/>
  <c r="I34" i="4"/>
  <c r="K34" i="4" s="1"/>
  <c r="I35" i="4"/>
  <c r="I36" i="4"/>
  <c r="K36" i="4" s="1"/>
  <c r="I37" i="4"/>
  <c r="I38" i="4"/>
  <c r="I39" i="4"/>
  <c r="K39" i="4" s="1"/>
  <c r="I40" i="4"/>
  <c r="I41" i="4"/>
  <c r="K41" i="4" s="1"/>
  <c r="I42" i="4"/>
  <c r="K42" i="4" s="1"/>
  <c r="I43" i="4"/>
  <c r="K43" i="4" s="1"/>
  <c r="I44" i="4"/>
  <c r="I45" i="4"/>
  <c r="I46" i="4"/>
  <c r="I47" i="4"/>
  <c r="I48" i="4"/>
  <c r="K48" i="4" s="1"/>
  <c r="I49" i="4"/>
  <c r="K49" i="4" s="1"/>
  <c r="I50" i="4"/>
  <c r="I51" i="4"/>
  <c r="K51" i="4" s="1"/>
  <c r="I52" i="4"/>
  <c r="I53" i="4"/>
  <c r="I54" i="4"/>
  <c r="I55" i="4"/>
  <c r="I56" i="4"/>
  <c r="I57" i="4"/>
  <c r="I58" i="4"/>
  <c r="I59" i="4"/>
  <c r="I60" i="4"/>
  <c r="K60" i="4" s="1"/>
  <c r="I61" i="4"/>
  <c r="K61" i="4" s="1"/>
  <c r="I62" i="4"/>
  <c r="I63" i="4"/>
  <c r="K63" i="4" s="1"/>
  <c r="I64" i="4"/>
  <c r="K64" i="4" s="1"/>
  <c r="I65" i="4"/>
  <c r="I66" i="4"/>
  <c r="K66" i="4" s="1"/>
  <c r="I67" i="4"/>
  <c r="I68" i="4"/>
  <c r="K68" i="4" s="1"/>
  <c r="I69" i="4"/>
  <c r="I70" i="4"/>
  <c r="I71" i="4"/>
  <c r="K71" i="4" s="1"/>
  <c r="I72" i="4"/>
  <c r="I73" i="4"/>
  <c r="K73" i="4" s="1"/>
  <c r="I74" i="4"/>
  <c r="K74" i="4" s="1"/>
  <c r="I75" i="4"/>
  <c r="K75" i="4" s="1"/>
  <c r="I76" i="4"/>
  <c r="M76" i="4" s="1"/>
  <c r="I77" i="4"/>
  <c r="I78" i="4"/>
  <c r="M78" i="4" s="1"/>
  <c r="I79" i="4"/>
  <c r="I80" i="4"/>
  <c r="M80" i="4" s="1"/>
  <c r="I81" i="4"/>
  <c r="M81" i="4" s="1"/>
  <c r="I82" i="4"/>
  <c r="I83" i="4"/>
  <c r="K83" i="4" s="1"/>
  <c r="I84" i="4"/>
  <c r="I85" i="4"/>
  <c r="I86" i="4"/>
  <c r="I87" i="4"/>
  <c r="I88" i="4"/>
  <c r="I89" i="4"/>
  <c r="I90" i="4"/>
  <c r="I91" i="4"/>
  <c r="K91" i="4" s="1"/>
  <c r="I92" i="4"/>
  <c r="K92" i="4" s="1"/>
  <c r="I93" i="4"/>
  <c r="K93" i="4" s="1"/>
  <c r="I94" i="4"/>
  <c r="I95" i="4"/>
  <c r="K95" i="4" s="1"/>
  <c r="I96" i="4"/>
  <c r="K96" i="4" s="1"/>
  <c r="I97" i="4"/>
  <c r="I98" i="4"/>
  <c r="K98" i="4" s="1"/>
  <c r="I99" i="4"/>
  <c r="I100" i="4"/>
  <c r="K100" i="4" s="1"/>
  <c r="I101" i="4"/>
  <c r="I102" i="4"/>
  <c r="I103" i="4"/>
  <c r="K103" i="4" s="1"/>
  <c r="I104" i="4"/>
  <c r="I105" i="4"/>
  <c r="K105" i="4" s="1"/>
  <c r="I106" i="4"/>
  <c r="K106" i="4" s="1"/>
  <c r="I107" i="4"/>
  <c r="K107" i="4" s="1"/>
  <c r="I108" i="4"/>
  <c r="M108" i="4" s="1"/>
  <c r="I109" i="4"/>
  <c r="I110" i="4"/>
  <c r="I111" i="4"/>
  <c r="I112" i="4"/>
  <c r="K112" i="4" s="1"/>
  <c r="I113" i="4"/>
  <c r="K113" i="4" s="1"/>
  <c r="I114" i="4"/>
  <c r="I115" i="4"/>
  <c r="K115" i="4" s="1"/>
  <c r="I116" i="4"/>
  <c r="I117" i="4"/>
  <c r="I118" i="4"/>
  <c r="I119" i="4"/>
  <c r="I120" i="4"/>
  <c r="I121" i="4"/>
  <c r="I122" i="4"/>
  <c r="I123" i="4"/>
  <c r="M123" i="4" s="1"/>
  <c r="I124" i="4"/>
  <c r="K124" i="4" s="1"/>
  <c r="I125" i="4"/>
  <c r="K125" i="4" s="1"/>
  <c r="I126" i="4"/>
  <c r="M126" i="4" s="1"/>
  <c r="I127" i="4"/>
  <c r="K127" i="4" s="1"/>
  <c r="I128" i="4"/>
  <c r="K128" i="4" s="1"/>
  <c r="I129" i="4"/>
  <c r="I130" i="4"/>
  <c r="K130" i="4" s="1"/>
  <c r="I131" i="4"/>
  <c r="I132" i="4"/>
  <c r="K132" i="4" s="1"/>
  <c r="I133" i="4"/>
  <c r="I134" i="4"/>
  <c r="I135" i="4"/>
  <c r="K135" i="4" s="1"/>
  <c r="I136" i="4"/>
  <c r="I137" i="4"/>
  <c r="K137" i="4" s="1"/>
  <c r="I138" i="4"/>
  <c r="K138" i="4" s="1"/>
  <c r="I139" i="4"/>
  <c r="K139" i="4" s="1"/>
  <c r="I140" i="4"/>
  <c r="I141" i="4"/>
  <c r="I142" i="4"/>
  <c r="I143" i="4"/>
  <c r="I144" i="4"/>
  <c r="K144" i="4" s="1"/>
  <c r="I145" i="4"/>
  <c r="K145" i="4" s="1"/>
  <c r="I146" i="4"/>
  <c r="I147" i="4"/>
  <c r="K147" i="4" s="1"/>
  <c r="I148" i="4"/>
  <c r="I149" i="4"/>
  <c r="I150" i="4"/>
  <c r="I151" i="4"/>
  <c r="I152" i="4"/>
  <c r="I153" i="4"/>
  <c r="I154" i="4"/>
  <c r="I155" i="4"/>
  <c r="M155" i="4" s="1"/>
  <c r="I156" i="4"/>
  <c r="K156" i="4" s="1"/>
  <c r="I157" i="4"/>
  <c r="K157" i="4" s="1"/>
  <c r="I158" i="4"/>
  <c r="I159" i="4"/>
  <c r="K159" i="4" s="1"/>
  <c r="I160" i="4"/>
  <c r="K160" i="4" s="1"/>
  <c r="I161" i="4"/>
  <c r="I162" i="4"/>
  <c r="M162" i="4" s="1"/>
  <c r="I163" i="4"/>
  <c r="I164" i="4"/>
  <c r="K164" i="4" s="1"/>
  <c r="I165" i="4"/>
  <c r="I166" i="4"/>
  <c r="I167" i="4"/>
  <c r="K167" i="4" s="1"/>
  <c r="I168" i="4"/>
  <c r="I169" i="4"/>
  <c r="K169" i="4" s="1"/>
  <c r="I170" i="4"/>
  <c r="M170" i="4" s="1"/>
  <c r="I171" i="4"/>
  <c r="K171" i="4" s="1"/>
  <c r="I172" i="4"/>
  <c r="I173" i="4"/>
  <c r="I174" i="4"/>
  <c r="I175" i="4"/>
  <c r="I176" i="4"/>
  <c r="K176" i="4" s="1"/>
  <c r="I177" i="4"/>
  <c r="K177" i="4" s="1"/>
  <c r="I178" i="4"/>
  <c r="I179" i="4"/>
  <c r="K179" i="4" s="1"/>
  <c r="I180" i="4"/>
  <c r="I181" i="4"/>
  <c r="I182" i="4"/>
  <c r="I183" i="4"/>
  <c r="I184" i="4"/>
  <c r="I185" i="4"/>
  <c r="I186" i="4"/>
  <c r="I187" i="4"/>
  <c r="M187" i="4" s="1"/>
  <c r="I188" i="4"/>
  <c r="K188" i="4" s="1"/>
  <c r="I189" i="4"/>
  <c r="K189" i="4" s="1"/>
  <c r="I190" i="4"/>
  <c r="M190" i="4" s="1"/>
  <c r="I191" i="4"/>
  <c r="K191" i="4" s="1"/>
  <c r="I192" i="4"/>
  <c r="K192" i="4" s="1"/>
  <c r="I193" i="4"/>
  <c r="I194" i="4"/>
  <c r="K194" i="4" s="1"/>
  <c r="I195" i="4"/>
  <c r="I196" i="4"/>
  <c r="K196" i="4" s="1"/>
  <c r="I197" i="4"/>
  <c r="I198" i="4"/>
  <c r="I199" i="4"/>
  <c r="K199" i="4" s="1"/>
  <c r="I200" i="4"/>
  <c r="I201" i="4"/>
  <c r="K201" i="4" s="1"/>
  <c r="I202" i="4"/>
  <c r="K202" i="4" s="1"/>
  <c r="I203" i="4"/>
  <c r="K203" i="4" s="1"/>
  <c r="I204" i="4"/>
  <c r="I205" i="4"/>
  <c r="I206" i="4"/>
  <c r="I207" i="4"/>
  <c r="I208" i="4"/>
  <c r="M208" i="4" s="1"/>
  <c r="I209" i="4"/>
  <c r="K209" i="4" s="1"/>
  <c r="I210" i="4"/>
  <c r="I211" i="4"/>
  <c r="K211" i="4" s="1"/>
  <c r="I212" i="4"/>
  <c r="I213" i="4"/>
  <c r="I214" i="4"/>
  <c r="I215" i="4"/>
  <c r="I216" i="4"/>
  <c r="I217" i="4"/>
  <c r="I218" i="4"/>
  <c r="I219" i="4"/>
  <c r="M219" i="4" s="1"/>
  <c r="I220" i="4"/>
  <c r="K220" i="4" s="1"/>
  <c r="I221" i="4"/>
  <c r="K221" i="4" s="1"/>
  <c r="I222" i="4"/>
  <c r="I223" i="4"/>
  <c r="K223" i="4" s="1"/>
  <c r="I224" i="4"/>
  <c r="K224" i="4" s="1"/>
  <c r="I225" i="4"/>
  <c r="I226" i="4"/>
  <c r="K226" i="4" s="1"/>
  <c r="I227" i="4"/>
  <c r="I228" i="4"/>
  <c r="K228" i="4" s="1"/>
  <c r="I229" i="4"/>
  <c r="I230" i="4"/>
  <c r="I231" i="4"/>
  <c r="K231" i="4" s="1"/>
  <c r="I232" i="4"/>
  <c r="I233" i="4"/>
  <c r="K233" i="4" s="1"/>
  <c r="I234" i="4"/>
  <c r="K234" i="4" s="1"/>
  <c r="I235" i="4"/>
  <c r="K235" i="4" s="1"/>
  <c r="I236" i="4"/>
  <c r="I237" i="4"/>
  <c r="I238" i="4"/>
  <c r="M238" i="4" s="1"/>
  <c r="I239" i="4"/>
  <c r="I240" i="4"/>
  <c r="K240" i="4" s="1"/>
  <c r="I241" i="4"/>
  <c r="K241" i="4" s="1"/>
  <c r="I242" i="4"/>
  <c r="I243" i="4"/>
  <c r="K243" i="4" s="1"/>
  <c r="I244" i="4"/>
  <c r="I245" i="4"/>
  <c r="I246" i="4"/>
  <c r="I247" i="4"/>
  <c r="I248" i="4"/>
  <c r="I249" i="4"/>
  <c r="I250" i="4"/>
  <c r="I251" i="4"/>
  <c r="K251" i="4" s="1"/>
  <c r="I252" i="4"/>
  <c r="K252" i="4" s="1"/>
  <c r="I253" i="4"/>
  <c r="K253" i="4" s="1"/>
  <c r="I254" i="4"/>
  <c r="I255" i="4"/>
  <c r="K255" i="4" s="1"/>
  <c r="I256" i="4"/>
  <c r="K256" i="4" s="1"/>
  <c r="I257" i="4"/>
  <c r="I258" i="4"/>
  <c r="K258" i="4" s="1"/>
  <c r="I259" i="4"/>
  <c r="I260" i="4"/>
  <c r="K260" i="4" s="1"/>
  <c r="I261" i="4"/>
  <c r="I262" i="4"/>
  <c r="I263" i="4"/>
  <c r="K263" i="4" s="1"/>
  <c r="I264" i="4"/>
  <c r="I265" i="4"/>
  <c r="K265" i="4" s="1"/>
  <c r="I266" i="4"/>
  <c r="K266" i="4" s="1"/>
  <c r="I267" i="4"/>
  <c r="K267" i="4" s="1"/>
  <c r="I268" i="4"/>
  <c r="I269" i="4"/>
  <c r="I270" i="4"/>
  <c r="M270" i="4" s="1"/>
  <c r="I271" i="4"/>
  <c r="M271" i="4" s="1"/>
  <c r="I272" i="4"/>
  <c r="K272" i="4" s="1"/>
  <c r="I273" i="4"/>
  <c r="K273" i="4" s="1"/>
  <c r="I274" i="4"/>
  <c r="I275" i="4"/>
  <c r="K275" i="4" s="1"/>
  <c r="I276" i="4"/>
  <c r="I277" i="4"/>
  <c r="I278" i="4"/>
  <c r="I279" i="4"/>
  <c r="I280" i="4"/>
  <c r="M280" i="4" s="1"/>
  <c r="I281" i="4"/>
  <c r="I282" i="4"/>
  <c r="I283" i="4"/>
  <c r="K283" i="4" s="1"/>
  <c r="I284" i="4"/>
  <c r="K284" i="4" s="1"/>
  <c r="I285" i="4"/>
  <c r="K285" i="4" s="1"/>
  <c r="I286" i="4"/>
  <c r="M286" i="4" s="1"/>
  <c r="I287" i="4"/>
  <c r="K287" i="4" s="1"/>
  <c r="I288" i="4"/>
  <c r="K288" i="4" s="1"/>
  <c r="I289" i="4"/>
  <c r="I290" i="4"/>
  <c r="K290" i="4" s="1"/>
  <c r="I291" i="4"/>
  <c r="I292" i="4"/>
  <c r="K292" i="4" s="1"/>
  <c r="I293" i="4"/>
  <c r="I294" i="4"/>
  <c r="I295" i="4"/>
  <c r="K295" i="4" s="1"/>
  <c r="I296" i="4"/>
  <c r="I297" i="4"/>
  <c r="K297" i="4" s="1"/>
  <c r="I298" i="4"/>
  <c r="K298" i="4" s="1"/>
  <c r="I299" i="4"/>
  <c r="K299" i="4" s="1"/>
  <c r="I300" i="4"/>
  <c r="I301" i="4"/>
  <c r="I302" i="4"/>
  <c r="I303" i="4"/>
  <c r="I304" i="4"/>
  <c r="K304" i="4" s="1"/>
  <c r="I305" i="4"/>
  <c r="K305" i="4" s="1"/>
  <c r="I306" i="4"/>
  <c r="I307" i="4"/>
  <c r="K307" i="4" s="1"/>
  <c r="I308" i="4"/>
  <c r="I309" i="4"/>
  <c r="I310" i="4"/>
  <c r="I311" i="4"/>
  <c r="I312" i="4"/>
  <c r="I313" i="4"/>
  <c r="I314" i="4"/>
  <c r="I315" i="4"/>
  <c r="K315" i="4" s="1"/>
  <c r="I316" i="4"/>
  <c r="K316" i="4" s="1"/>
  <c r="I317" i="4"/>
  <c r="K317" i="4" s="1"/>
  <c r="I318" i="4"/>
  <c r="I319" i="4"/>
  <c r="K319" i="4" s="1"/>
  <c r="I320" i="4"/>
  <c r="K320" i="4" s="1"/>
  <c r="I321" i="4"/>
  <c r="I322" i="4"/>
  <c r="K322" i="4" s="1"/>
  <c r="I323" i="4"/>
  <c r="I324" i="4"/>
  <c r="K324" i="4" s="1"/>
  <c r="I325" i="4"/>
  <c r="I326" i="4"/>
  <c r="I327" i="4"/>
  <c r="K327" i="4" s="1"/>
  <c r="I328" i="4"/>
  <c r="M328" i="4" s="1"/>
  <c r="I329" i="4"/>
  <c r="K329" i="4" s="1"/>
  <c r="I330" i="4"/>
  <c r="K330" i="4" s="1"/>
  <c r="I331" i="4"/>
  <c r="K331" i="4" s="1"/>
  <c r="I332" i="4"/>
  <c r="I333" i="4"/>
  <c r="I334" i="4"/>
  <c r="M334" i="4" s="1"/>
  <c r="I335" i="4"/>
  <c r="I336" i="4"/>
  <c r="K336" i="4" s="1"/>
  <c r="I337" i="4"/>
  <c r="K337" i="4" s="1"/>
  <c r="I338" i="4"/>
  <c r="I339" i="4"/>
  <c r="K339" i="4" s="1"/>
  <c r="I340" i="4"/>
  <c r="I341" i="4"/>
  <c r="I342" i="4"/>
  <c r="I343" i="4"/>
  <c r="I344" i="4"/>
  <c r="I345" i="4"/>
  <c r="I346" i="4"/>
  <c r="I347" i="4"/>
  <c r="M347" i="4" s="1"/>
  <c r="I348" i="4"/>
  <c r="K348" i="4" s="1"/>
  <c r="I349" i="4"/>
  <c r="K349" i="4" s="1"/>
  <c r="I350" i="4"/>
  <c r="M350" i="4" s="1"/>
  <c r="I351" i="4"/>
  <c r="K351" i="4" s="1"/>
  <c r="I352" i="4"/>
  <c r="K352" i="4" s="1"/>
  <c r="I353" i="4"/>
  <c r="I354" i="4"/>
  <c r="K354" i="4" s="1"/>
  <c r="I355" i="4"/>
  <c r="I356" i="4"/>
  <c r="K356" i="4" s="1"/>
  <c r="I357" i="4"/>
  <c r="I358" i="4"/>
  <c r="I359" i="4"/>
  <c r="K359" i="4" s="1"/>
  <c r="I360" i="4"/>
  <c r="I361" i="4"/>
  <c r="K361" i="4" s="1"/>
  <c r="I362" i="4"/>
  <c r="K362" i="4" s="1"/>
  <c r="I363" i="4"/>
  <c r="M363" i="4" s="1"/>
  <c r="I364" i="4"/>
  <c r="I365" i="4"/>
  <c r="I366" i="4"/>
  <c r="I367" i="4"/>
  <c r="I368" i="4"/>
  <c r="K368" i="4" s="1"/>
  <c r="I369" i="4"/>
  <c r="K369" i="4" s="1"/>
  <c r="I370" i="4"/>
  <c r="I371" i="4"/>
  <c r="K371" i="4" s="1"/>
  <c r="I372" i="4"/>
  <c r="I373" i="4"/>
  <c r="I374" i="4"/>
  <c r="I375" i="4"/>
  <c r="I376" i="4"/>
  <c r="I377" i="4"/>
  <c r="I378" i="4"/>
  <c r="I379" i="4"/>
  <c r="K379" i="4" s="1"/>
  <c r="I380" i="4"/>
  <c r="K380" i="4" s="1"/>
  <c r="I381" i="4"/>
  <c r="K381" i="4" s="1"/>
  <c r="I382" i="4"/>
  <c r="K382" i="4" s="1"/>
  <c r="I383" i="4"/>
  <c r="K383" i="4" s="1"/>
  <c r="I384" i="4"/>
  <c r="K384" i="4" s="1"/>
  <c r="I385" i="4"/>
  <c r="I386" i="4"/>
  <c r="K386" i="4" s="1"/>
  <c r="I387" i="4"/>
  <c r="I388" i="4"/>
  <c r="K388" i="4" s="1"/>
  <c r="I389" i="4"/>
  <c r="I390" i="4"/>
  <c r="I391" i="4"/>
  <c r="K391" i="4" s="1"/>
  <c r="I392" i="4"/>
  <c r="I393" i="4"/>
  <c r="K393" i="4" s="1"/>
  <c r="I394" i="4"/>
  <c r="K394" i="4" s="1"/>
  <c r="I395" i="4"/>
  <c r="K395" i="4" s="1"/>
  <c r="I396" i="4"/>
  <c r="K396" i="4" s="1"/>
  <c r="I397" i="4"/>
  <c r="I398" i="4"/>
  <c r="I399" i="4"/>
  <c r="I400" i="4"/>
  <c r="K400" i="4" s="1"/>
  <c r="I401" i="4"/>
  <c r="K401" i="4" s="1"/>
  <c r="I402" i="4"/>
  <c r="I403" i="4"/>
  <c r="K403" i="4" s="1"/>
  <c r="I404" i="4"/>
  <c r="I405" i="4"/>
  <c r="I406" i="4"/>
  <c r="I407" i="4"/>
  <c r="I408" i="4"/>
  <c r="K408" i="4" s="1"/>
  <c r="I409" i="4"/>
  <c r="I410" i="4"/>
  <c r="I411" i="4"/>
  <c r="M411" i="4" s="1"/>
  <c r="I412" i="4"/>
  <c r="K412" i="4" s="1"/>
  <c r="I413" i="4"/>
  <c r="K413" i="4" s="1"/>
  <c r="I414" i="4"/>
  <c r="K414" i="4" s="1"/>
  <c r="I415" i="4"/>
  <c r="M415" i="4" s="1"/>
  <c r="I416" i="4"/>
  <c r="K416" i="4" s="1"/>
  <c r="I417" i="4"/>
  <c r="I418" i="4"/>
  <c r="K418" i="4" s="1"/>
  <c r="I419" i="4"/>
  <c r="I420" i="4"/>
  <c r="K420" i="4" s="1"/>
  <c r="I421" i="4"/>
  <c r="I422" i="4"/>
  <c r="I423" i="4"/>
  <c r="K423" i="4" s="1"/>
  <c r="I424" i="4"/>
  <c r="I425" i="4"/>
  <c r="K425" i="4" s="1"/>
  <c r="I426" i="4"/>
  <c r="K426" i="4" s="1"/>
  <c r="I427" i="4"/>
  <c r="K427" i="4" s="1"/>
  <c r="I428" i="4"/>
  <c r="I429" i="4"/>
  <c r="I430" i="4"/>
  <c r="I431" i="4"/>
  <c r="I432" i="4"/>
  <c r="K432" i="4" s="1"/>
  <c r="I433" i="4"/>
  <c r="K433" i="4" s="1"/>
  <c r="I434" i="4"/>
  <c r="I435" i="4"/>
  <c r="K435" i="4" s="1"/>
  <c r="I436" i="4"/>
  <c r="I437" i="4"/>
  <c r="I438" i="4"/>
  <c r="K438" i="4" s="1"/>
  <c r="I439" i="4"/>
  <c r="I440" i="4"/>
  <c r="K440" i="4" s="1"/>
  <c r="I441" i="4"/>
  <c r="I442" i="4"/>
  <c r="I443" i="4"/>
  <c r="M443" i="4" s="1"/>
  <c r="I444" i="4"/>
  <c r="K444" i="4" s="1"/>
  <c r="I445" i="4"/>
  <c r="K445" i="4" s="1"/>
  <c r="I446" i="4"/>
  <c r="K446" i="4" s="1"/>
  <c r="I447" i="4"/>
  <c r="M447" i="4" s="1"/>
  <c r="I448" i="4"/>
  <c r="K448" i="4" s="1"/>
  <c r="I449" i="4"/>
  <c r="I450" i="4"/>
  <c r="K450" i="4" s="1"/>
  <c r="I451" i="4"/>
  <c r="I452" i="4"/>
  <c r="K452" i="4" s="1"/>
  <c r="I453" i="4"/>
  <c r="I454" i="4"/>
  <c r="I455" i="4"/>
  <c r="K455" i="4" s="1"/>
  <c r="I456" i="4"/>
  <c r="I457" i="4"/>
  <c r="K457" i="4" s="1"/>
  <c r="I458" i="4"/>
  <c r="K458" i="4" s="1"/>
  <c r="I459" i="4"/>
  <c r="K459" i="4" s="1"/>
  <c r="I460" i="4"/>
  <c r="I461" i="4"/>
  <c r="I462" i="4"/>
  <c r="I463" i="4"/>
  <c r="I464" i="4"/>
  <c r="K464" i="4" s="1"/>
  <c r="I465" i="4"/>
  <c r="K465" i="4" s="1"/>
  <c r="I466" i="4"/>
  <c r="I467" i="4"/>
  <c r="K467" i="4" s="1"/>
  <c r="I468" i="4"/>
  <c r="I469" i="4"/>
  <c r="I470" i="4"/>
  <c r="K470" i="4" s="1"/>
  <c r="I471" i="4"/>
  <c r="I472" i="4"/>
  <c r="K472" i="4" s="1"/>
  <c r="I473" i="4"/>
  <c r="I474" i="4"/>
  <c r="K474" i="4" s="1"/>
  <c r="I475" i="4"/>
  <c r="K475" i="4" s="1"/>
  <c r="I476" i="4"/>
  <c r="K476" i="4" s="1"/>
  <c r="I477" i="4"/>
  <c r="K477" i="4" s="1"/>
  <c r="I478" i="4"/>
  <c r="K478" i="4" s="1"/>
  <c r="I479" i="4"/>
  <c r="K479" i="4" s="1"/>
  <c r="I480" i="4"/>
  <c r="K480" i="4" s="1"/>
  <c r="I481" i="4"/>
  <c r="I482" i="4"/>
  <c r="K482" i="4" s="1"/>
  <c r="I483" i="4"/>
  <c r="I484" i="4"/>
  <c r="K484" i="4" s="1"/>
  <c r="I485" i="4"/>
  <c r="I486" i="4"/>
  <c r="I487" i="4"/>
  <c r="K487" i="4" s="1"/>
  <c r="I488" i="4"/>
  <c r="I489" i="4"/>
  <c r="K489" i="4" s="1"/>
  <c r="I490" i="4"/>
  <c r="K490" i="4" s="1"/>
  <c r="I491" i="4"/>
  <c r="K491" i="4" s="1"/>
  <c r="I492" i="4"/>
  <c r="I493" i="4"/>
  <c r="I494" i="4"/>
  <c r="M494" i="4" s="1"/>
  <c r="I495" i="4"/>
  <c r="M495" i="4" s="1"/>
  <c r="I496" i="4"/>
  <c r="M496" i="4" s="1"/>
  <c r="I497" i="4"/>
  <c r="K497" i="4" s="1"/>
  <c r="I498" i="4"/>
  <c r="I499" i="4"/>
  <c r="I500" i="4"/>
  <c r="I501" i="4"/>
  <c r="I502" i="4"/>
  <c r="K502" i="4" s="1"/>
  <c r="I503" i="4"/>
  <c r="I504" i="4"/>
  <c r="K504" i="4" s="1"/>
  <c r="I505" i="4"/>
  <c r="M505" i="4" s="1"/>
  <c r="I506" i="4"/>
  <c r="K506" i="4" s="1"/>
  <c r="I507" i="4"/>
  <c r="M507" i="4" s="1"/>
  <c r="I508" i="4"/>
  <c r="K508" i="4" s="1"/>
  <c r="I509" i="4"/>
  <c r="K509" i="4" s="1"/>
  <c r="I510" i="4"/>
  <c r="K510" i="4" s="1"/>
  <c r="I511" i="4"/>
  <c r="K511" i="4" s="1"/>
  <c r="I512" i="4"/>
  <c r="K512" i="4" s="1"/>
  <c r="I513" i="4"/>
  <c r="I514" i="4"/>
  <c r="K514" i="4" s="1"/>
  <c r="I515" i="4"/>
  <c r="I516" i="4"/>
  <c r="K516" i="4" s="1"/>
  <c r="I517" i="4"/>
  <c r="I518" i="4"/>
  <c r="I519" i="4"/>
  <c r="K519" i="4" s="1"/>
  <c r="I520" i="4"/>
  <c r="I521" i="4"/>
  <c r="K521" i="4" s="1"/>
  <c r="I522" i="4"/>
  <c r="K522" i="4" s="1"/>
  <c r="I523" i="4"/>
  <c r="K523" i="4" s="1"/>
  <c r="I524" i="4"/>
  <c r="M524" i="4" s="1"/>
  <c r="I525" i="4"/>
  <c r="I526" i="4"/>
  <c r="I527" i="4"/>
  <c r="I528" i="4"/>
  <c r="K528" i="4" s="1"/>
  <c r="I529" i="4"/>
  <c r="K529" i="4" s="1"/>
  <c r="I530" i="4"/>
  <c r="I531" i="4"/>
  <c r="M531" i="4" s="1"/>
  <c r="I532" i="4"/>
  <c r="I533" i="4"/>
  <c r="I534" i="4"/>
  <c r="K534" i="4" s="1"/>
  <c r="I535" i="4"/>
  <c r="I536" i="4"/>
  <c r="K536" i="4" s="1"/>
  <c r="I537" i="4"/>
  <c r="I538" i="4"/>
  <c r="K538" i="4" s="1"/>
  <c r="I539" i="4"/>
  <c r="K539" i="4" s="1"/>
  <c r="I540" i="4"/>
  <c r="K540" i="4" s="1"/>
  <c r="I541" i="4"/>
  <c r="K541" i="4" s="1"/>
  <c r="I542" i="4"/>
  <c r="K542" i="4" s="1"/>
  <c r="I543" i="4"/>
  <c r="K543" i="4" s="1"/>
  <c r="I544" i="4"/>
  <c r="K544" i="4" s="1"/>
  <c r="I545" i="4"/>
  <c r="I546" i="4"/>
  <c r="K546" i="4" s="1"/>
  <c r="I547" i="4"/>
  <c r="I548" i="4"/>
  <c r="K548" i="4" s="1"/>
  <c r="I549" i="4"/>
  <c r="I550" i="4"/>
  <c r="I551" i="4"/>
  <c r="K551" i="4" s="1"/>
  <c r="I552" i="4"/>
  <c r="I553" i="4"/>
  <c r="K553" i="4" s="1"/>
  <c r="I554" i="4"/>
  <c r="K554" i="4" s="1"/>
  <c r="I555" i="4"/>
  <c r="K555" i="4" s="1"/>
  <c r="I556" i="4"/>
  <c r="I557" i="4"/>
  <c r="I558" i="4"/>
  <c r="I559" i="4"/>
  <c r="I560" i="4"/>
  <c r="K560" i="4" s="1"/>
  <c r="I561" i="4"/>
  <c r="K561" i="4" s="1"/>
  <c r="I562" i="4"/>
  <c r="K562" i="4" s="1"/>
  <c r="I563" i="4"/>
  <c r="I564" i="4"/>
  <c r="I565" i="4"/>
  <c r="I566" i="4"/>
  <c r="K566" i="4" s="1"/>
  <c r="I567" i="4"/>
  <c r="I568" i="4"/>
  <c r="K568" i="4" s="1"/>
  <c r="I569" i="4"/>
  <c r="I570" i="4"/>
  <c r="K570" i="4" s="1"/>
  <c r="I571" i="4"/>
  <c r="I572" i="4"/>
  <c r="K572" i="4" s="1"/>
  <c r="I573" i="4"/>
  <c r="M573" i="4" s="1"/>
  <c r="I574" i="4"/>
  <c r="K574" i="4" s="1"/>
  <c r="I575" i="4"/>
  <c r="K575" i="4" s="1"/>
  <c r="I576" i="4"/>
  <c r="K576" i="4" s="1"/>
  <c r="I577" i="4"/>
  <c r="I578" i="4"/>
  <c r="K578" i="4" s="1"/>
  <c r="I579" i="4"/>
  <c r="I580" i="4"/>
  <c r="K580" i="4" s="1"/>
  <c r="I581" i="4"/>
  <c r="I582" i="4"/>
  <c r="I583" i="4"/>
  <c r="K583" i="4" s="1"/>
  <c r="I584" i="4"/>
  <c r="I585" i="4"/>
  <c r="K585" i="4" s="1"/>
  <c r="I586" i="4"/>
  <c r="K586" i="4" s="1"/>
  <c r="I587" i="4"/>
  <c r="K587" i="4" s="1"/>
  <c r="I588" i="4"/>
  <c r="M588" i="4" s="1"/>
  <c r="I589" i="4"/>
  <c r="I590" i="4"/>
  <c r="M590" i="4" s="1"/>
  <c r="I591" i="4"/>
  <c r="I592" i="4"/>
  <c r="K592" i="4" s="1"/>
  <c r="I593" i="4"/>
  <c r="K593" i="4" s="1"/>
  <c r="I594" i="4"/>
  <c r="K594" i="4" s="1"/>
  <c r="I595" i="4"/>
  <c r="K595" i="4" s="1"/>
  <c r="I596" i="4"/>
  <c r="I597" i="4"/>
  <c r="I598" i="4"/>
  <c r="K598" i="4" s="1"/>
  <c r="I599" i="4"/>
  <c r="I600" i="4"/>
  <c r="K600" i="4" s="1"/>
  <c r="I601" i="4"/>
  <c r="I602" i="4"/>
  <c r="K602" i="4" s="1"/>
  <c r="I603" i="4"/>
  <c r="K603" i="4" s="1"/>
  <c r="I604" i="4"/>
  <c r="K604" i="4" s="1"/>
  <c r="I605" i="4"/>
  <c r="K605" i="4" s="1"/>
  <c r="I606" i="4"/>
  <c r="K606" i="4" s="1"/>
  <c r="I607" i="4"/>
  <c r="K607" i="4" s="1"/>
  <c r="I608" i="4"/>
  <c r="K608" i="4" s="1"/>
  <c r="I609" i="4"/>
  <c r="I610" i="4"/>
  <c r="K610" i="4" s="1"/>
  <c r="I611" i="4"/>
  <c r="I612" i="4"/>
  <c r="K612" i="4" s="1"/>
  <c r="I613" i="4"/>
  <c r="I614" i="4"/>
  <c r="I615" i="4"/>
  <c r="K615" i="4" s="1"/>
  <c r="I616" i="4"/>
  <c r="I617" i="4"/>
  <c r="K617" i="4" s="1"/>
  <c r="I618" i="4"/>
  <c r="K618" i="4" s="1"/>
  <c r="I619" i="4"/>
  <c r="M619" i="4" s="1"/>
  <c r="I620" i="4"/>
  <c r="M620" i="4" s="1"/>
  <c r="I621" i="4"/>
  <c r="I622" i="4"/>
  <c r="I623" i="4"/>
  <c r="I624" i="4"/>
  <c r="K624" i="4" s="1"/>
  <c r="I625" i="4"/>
  <c r="K625" i="4" s="1"/>
  <c r="I626" i="4"/>
  <c r="K626" i="4" s="1"/>
  <c r="I627" i="4"/>
  <c r="K627" i="4" s="1"/>
  <c r="I628" i="4"/>
  <c r="I629" i="4"/>
  <c r="I630" i="4"/>
  <c r="K630" i="4" s="1"/>
  <c r="I631" i="4"/>
  <c r="I632" i="4"/>
  <c r="K632" i="4" s="1"/>
  <c r="I633" i="4"/>
  <c r="I634" i="4"/>
  <c r="K634" i="4" s="1"/>
  <c r="I635" i="4"/>
  <c r="K635" i="4" s="1"/>
  <c r="I636" i="4"/>
  <c r="K636" i="4" s="1"/>
  <c r="I637" i="4"/>
  <c r="K637" i="4" s="1"/>
  <c r="I638" i="4"/>
  <c r="K638" i="4" s="1"/>
  <c r="I639" i="4"/>
  <c r="K639" i="4" s="1"/>
  <c r="I640" i="4"/>
  <c r="K640" i="4" s="1"/>
  <c r="I641" i="4"/>
  <c r="I642" i="4"/>
  <c r="K642" i="4" s="1"/>
  <c r="I643" i="4"/>
  <c r="I644" i="4"/>
  <c r="K644" i="4" s="1"/>
  <c r="I645" i="4"/>
  <c r="I646" i="4"/>
  <c r="I647" i="4"/>
  <c r="K647" i="4" s="1"/>
  <c r="I648" i="4"/>
  <c r="I649" i="4"/>
  <c r="K649" i="4" s="1"/>
  <c r="I650" i="4"/>
  <c r="K650" i="4" s="1"/>
  <c r="I651" i="4"/>
  <c r="K651" i="4" s="1"/>
  <c r="I652" i="4"/>
  <c r="M652" i="4" s="1"/>
  <c r="I653" i="4"/>
  <c r="I654" i="4"/>
  <c r="I655" i="4"/>
  <c r="M655" i="4" s="1"/>
  <c r="I656" i="4"/>
  <c r="M656" i="4" s="1"/>
  <c r="I657" i="4"/>
  <c r="K657" i="4" s="1"/>
  <c r="I658" i="4"/>
  <c r="M658" i="4" s="1"/>
  <c r="I659" i="4"/>
  <c r="K659" i="4" s="1"/>
  <c r="I660" i="4"/>
  <c r="I661" i="4"/>
  <c r="I662" i="4"/>
  <c r="K662" i="4" s="1"/>
  <c r="I663" i="4"/>
  <c r="I664" i="4"/>
  <c r="K664" i="4" s="1"/>
  <c r="I665" i="4"/>
  <c r="I666" i="4"/>
  <c r="K666" i="4" s="1"/>
  <c r="I667" i="4"/>
  <c r="K667" i="4" s="1"/>
  <c r="I668" i="4"/>
  <c r="K668" i="4" s="1"/>
  <c r="I669" i="4"/>
  <c r="K669" i="4" s="1"/>
  <c r="I670" i="4"/>
  <c r="K670" i="4" s="1"/>
  <c r="I671" i="4"/>
  <c r="K671" i="4" s="1"/>
  <c r="I672" i="4"/>
  <c r="K672" i="4" s="1"/>
  <c r="I673" i="4"/>
  <c r="I674" i="4"/>
  <c r="K674" i="4" s="1"/>
  <c r="I675" i="4"/>
  <c r="I676" i="4"/>
  <c r="K676" i="4" s="1"/>
  <c r="I677" i="4"/>
  <c r="I678" i="4"/>
  <c r="I679" i="4"/>
  <c r="K679" i="4" s="1"/>
  <c r="I680" i="4"/>
  <c r="I681" i="4"/>
  <c r="K681" i="4" s="1"/>
  <c r="I682" i="4"/>
  <c r="K682" i="4" s="1"/>
  <c r="I683" i="4"/>
  <c r="K683" i="4" s="1"/>
  <c r="I684" i="4"/>
  <c r="M684" i="4" s="1"/>
  <c r="I685" i="4"/>
  <c r="I686" i="4"/>
  <c r="M686" i="4" s="1"/>
  <c r="I687" i="4"/>
  <c r="I688" i="4"/>
  <c r="K688" i="4" s="1"/>
  <c r="I689" i="4"/>
  <c r="K689" i="4" s="1"/>
  <c r="I690" i="4"/>
  <c r="K690" i="4" s="1"/>
  <c r="I691" i="4"/>
  <c r="K691" i="4" s="1"/>
  <c r="I692" i="4"/>
  <c r="I693" i="4"/>
  <c r="I694" i="4"/>
  <c r="K694" i="4" s="1"/>
  <c r="I695" i="4"/>
  <c r="I696" i="4"/>
  <c r="K696" i="4" s="1"/>
  <c r="I697" i="4"/>
  <c r="I698" i="4"/>
  <c r="K698" i="4" s="1"/>
  <c r="I699" i="4"/>
  <c r="K699" i="4" s="1"/>
  <c r="I700" i="4"/>
  <c r="K700" i="4" s="1"/>
  <c r="I701" i="4"/>
  <c r="K701" i="4" s="1"/>
  <c r="I702" i="4"/>
  <c r="K702" i="4" s="1"/>
  <c r="I703" i="4"/>
  <c r="K703" i="4" s="1"/>
  <c r="I704" i="4"/>
  <c r="K704" i="4" s="1"/>
  <c r="I705" i="4"/>
  <c r="I706" i="4"/>
  <c r="K706" i="4" s="1"/>
  <c r="I707" i="4"/>
  <c r="I708" i="4"/>
  <c r="K708" i="4" s="1"/>
  <c r="I709" i="4"/>
  <c r="I710" i="4"/>
  <c r="I711" i="4"/>
  <c r="K711" i="4" s="1"/>
  <c r="I712" i="4"/>
  <c r="I713" i="4"/>
  <c r="K713" i="4" s="1"/>
  <c r="I714" i="4"/>
  <c r="K714" i="4" s="1"/>
  <c r="I715" i="4"/>
  <c r="K715" i="4" s="1"/>
  <c r="I716" i="4"/>
  <c r="M716" i="4" s="1"/>
  <c r="I717" i="4"/>
  <c r="I718" i="4"/>
  <c r="K718" i="4" s="1"/>
  <c r="I719" i="4"/>
  <c r="I720" i="4"/>
  <c r="K720" i="4" s="1"/>
  <c r="I721" i="4"/>
  <c r="K721" i="4" s="1"/>
  <c r="I722" i="4"/>
  <c r="K722" i="4" s="1"/>
  <c r="I723" i="4"/>
  <c r="K723" i="4" s="1"/>
  <c r="I724" i="4"/>
  <c r="I725" i="4"/>
  <c r="I726" i="4"/>
  <c r="K726" i="4" s="1"/>
  <c r="I727" i="4"/>
  <c r="I728" i="4"/>
  <c r="K728" i="4" s="1"/>
  <c r="I729" i="4"/>
  <c r="K729" i="4" s="1"/>
  <c r="I730" i="4"/>
  <c r="K730" i="4" s="1"/>
  <c r="I731" i="4"/>
  <c r="K731" i="4" s="1"/>
  <c r="I732" i="4"/>
  <c r="K732" i="4" s="1"/>
  <c r="I733" i="4"/>
  <c r="M733" i="4" s="1"/>
  <c r="I734" i="4"/>
  <c r="K734" i="4" s="1"/>
  <c r="I735" i="4"/>
  <c r="K735" i="4" s="1"/>
  <c r="I736" i="4"/>
  <c r="K736" i="4" s="1"/>
  <c r="I737" i="4"/>
  <c r="K737" i="4" s="1"/>
  <c r="I738" i="4"/>
  <c r="K738" i="4" s="1"/>
  <c r="I739" i="4"/>
  <c r="I740" i="4"/>
  <c r="K740" i="4" s="1"/>
  <c r="I741" i="4"/>
  <c r="I742" i="4"/>
  <c r="I743" i="4"/>
  <c r="K743" i="4" s="1"/>
  <c r="I744" i="4"/>
  <c r="I745" i="4"/>
  <c r="K745" i="4" s="1"/>
  <c r="I746" i="4"/>
  <c r="K746" i="4" s="1"/>
  <c r="I747" i="4"/>
  <c r="K747" i="4" s="1"/>
  <c r="I748" i="4"/>
  <c r="I749" i="4"/>
  <c r="I750" i="4"/>
  <c r="K750" i="4" s="1"/>
  <c r="I751" i="4"/>
  <c r="I752" i="4"/>
  <c r="K752" i="4" s="1"/>
  <c r="I753" i="4"/>
  <c r="K753" i="4" s="1"/>
  <c r="I754" i="4"/>
  <c r="K754" i="4" s="1"/>
  <c r="I755" i="4"/>
  <c r="I756" i="4"/>
  <c r="I757" i="4"/>
  <c r="I758" i="4"/>
  <c r="K758" i="4" s="1"/>
  <c r="I759" i="4"/>
  <c r="I760" i="4"/>
  <c r="K760" i="4" s="1"/>
  <c r="I761" i="4"/>
  <c r="K761" i="4" s="1"/>
  <c r="I762" i="4"/>
  <c r="K762" i="4" s="1"/>
  <c r="I763" i="4"/>
  <c r="M763" i="4" s="1"/>
  <c r="I764" i="4"/>
  <c r="K764" i="4" s="1"/>
  <c r="I765" i="4"/>
  <c r="K765" i="4" s="1"/>
  <c r="I766" i="4"/>
  <c r="K766" i="4" s="1"/>
  <c r="I767" i="4"/>
  <c r="K767" i="4" s="1"/>
  <c r="I768" i="4"/>
  <c r="K768" i="4" s="1"/>
  <c r="I769" i="4"/>
  <c r="K769" i="4" s="1"/>
  <c r="I770" i="4"/>
  <c r="K770" i="4" s="1"/>
  <c r="I771" i="4"/>
  <c r="I772" i="4"/>
  <c r="K772" i="4" s="1"/>
  <c r="I773" i="4"/>
  <c r="I774" i="4"/>
  <c r="I775" i="4"/>
  <c r="K775" i="4" s="1"/>
  <c r="I776" i="4"/>
  <c r="I777" i="4"/>
  <c r="K777" i="4" s="1"/>
  <c r="I778" i="4"/>
  <c r="K778" i="4" s="1"/>
  <c r="I779" i="4"/>
  <c r="K779" i="4" s="1"/>
  <c r="I780" i="4"/>
  <c r="M780" i="4" s="1"/>
  <c r="I781" i="4"/>
  <c r="I782" i="4"/>
  <c r="K782" i="4" s="1"/>
  <c r="I783" i="4"/>
  <c r="M783" i="4" s="1"/>
  <c r="I784" i="4"/>
  <c r="K784" i="4" s="1"/>
  <c r="I785" i="4"/>
  <c r="K785" i="4" s="1"/>
  <c r="I786" i="4"/>
  <c r="K786" i="4" s="1"/>
  <c r="I787" i="4"/>
  <c r="I788" i="4"/>
  <c r="I789" i="4"/>
  <c r="I790" i="4"/>
  <c r="K790" i="4" s="1"/>
  <c r="I791" i="4"/>
  <c r="I792" i="4"/>
  <c r="K792" i="4" s="1"/>
  <c r="I793" i="4"/>
  <c r="K793" i="4" s="1"/>
  <c r="I794" i="4"/>
  <c r="K794" i="4" s="1"/>
  <c r="I795" i="4"/>
  <c r="K795" i="4" s="1"/>
  <c r="I796" i="4"/>
  <c r="K796" i="4" s="1"/>
  <c r="I797" i="4"/>
  <c r="K797" i="4" s="1"/>
  <c r="I798" i="4"/>
  <c r="K798" i="4" s="1"/>
  <c r="I799" i="4"/>
  <c r="K799" i="4" s="1"/>
  <c r="I800" i="4"/>
  <c r="K800" i="4" s="1"/>
  <c r="I801" i="4"/>
  <c r="K801" i="4" s="1"/>
  <c r="I802" i="4"/>
  <c r="M802" i="4" s="1"/>
  <c r="I803" i="4"/>
  <c r="I804" i="4"/>
  <c r="K804" i="4" s="1"/>
  <c r="I805" i="4"/>
  <c r="I806" i="4"/>
  <c r="I807" i="4"/>
  <c r="K807" i="4" s="1"/>
  <c r="I808" i="4"/>
  <c r="I809" i="4"/>
  <c r="K809" i="4" s="1"/>
  <c r="I810" i="4"/>
  <c r="K810" i="4" s="1"/>
  <c r="I811" i="4"/>
  <c r="K811" i="4" s="1"/>
  <c r="I812" i="4"/>
  <c r="M812" i="4" s="1"/>
  <c r="I813" i="4"/>
  <c r="I814" i="4"/>
  <c r="K814" i="4" s="1"/>
  <c r="I815" i="4"/>
  <c r="I816" i="4"/>
  <c r="K816" i="4" s="1"/>
  <c r="I817" i="4"/>
  <c r="K817" i="4" s="1"/>
  <c r="I818" i="4"/>
  <c r="K818" i="4" s="1"/>
  <c r="I819" i="4"/>
  <c r="I820" i="4"/>
  <c r="I821" i="4"/>
  <c r="I822" i="4"/>
  <c r="K822" i="4" s="1"/>
  <c r="I823" i="4"/>
  <c r="I824" i="4"/>
  <c r="K824" i="4" s="1"/>
  <c r="I825" i="4"/>
  <c r="K825" i="4" s="1"/>
  <c r="I826" i="4"/>
  <c r="K826" i="4" s="1"/>
  <c r="I827" i="4"/>
  <c r="K827" i="4" s="1"/>
  <c r="I828" i="4"/>
  <c r="K828" i="4" s="1"/>
  <c r="I829" i="4"/>
  <c r="K829" i="4" s="1"/>
  <c r="I830" i="4"/>
  <c r="K830" i="4" s="1"/>
  <c r="I831" i="4"/>
  <c r="K831" i="4" s="1"/>
  <c r="I832" i="4"/>
  <c r="K832" i="4" s="1"/>
  <c r="I833" i="4"/>
  <c r="K833" i="4" s="1"/>
  <c r="I834" i="4"/>
  <c r="K834" i="4" s="1"/>
  <c r="I835" i="4"/>
  <c r="I836" i="4"/>
  <c r="K836" i="4" s="1"/>
  <c r="I837" i="4"/>
  <c r="I838" i="4"/>
  <c r="I839" i="4"/>
  <c r="K839" i="4" s="1"/>
  <c r="I840" i="4"/>
  <c r="I841" i="4"/>
  <c r="K841" i="4" s="1"/>
  <c r="I842" i="4"/>
  <c r="M842" i="4" s="1"/>
  <c r="I843" i="4"/>
  <c r="K843" i="4" s="1"/>
  <c r="I844" i="4"/>
  <c r="M844" i="4" s="1"/>
  <c r="I845" i="4"/>
  <c r="I846" i="4"/>
  <c r="M846" i="4" s="1"/>
  <c r="I847" i="4"/>
  <c r="I848" i="4"/>
  <c r="K848" i="4" s="1"/>
  <c r="I849" i="4"/>
  <c r="K849" i="4" s="1"/>
  <c r="I850" i="4"/>
  <c r="K850" i="4" s="1"/>
  <c r="I851" i="4"/>
  <c r="I852" i="4"/>
  <c r="I853" i="4"/>
  <c r="I854" i="4"/>
  <c r="K854" i="4" s="1"/>
  <c r="I855" i="4"/>
  <c r="I856" i="4"/>
  <c r="I857" i="4"/>
  <c r="K857" i="4" s="1"/>
  <c r="I858" i="4"/>
  <c r="M858" i="4" s="1"/>
  <c r="I859" i="4"/>
  <c r="K859" i="4" s="1"/>
  <c r="I860" i="4"/>
  <c r="K860" i="4" s="1"/>
  <c r="I861" i="4"/>
  <c r="M861" i="4" s="1"/>
  <c r="I862" i="4"/>
  <c r="K862" i="4" s="1"/>
  <c r="I863" i="4"/>
  <c r="K863" i="4" s="1"/>
  <c r="I864" i="4"/>
  <c r="K864" i="4" s="1"/>
  <c r="I865" i="4"/>
  <c r="K865" i="4" s="1"/>
  <c r="I866" i="4"/>
  <c r="K866" i="4" s="1"/>
  <c r="I867" i="4"/>
  <c r="I868" i="4"/>
  <c r="K868" i="4" s="1"/>
  <c r="I869" i="4"/>
  <c r="I870" i="4"/>
  <c r="I871" i="4"/>
  <c r="K871" i="4" s="1"/>
  <c r="I872" i="4"/>
  <c r="I873" i="4"/>
  <c r="K873" i="4" s="1"/>
  <c r="I874" i="4"/>
  <c r="K874" i="4" s="1"/>
  <c r="I875" i="4"/>
  <c r="K875" i="4" s="1"/>
  <c r="I876" i="4"/>
  <c r="M876" i="4" s="1"/>
  <c r="I877" i="4"/>
  <c r="I878" i="4"/>
  <c r="K878" i="4" s="1"/>
  <c r="I879" i="4"/>
  <c r="I880" i="4"/>
  <c r="K880" i="4" s="1"/>
  <c r="I881" i="4"/>
  <c r="K881" i="4" s="1"/>
  <c r="I882" i="4"/>
  <c r="M882" i="4" s="1"/>
  <c r="I883" i="4"/>
  <c r="M883" i="4" s="1"/>
  <c r="I884" i="4"/>
  <c r="I885" i="4"/>
  <c r="I886" i="4"/>
  <c r="K886" i="4" s="1"/>
  <c r="I887" i="4"/>
  <c r="I888" i="4"/>
  <c r="K888" i="4" s="1"/>
  <c r="I889" i="4"/>
  <c r="K889" i="4" s="1"/>
  <c r="I890" i="4"/>
  <c r="M890" i="4" s="1"/>
  <c r="I891" i="4"/>
  <c r="K891" i="4" s="1"/>
  <c r="I892" i="4"/>
  <c r="K892" i="4" s="1"/>
  <c r="I893" i="4"/>
  <c r="K893" i="4" s="1"/>
  <c r="I894" i="4"/>
  <c r="K894" i="4" s="1"/>
  <c r="I895" i="4"/>
  <c r="K895" i="4" s="1"/>
  <c r="I896" i="4"/>
  <c r="K896" i="4" s="1"/>
  <c r="I897" i="4"/>
  <c r="K897" i="4" s="1"/>
  <c r="I898" i="4"/>
  <c r="K898" i="4" s="1"/>
  <c r="I899" i="4"/>
  <c r="I900" i="4"/>
  <c r="K900" i="4" s="1"/>
  <c r="I901" i="4"/>
  <c r="I902" i="4"/>
  <c r="I903" i="4"/>
  <c r="K903" i="4" s="1"/>
  <c r="I904" i="4"/>
  <c r="I905" i="4"/>
  <c r="K905" i="4" s="1"/>
  <c r="I906" i="4"/>
  <c r="K906" i="4" s="1"/>
  <c r="I907" i="4"/>
  <c r="K907" i="4" s="1"/>
  <c r="I908" i="4"/>
  <c r="I909" i="4"/>
  <c r="I910" i="4"/>
  <c r="K910" i="4" s="1"/>
  <c r="I911" i="4"/>
  <c r="I912" i="4"/>
  <c r="K912" i="4" s="1"/>
  <c r="I913" i="4"/>
  <c r="K913" i="4" s="1"/>
  <c r="I914" i="4"/>
  <c r="K914" i="4" s="1"/>
  <c r="I915" i="4"/>
  <c r="I916" i="4"/>
  <c r="I917" i="4"/>
  <c r="I918" i="4"/>
  <c r="K918" i="4" s="1"/>
  <c r="I919" i="4"/>
  <c r="I920" i="4"/>
  <c r="K920" i="4" s="1"/>
  <c r="I921" i="4"/>
  <c r="K921" i="4" s="1"/>
  <c r="I922" i="4"/>
  <c r="K922" i="4" s="1"/>
  <c r="I923" i="4"/>
  <c r="K923" i="4" s="1"/>
  <c r="I924" i="4"/>
  <c r="K924" i="4" s="1"/>
  <c r="I925" i="4"/>
  <c r="K925" i="4" s="1"/>
  <c r="I926" i="4"/>
  <c r="K926" i="4" s="1"/>
  <c r="I927" i="4"/>
  <c r="K927" i="4" s="1"/>
  <c r="I928" i="4"/>
  <c r="K928" i="4" s="1"/>
  <c r="I929" i="4"/>
  <c r="K929" i="4" s="1"/>
  <c r="I930" i="4"/>
  <c r="K930" i="4" s="1"/>
  <c r="I931" i="4"/>
  <c r="I932" i="4"/>
  <c r="K932" i="4" s="1"/>
  <c r="I933" i="4"/>
  <c r="I934" i="4"/>
  <c r="I935" i="4"/>
  <c r="K935" i="4" s="1"/>
  <c r="I936" i="4"/>
  <c r="I937" i="4"/>
  <c r="K937" i="4" s="1"/>
  <c r="I938" i="4"/>
  <c r="K938" i="4" s="1"/>
  <c r="I939" i="4"/>
  <c r="K939" i="4" s="1"/>
  <c r="I940" i="4"/>
  <c r="M940" i="4" s="1"/>
  <c r="I941" i="4"/>
  <c r="I942" i="4"/>
  <c r="M942" i="4" s="1"/>
  <c r="I943" i="4"/>
  <c r="I944" i="4"/>
  <c r="K944" i="4" s="1"/>
  <c r="I945" i="4"/>
  <c r="K945" i="4" s="1"/>
  <c r="I946" i="4"/>
  <c r="K946" i="4" s="1"/>
  <c r="I947" i="4"/>
  <c r="I948" i="4"/>
  <c r="I949" i="4"/>
  <c r="I950" i="4"/>
  <c r="K950" i="4" s="1"/>
  <c r="I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2" i="4"/>
  <c r="E4" i="14" a="1"/>
  <c r="E4" i="14" s="1"/>
  <c r="G21" i="4" s="1"/>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2" i="4"/>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2" i="2"/>
  <c r="H3" i="2"/>
  <c r="H4" i="2"/>
  <c r="H5" i="2"/>
  <c r="H6" i="2"/>
  <c r="H7" i="2"/>
  <c r="R7" i="2" s="1"/>
  <c r="S7" i="2" s="1"/>
  <c r="H8" i="2"/>
  <c r="R8" i="2" s="1"/>
  <c r="S8" i="2" s="1"/>
  <c r="H9" i="2"/>
  <c r="R9" i="2" s="1"/>
  <c r="S9" i="2" s="1"/>
  <c r="H10" i="2"/>
  <c r="H11" i="2"/>
  <c r="H12" i="2"/>
  <c r="H13" i="2"/>
  <c r="H14" i="2"/>
  <c r="H15" i="2"/>
  <c r="H16" i="2"/>
  <c r="H17" i="2"/>
  <c r="H18" i="2"/>
  <c r="H19" i="2"/>
  <c r="H20" i="2"/>
  <c r="H21" i="2"/>
  <c r="H22" i="2"/>
  <c r="R22" i="2" s="1"/>
  <c r="S22" i="2" s="1"/>
  <c r="H23" i="2"/>
  <c r="H24" i="2"/>
  <c r="H25" i="2"/>
  <c r="H26" i="2"/>
  <c r="H27" i="2"/>
  <c r="H28" i="2"/>
  <c r="H29" i="2"/>
  <c r="H30" i="2"/>
  <c r="H31" i="2"/>
  <c r="H32" i="2"/>
  <c r="R32" i="2" s="1"/>
  <c r="S32" i="2" s="1"/>
  <c r="H33" i="2"/>
  <c r="R33" i="2" s="1"/>
  <c r="S33" i="2" s="1"/>
  <c r="H34" i="2"/>
  <c r="H35" i="2"/>
  <c r="H36" i="2"/>
  <c r="H37" i="2"/>
  <c r="H38" i="2"/>
  <c r="H39" i="2"/>
  <c r="R39" i="2" s="1"/>
  <c r="S39" i="2" s="1"/>
  <c r="H40" i="2"/>
  <c r="R40" i="2" s="1"/>
  <c r="S40" i="2" s="1"/>
  <c r="H41" i="2"/>
  <c r="R41" i="2" s="1"/>
  <c r="S41" i="2" s="1"/>
  <c r="H42" i="2"/>
  <c r="H43" i="2"/>
  <c r="H44" i="2"/>
  <c r="H45" i="2"/>
  <c r="H46" i="2"/>
  <c r="H47" i="2"/>
  <c r="H48" i="2"/>
  <c r="H49" i="2"/>
  <c r="H50" i="2"/>
  <c r="H51" i="2"/>
  <c r="H52" i="2"/>
  <c r="H53" i="2"/>
  <c r="H54" i="2"/>
  <c r="H55" i="2"/>
  <c r="H56" i="2"/>
  <c r="H57" i="2"/>
  <c r="H58" i="2"/>
  <c r="H59" i="2"/>
  <c r="H60" i="2"/>
  <c r="H61" i="2"/>
  <c r="H62" i="2"/>
  <c r="H63" i="2"/>
  <c r="H64" i="2"/>
  <c r="R64" i="2" s="1"/>
  <c r="S64" i="2" s="1"/>
  <c r="H65" i="2"/>
  <c r="H66" i="2"/>
  <c r="H67" i="2"/>
  <c r="R67" i="2" s="1"/>
  <c r="S67" i="2" s="1"/>
  <c r="H2" i="2"/>
  <c r="F4" i="14" a="1"/>
  <c r="F4" i="14" s="1"/>
  <c r="T70" i="3"/>
  <c r="T71" i="3"/>
  <c r="T79" i="3"/>
  <c r="T80" i="3"/>
  <c r="T81" i="3"/>
  <c r="T92" i="3"/>
  <c r="T93" i="3"/>
  <c r="T166" i="3"/>
  <c r="T167" i="3"/>
  <c r="T177" i="3"/>
  <c r="T178" i="3"/>
  <c r="T179" i="3"/>
  <c r="T180" i="3"/>
  <c r="T181" i="3"/>
  <c r="T251" i="3"/>
  <c r="T258" i="3"/>
  <c r="T259" i="3"/>
  <c r="T271" i="3"/>
  <c r="T272" i="3"/>
  <c r="T276" i="3"/>
  <c r="T277" i="3"/>
  <c r="R7" i="3"/>
  <c r="U7" i="3" s="1"/>
  <c r="R13" i="3"/>
  <c r="R16" i="3"/>
  <c r="R17" i="3"/>
  <c r="R22" i="3"/>
  <c r="S22" i="3" s="1"/>
  <c r="R23" i="3"/>
  <c r="S23" i="3" s="1"/>
  <c r="R24" i="3"/>
  <c r="R25" i="3"/>
  <c r="R102" i="3"/>
  <c r="U102" i="3" s="1"/>
  <c r="R103" i="3"/>
  <c r="U103" i="3" s="1"/>
  <c r="R104" i="3"/>
  <c r="U104" i="3" s="1"/>
  <c r="R105" i="3"/>
  <c r="U105" i="3" s="1"/>
  <c r="R106" i="3"/>
  <c r="R107" i="3"/>
  <c r="R113" i="3"/>
  <c r="R179" i="3"/>
  <c r="S179" i="3" s="1"/>
  <c r="R180" i="3"/>
  <c r="S180" i="3" s="1"/>
  <c r="R181" i="3"/>
  <c r="S181" i="3" s="1"/>
  <c r="R182" i="3"/>
  <c r="S182" i="3" s="1"/>
  <c r="R183" i="3"/>
  <c r="S183" i="3" s="1"/>
  <c r="R184" i="3"/>
  <c r="R191" i="3"/>
  <c r="R192" i="3"/>
  <c r="R261" i="3"/>
  <c r="U261" i="3" s="1"/>
  <c r="R262" i="3"/>
  <c r="U262" i="3" s="1"/>
  <c r="R263" i="3"/>
  <c r="U263" i="3" s="1"/>
  <c r="R264" i="3"/>
  <c r="U264" i="3" s="1"/>
  <c r="R265" i="3"/>
  <c r="U265" i="3" s="1"/>
  <c r="R269" i="3"/>
  <c r="R279" i="3"/>
  <c r="S279" i="3" s="1"/>
  <c r="R280" i="3"/>
  <c r="L2" i="3" a="1"/>
  <c r="L2" i="3" s="1"/>
  <c r="Q2" i="3" a="1"/>
  <c r="Q2" i="3" s="1"/>
  <c r="P2" i="3" a="1"/>
  <c r="P2" i="3" s="1"/>
  <c r="O3" i="3" a="1"/>
  <c r="O3" i="3" s="1"/>
  <c r="O4" i="3" a="1"/>
  <c r="O4" i="3"/>
  <c r="O5" i="3" a="1"/>
  <c r="O5" i="3" s="1"/>
  <c r="O6" i="3" a="1"/>
  <c r="O6" i="3"/>
  <c r="O7" i="3" a="1"/>
  <c r="O7" i="3" s="1"/>
  <c r="O8" i="3" a="1"/>
  <c r="O8" i="3" s="1"/>
  <c r="O9" i="3" a="1"/>
  <c r="O9" i="3"/>
  <c r="O10" i="3" a="1"/>
  <c r="O10" i="3" s="1"/>
  <c r="O11" i="3" a="1"/>
  <c r="O11" i="3"/>
  <c r="O12" i="3" a="1"/>
  <c r="O12" i="3" s="1"/>
  <c r="O13" i="3" a="1"/>
  <c r="O13" i="3"/>
  <c r="O14" i="3" a="1"/>
  <c r="O14" i="3" s="1"/>
  <c r="O15" i="3" a="1"/>
  <c r="O15" i="3" s="1"/>
  <c r="O16" i="3" a="1"/>
  <c r="O16" i="3" s="1"/>
  <c r="O17" i="3" a="1"/>
  <c r="O17" i="3" s="1"/>
  <c r="O18" i="3" a="1"/>
  <c r="O18" i="3"/>
  <c r="O19" i="3" a="1"/>
  <c r="O19" i="3" s="1"/>
  <c r="O20" i="3" a="1"/>
  <c r="O20" i="3"/>
  <c r="O21" i="3" a="1"/>
  <c r="O21" i="3" s="1"/>
  <c r="O22" i="3" a="1"/>
  <c r="O22" i="3"/>
  <c r="O23" i="3" a="1"/>
  <c r="O23" i="3" s="1"/>
  <c r="O24" i="3" a="1"/>
  <c r="O24" i="3" s="1"/>
  <c r="O25" i="3" a="1"/>
  <c r="O25" i="3" s="1"/>
  <c r="O26" i="3" a="1"/>
  <c r="O26" i="3" s="1"/>
  <c r="O27" i="3" a="1"/>
  <c r="O27" i="3" s="1"/>
  <c r="O28" i="3" a="1"/>
  <c r="O28" i="3" s="1"/>
  <c r="O29" i="3" a="1"/>
  <c r="O29" i="3"/>
  <c r="O30" i="3" a="1"/>
  <c r="O30" i="3"/>
  <c r="O31" i="3" a="1"/>
  <c r="O31" i="3" s="1"/>
  <c r="O32" i="3" a="1"/>
  <c r="O32" i="3" s="1"/>
  <c r="O33" i="3" a="1"/>
  <c r="O33" i="3" s="1"/>
  <c r="O34" i="3" a="1"/>
  <c r="O34" i="3" s="1"/>
  <c r="O35" i="3" a="1"/>
  <c r="O35" i="3" s="1"/>
  <c r="O36" i="3" a="1"/>
  <c r="O36" i="3"/>
  <c r="O37" i="3" a="1"/>
  <c r="O37" i="3" s="1"/>
  <c r="O38" i="3" a="1"/>
  <c r="O38" i="3"/>
  <c r="O39" i="3" a="1"/>
  <c r="O39" i="3" s="1"/>
  <c r="O40" i="3" a="1"/>
  <c r="O40" i="3" s="1"/>
  <c r="O41" i="3" a="1"/>
  <c r="O41" i="3" s="1"/>
  <c r="O42" i="3" a="1"/>
  <c r="O42" i="3" s="1"/>
  <c r="O43" i="3" a="1"/>
  <c r="O43" i="3" s="1"/>
  <c r="O44" i="3" a="1"/>
  <c r="O44" i="3" s="1"/>
  <c r="O45" i="3" a="1"/>
  <c r="O45" i="3"/>
  <c r="O46" i="3" a="1"/>
  <c r="O46" i="3"/>
  <c r="O47" i="3" a="1"/>
  <c r="O47" i="3" s="1"/>
  <c r="O48" i="3" a="1"/>
  <c r="O48" i="3" s="1"/>
  <c r="O49" i="3" a="1"/>
  <c r="O49" i="3" s="1"/>
  <c r="O50" i="3" a="1"/>
  <c r="O50" i="3" s="1"/>
  <c r="O51" i="3" a="1"/>
  <c r="O51" i="3" s="1"/>
  <c r="O52" i="3" a="1"/>
  <c r="O52" i="3"/>
  <c r="O53" i="3" a="1"/>
  <c r="O53" i="3" s="1"/>
  <c r="O54" i="3" a="1"/>
  <c r="O54" i="3"/>
  <c r="O55" i="3" a="1"/>
  <c r="O55" i="3" s="1"/>
  <c r="O56" i="3" a="1"/>
  <c r="O56" i="3" s="1"/>
  <c r="O57" i="3" a="1"/>
  <c r="O57" i="3" s="1"/>
  <c r="O58" i="3" a="1"/>
  <c r="O58" i="3" s="1"/>
  <c r="O59" i="3" a="1"/>
  <c r="O59" i="3" s="1"/>
  <c r="O60" i="3" a="1"/>
  <c r="O60" i="3" s="1"/>
  <c r="O61" i="3" a="1"/>
  <c r="O61" i="3"/>
  <c r="O62" i="3" a="1"/>
  <c r="O62" i="3"/>
  <c r="O63" i="3" a="1"/>
  <c r="O63" i="3" s="1"/>
  <c r="O64" i="3" a="1"/>
  <c r="O64" i="3" s="1"/>
  <c r="O65" i="3" a="1"/>
  <c r="O65" i="3" s="1"/>
  <c r="O66" i="3" a="1"/>
  <c r="O66" i="3" s="1"/>
  <c r="O67" i="3" a="1"/>
  <c r="O67" i="3" s="1"/>
  <c r="O68" i="3" a="1"/>
  <c r="O68" i="3"/>
  <c r="O69" i="3" a="1"/>
  <c r="O69" i="3" s="1"/>
  <c r="O70" i="3" a="1"/>
  <c r="O70" i="3"/>
  <c r="O71" i="3" a="1"/>
  <c r="O71" i="3" s="1"/>
  <c r="O72" i="3" a="1"/>
  <c r="O72" i="3" s="1"/>
  <c r="O73" i="3" a="1"/>
  <c r="O73" i="3" s="1"/>
  <c r="O74" i="3" a="1"/>
  <c r="O74" i="3" s="1"/>
  <c r="O75" i="3" a="1"/>
  <c r="O75" i="3" s="1"/>
  <c r="O76" i="3" a="1"/>
  <c r="O76" i="3" s="1"/>
  <c r="O77" i="3" a="1"/>
  <c r="O77" i="3"/>
  <c r="O78" i="3" a="1"/>
  <c r="O78" i="3" s="1"/>
  <c r="O79" i="3" a="1"/>
  <c r="O79" i="3" s="1"/>
  <c r="O80" i="3" a="1"/>
  <c r="O80" i="3" s="1"/>
  <c r="O81" i="3" a="1"/>
  <c r="O81" i="3" s="1"/>
  <c r="O82" i="3" a="1"/>
  <c r="O82" i="3" s="1"/>
  <c r="O83" i="3" a="1"/>
  <c r="O83" i="3" s="1"/>
  <c r="O84" i="3" a="1"/>
  <c r="O84" i="3"/>
  <c r="O85" i="3" a="1"/>
  <c r="O85" i="3" s="1"/>
  <c r="O86" i="3" a="1"/>
  <c r="O86" i="3"/>
  <c r="O87" i="3" a="1"/>
  <c r="O87" i="3" s="1"/>
  <c r="O88" i="3" a="1"/>
  <c r="O88" i="3" s="1"/>
  <c r="O89" i="3" a="1"/>
  <c r="O89" i="3" s="1"/>
  <c r="O90" i="3" a="1"/>
  <c r="O90" i="3" s="1"/>
  <c r="O91" i="3" a="1"/>
  <c r="O91" i="3" s="1"/>
  <c r="O92" i="3" a="1"/>
  <c r="O92" i="3" s="1"/>
  <c r="O93" i="3" a="1"/>
  <c r="O93" i="3"/>
  <c r="O94" i="3" a="1"/>
  <c r="O94" i="3" s="1"/>
  <c r="O95" i="3" a="1"/>
  <c r="O95" i="3" s="1"/>
  <c r="O96" i="3" a="1"/>
  <c r="O96" i="3" s="1"/>
  <c r="O97" i="3" a="1"/>
  <c r="O97" i="3" s="1"/>
  <c r="O98" i="3" a="1"/>
  <c r="O98" i="3" s="1"/>
  <c r="O99" i="3" a="1"/>
  <c r="O99" i="3" s="1"/>
  <c r="O100" i="3" a="1"/>
  <c r="O100" i="3"/>
  <c r="O101" i="3" a="1"/>
  <c r="O101" i="3" s="1"/>
  <c r="O102" i="3" a="1"/>
  <c r="O102" i="3" s="1"/>
  <c r="O103" i="3" a="1"/>
  <c r="O103" i="3" s="1"/>
  <c r="O104" i="3" a="1"/>
  <c r="O104" i="3" s="1"/>
  <c r="O105" i="3" a="1"/>
  <c r="O105" i="3" s="1"/>
  <c r="O106" i="3" a="1"/>
  <c r="O106" i="3" s="1"/>
  <c r="O107" i="3" a="1"/>
  <c r="O107" i="3" s="1"/>
  <c r="O108" i="3" a="1"/>
  <c r="O108" i="3" s="1"/>
  <c r="O109" i="3" a="1"/>
  <c r="O109" i="3"/>
  <c r="O110" i="3" a="1"/>
  <c r="O110" i="3" s="1"/>
  <c r="O111" i="3" a="1"/>
  <c r="O111" i="3" s="1"/>
  <c r="O112" i="3" a="1"/>
  <c r="O112" i="3" s="1"/>
  <c r="O113" i="3" a="1"/>
  <c r="O113" i="3" s="1"/>
  <c r="O114" i="3" a="1"/>
  <c r="O114" i="3" s="1"/>
  <c r="O115" i="3" a="1"/>
  <c r="O115" i="3" s="1"/>
  <c r="O116" i="3" a="1"/>
  <c r="O116" i="3"/>
  <c r="O117" i="3" a="1"/>
  <c r="O117" i="3" s="1"/>
  <c r="O118" i="3" a="1"/>
  <c r="O118" i="3" s="1"/>
  <c r="O119" i="3" a="1"/>
  <c r="O119" i="3" s="1"/>
  <c r="O120" i="3" a="1"/>
  <c r="O120" i="3" s="1"/>
  <c r="O121" i="3" a="1"/>
  <c r="O121" i="3" s="1"/>
  <c r="O122" i="3" a="1"/>
  <c r="O122" i="3" s="1"/>
  <c r="O123" i="3" a="1"/>
  <c r="O123" i="3" s="1"/>
  <c r="O124" i="3" a="1"/>
  <c r="O124" i="3" s="1"/>
  <c r="O125" i="3" a="1"/>
  <c r="O125" i="3"/>
  <c r="O126" i="3" a="1"/>
  <c r="O126" i="3" s="1"/>
  <c r="O127" i="3" a="1"/>
  <c r="O127" i="3" s="1"/>
  <c r="O128" i="3" a="1"/>
  <c r="O128" i="3" s="1"/>
  <c r="O129" i="3" a="1"/>
  <c r="O129" i="3" s="1"/>
  <c r="O130" i="3" a="1"/>
  <c r="O130" i="3" s="1"/>
  <c r="O131" i="3" a="1"/>
  <c r="O131" i="3" s="1"/>
  <c r="O132" i="3" a="1"/>
  <c r="O132" i="3"/>
  <c r="O133" i="3" a="1"/>
  <c r="O133" i="3" s="1"/>
  <c r="O134" i="3" a="1"/>
  <c r="O134" i="3" s="1"/>
  <c r="O135" i="3" a="1"/>
  <c r="O135" i="3" s="1"/>
  <c r="O136" i="3" a="1"/>
  <c r="O136" i="3" s="1"/>
  <c r="O137" i="3" a="1"/>
  <c r="O137" i="3" s="1"/>
  <c r="O138" i="3" a="1"/>
  <c r="O138" i="3" s="1"/>
  <c r="O139" i="3" a="1"/>
  <c r="O139" i="3" s="1"/>
  <c r="O140" i="3" a="1"/>
  <c r="O140" i="3" s="1"/>
  <c r="O141" i="3" a="1"/>
  <c r="O141" i="3"/>
  <c r="O142" i="3" a="1"/>
  <c r="O142" i="3" s="1"/>
  <c r="O143" i="3" a="1"/>
  <c r="O143" i="3" s="1"/>
  <c r="O144" i="3" a="1"/>
  <c r="O144" i="3" s="1"/>
  <c r="O145" i="3" a="1"/>
  <c r="O145" i="3" s="1"/>
  <c r="O146" i="3" a="1"/>
  <c r="O146" i="3" s="1"/>
  <c r="O147" i="3" a="1"/>
  <c r="O147" i="3" s="1"/>
  <c r="O148" i="3" a="1"/>
  <c r="O148" i="3"/>
  <c r="O149" i="3" a="1"/>
  <c r="O149" i="3" s="1"/>
  <c r="O150" i="3" a="1"/>
  <c r="O150" i="3" s="1"/>
  <c r="O151" i="3" a="1"/>
  <c r="O151" i="3" s="1"/>
  <c r="O152" i="3" a="1"/>
  <c r="O152" i="3" s="1"/>
  <c r="O153" i="3" a="1"/>
  <c r="O153" i="3" s="1"/>
  <c r="O154" i="3" a="1"/>
  <c r="O154" i="3" s="1"/>
  <c r="O155" i="3" a="1"/>
  <c r="O155" i="3" s="1"/>
  <c r="O156" i="3" a="1"/>
  <c r="O156" i="3" s="1"/>
  <c r="O157" i="3" a="1"/>
  <c r="O157" i="3" s="1"/>
  <c r="O158" i="3" a="1"/>
  <c r="O158" i="3" s="1"/>
  <c r="O159" i="3" a="1"/>
  <c r="O159" i="3" s="1"/>
  <c r="O160" i="3" a="1"/>
  <c r="O160" i="3" s="1"/>
  <c r="O161" i="3" a="1"/>
  <c r="O161" i="3" s="1"/>
  <c r="O162" i="3" a="1"/>
  <c r="O162" i="3" s="1"/>
  <c r="O163" i="3" a="1"/>
  <c r="O163" i="3" s="1"/>
  <c r="O164" i="3" a="1"/>
  <c r="O164" i="3"/>
  <c r="O165" i="3" a="1"/>
  <c r="O165" i="3" s="1"/>
  <c r="O166" i="3" a="1"/>
  <c r="O166" i="3" s="1"/>
  <c r="O167" i="3" a="1"/>
  <c r="O167" i="3" s="1"/>
  <c r="O168" i="3" a="1"/>
  <c r="O168" i="3" s="1"/>
  <c r="O169" i="3" a="1"/>
  <c r="O169" i="3" s="1"/>
  <c r="O170" i="3" a="1"/>
  <c r="O170" i="3" s="1"/>
  <c r="O171" i="3" a="1"/>
  <c r="O171" i="3" s="1"/>
  <c r="O172" i="3" a="1"/>
  <c r="O172" i="3" s="1"/>
  <c r="O173" i="3" a="1"/>
  <c r="O173" i="3" s="1"/>
  <c r="O174" i="3" a="1"/>
  <c r="O174" i="3" s="1"/>
  <c r="O175" i="3" a="1"/>
  <c r="O175" i="3" s="1"/>
  <c r="O176" i="3" a="1"/>
  <c r="O176" i="3" s="1"/>
  <c r="O177" i="3" a="1"/>
  <c r="O177" i="3" s="1"/>
  <c r="O178" i="3" a="1"/>
  <c r="O178" i="3" s="1"/>
  <c r="O179" i="3" a="1"/>
  <c r="O179" i="3" s="1"/>
  <c r="O180" i="3" a="1"/>
  <c r="O180" i="3"/>
  <c r="O181" i="3" a="1"/>
  <c r="O181" i="3" s="1"/>
  <c r="O182" i="3" a="1"/>
  <c r="O182" i="3" s="1"/>
  <c r="O183" i="3" a="1"/>
  <c r="O183" i="3" s="1"/>
  <c r="O184" i="3" a="1"/>
  <c r="O184" i="3" s="1"/>
  <c r="O185" i="3" a="1"/>
  <c r="O185" i="3" s="1"/>
  <c r="O186" i="3" a="1"/>
  <c r="O186" i="3" s="1"/>
  <c r="O187" i="3" a="1"/>
  <c r="O187" i="3" s="1"/>
  <c r="O188" i="3" a="1"/>
  <c r="O188" i="3" s="1"/>
  <c r="O189" i="3" a="1"/>
  <c r="O189" i="3" s="1"/>
  <c r="O190" i="3" a="1"/>
  <c r="O190" i="3" s="1"/>
  <c r="O191" i="3" a="1"/>
  <c r="O191" i="3" s="1"/>
  <c r="O192" i="3" a="1"/>
  <c r="O192" i="3" s="1"/>
  <c r="O193" i="3" a="1"/>
  <c r="O193" i="3" s="1"/>
  <c r="O194" i="3" a="1"/>
  <c r="O194" i="3" s="1"/>
  <c r="O195" i="3" a="1"/>
  <c r="O195" i="3" s="1"/>
  <c r="O196" i="3" a="1"/>
  <c r="O196" i="3"/>
  <c r="O197" i="3" a="1"/>
  <c r="O197" i="3" s="1"/>
  <c r="O198" i="3" a="1"/>
  <c r="O198" i="3" s="1"/>
  <c r="O199" i="3" a="1"/>
  <c r="O199" i="3" s="1"/>
  <c r="O200" i="3" a="1"/>
  <c r="O200" i="3" s="1"/>
  <c r="O201" i="3" a="1"/>
  <c r="O201" i="3" s="1"/>
  <c r="O202" i="3" a="1"/>
  <c r="O202" i="3" s="1"/>
  <c r="O203" i="3" a="1"/>
  <c r="O203" i="3" s="1"/>
  <c r="O204" i="3" a="1"/>
  <c r="O204" i="3" s="1"/>
  <c r="O205" i="3" a="1"/>
  <c r="O205" i="3" s="1"/>
  <c r="O206" i="3" a="1"/>
  <c r="O206" i="3" s="1"/>
  <c r="O207" i="3" a="1"/>
  <c r="O207" i="3" s="1"/>
  <c r="O208" i="3" a="1"/>
  <c r="O208" i="3" s="1"/>
  <c r="O209" i="3" a="1"/>
  <c r="O209" i="3" s="1"/>
  <c r="O210" i="3" a="1"/>
  <c r="O210" i="3" s="1"/>
  <c r="O211" i="3" a="1"/>
  <c r="O211" i="3" s="1"/>
  <c r="O212" i="3" a="1"/>
  <c r="O212" i="3"/>
  <c r="O213" i="3" a="1"/>
  <c r="O213" i="3" s="1"/>
  <c r="O214" i="3" a="1"/>
  <c r="O214" i="3" s="1"/>
  <c r="O215" i="3" a="1"/>
  <c r="O215" i="3" s="1"/>
  <c r="O216" i="3" a="1"/>
  <c r="O216" i="3" s="1"/>
  <c r="O217" i="3" a="1"/>
  <c r="O217" i="3" s="1"/>
  <c r="O218" i="3" a="1"/>
  <c r="O218" i="3" s="1"/>
  <c r="O219" i="3" a="1"/>
  <c r="O219" i="3" s="1"/>
  <c r="O220" i="3" a="1"/>
  <c r="O220" i="3" s="1"/>
  <c r="O221" i="3" a="1"/>
  <c r="O221" i="3" s="1"/>
  <c r="O222" i="3" a="1"/>
  <c r="O222" i="3" s="1"/>
  <c r="O223" i="3" a="1"/>
  <c r="O223" i="3" s="1"/>
  <c r="O224" i="3" a="1"/>
  <c r="O224" i="3" s="1"/>
  <c r="O225" i="3" a="1"/>
  <c r="O225" i="3" s="1"/>
  <c r="O226" i="3" a="1"/>
  <c r="O226" i="3" s="1"/>
  <c r="O227" i="3" a="1"/>
  <c r="O227" i="3" s="1"/>
  <c r="O228" i="3" a="1"/>
  <c r="O228" i="3"/>
  <c r="O229" i="3" a="1"/>
  <c r="O229" i="3" s="1"/>
  <c r="O230" i="3" a="1"/>
  <c r="O230" i="3" s="1"/>
  <c r="O231" i="3" a="1"/>
  <c r="O231" i="3" s="1"/>
  <c r="O232" i="3" a="1"/>
  <c r="O232" i="3" s="1"/>
  <c r="O233" i="3" a="1"/>
  <c r="O233" i="3" s="1"/>
  <c r="O234" i="3" a="1"/>
  <c r="O234" i="3" s="1"/>
  <c r="O235" i="3" a="1"/>
  <c r="O235" i="3" s="1"/>
  <c r="O236" i="3" a="1"/>
  <c r="O236" i="3" s="1"/>
  <c r="O237" i="3" a="1"/>
  <c r="O237" i="3" s="1"/>
  <c r="O238" i="3" a="1"/>
  <c r="O238" i="3" s="1"/>
  <c r="O239" i="3" a="1"/>
  <c r="O239" i="3" s="1"/>
  <c r="O240" i="3" a="1"/>
  <c r="O240" i="3" s="1"/>
  <c r="O241" i="3" a="1"/>
  <c r="O241" i="3" s="1"/>
  <c r="O242" i="3" a="1"/>
  <c r="O242" i="3" s="1"/>
  <c r="O243" i="3" a="1"/>
  <c r="O243" i="3" s="1"/>
  <c r="O244" i="3" a="1"/>
  <c r="O244" i="3"/>
  <c r="O245" i="3" a="1"/>
  <c r="O245" i="3" s="1"/>
  <c r="O246" i="3" a="1"/>
  <c r="O246" i="3" s="1"/>
  <c r="O247" i="3" a="1"/>
  <c r="O247" i="3" s="1"/>
  <c r="O248" i="3" a="1"/>
  <c r="O248" i="3" s="1"/>
  <c r="O249" i="3" a="1"/>
  <c r="O249" i="3" s="1"/>
  <c r="O250" i="3" a="1"/>
  <c r="O250" i="3" s="1"/>
  <c r="O251" i="3" a="1"/>
  <c r="O251" i="3" s="1"/>
  <c r="O252" i="3" a="1"/>
  <c r="O252" i="3" s="1"/>
  <c r="O253" i="3" a="1"/>
  <c r="O253" i="3" s="1"/>
  <c r="O254" i="3" a="1"/>
  <c r="O254" i="3" s="1"/>
  <c r="O255" i="3" a="1"/>
  <c r="O255" i="3" s="1"/>
  <c r="O256" i="3" a="1"/>
  <c r="O256" i="3" s="1"/>
  <c r="O257" i="3" a="1"/>
  <c r="O257" i="3" s="1"/>
  <c r="O258" i="3" a="1"/>
  <c r="O258" i="3" s="1"/>
  <c r="O259" i="3" a="1"/>
  <c r="O259" i="3" s="1"/>
  <c r="O260" i="3" a="1"/>
  <c r="O260" i="3"/>
  <c r="O261" i="3" a="1"/>
  <c r="O261" i="3" s="1"/>
  <c r="O262" i="3" a="1"/>
  <c r="O262" i="3" s="1"/>
  <c r="O263" i="3" a="1"/>
  <c r="O263" i="3" s="1"/>
  <c r="O264" i="3" a="1"/>
  <c r="O264" i="3" s="1"/>
  <c r="O265" i="3" a="1"/>
  <c r="O265" i="3" s="1"/>
  <c r="O266" i="3" a="1"/>
  <c r="O266" i="3" s="1"/>
  <c r="O267" i="3" a="1"/>
  <c r="O267" i="3" s="1"/>
  <c r="O268" i="3" a="1"/>
  <c r="O268" i="3" s="1"/>
  <c r="O269" i="3" a="1"/>
  <c r="O269" i="3" s="1"/>
  <c r="O270" i="3" a="1"/>
  <c r="O270" i="3" s="1"/>
  <c r="O271" i="3" a="1"/>
  <c r="O271" i="3" s="1"/>
  <c r="O272" i="3" a="1"/>
  <c r="O272" i="3" s="1"/>
  <c r="O273" i="3" a="1"/>
  <c r="O273" i="3" s="1"/>
  <c r="O274" i="3" a="1"/>
  <c r="O274" i="3" s="1"/>
  <c r="O275" i="3" a="1"/>
  <c r="O275" i="3" s="1"/>
  <c r="O276" i="3" a="1"/>
  <c r="O276" i="3"/>
  <c r="O277" i="3" a="1"/>
  <c r="O277" i="3" s="1"/>
  <c r="O278" i="3" a="1"/>
  <c r="O278" i="3" s="1"/>
  <c r="O279" i="3" a="1"/>
  <c r="O279" i="3" s="1"/>
  <c r="O280" i="3" a="1"/>
  <c r="O280" i="3" s="1"/>
  <c r="O281" i="3" a="1"/>
  <c r="O281" i="3" s="1"/>
  <c r="O282" i="3" a="1"/>
  <c r="O282" i="3" s="1"/>
  <c r="O2" i="3" a="1"/>
  <c r="O2" i="3" s="1"/>
  <c r="N2" i="3" a="1"/>
  <c r="T4" i="3" s="1"/>
  <c r="M2" i="3" a="1"/>
  <c r="D4" i="14" a="1"/>
  <c r="D4" i="14" s="1"/>
  <c r="B4" i="14" a="1"/>
  <c r="B4" i="14" s="1"/>
  <c r="D14" i="9"/>
  <c r="D13" i="9"/>
  <c r="D12" i="9"/>
  <c r="D7" i="9"/>
  <c r="D8" i="9"/>
  <c r="D9" i="9"/>
  <c r="N865" i="4" l="1"/>
  <c r="N898" i="4"/>
  <c r="N897" i="4"/>
  <c r="N788" i="4"/>
  <c r="N513" i="4"/>
  <c r="N442" i="4"/>
  <c r="N353" i="4"/>
  <c r="N947" i="4"/>
  <c r="N851" i="4"/>
  <c r="N787" i="4"/>
  <c r="N724" i="4"/>
  <c r="N692" i="4"/>
  <c r="N691" i="4"/>
  <c r="N677" i="4"/>
  <c r="N563" i="4"/>
  <c r="N441" i="4"/>
  <c r="N436" i="4"/>
  <c r="N339" i="4"/>
  <c r="N308" i="4"/>
  <c r="N275" i="4"/>
  <c r="K208" i="4"/>
  <c r="N211" i="4"/>
  <c r="L274" i="4"/>
  <c r="N161" i="4"/>
  <c r="N147" i="4"/>
  <c r="N500" i="4"/>
  <c r="N435" i="4"/>
  <c r="N276" i="4"/>
  <c r="L226" i="4"/>
  <c r="L178" i="4"/>
  <c r="N101" i="4"/>
  <c r="M604" i="4"/>
  <c r="N98" i="4"/>
  <c r="M592" i="4"/>
  <c r="N65" i="4"/>
  <c r="M16" i="4"/>
  <c r="N52" i="4"/>
  <c r="N212" i="4"/>
  <c r="N948" i="4"/>
  <c r="N51" i="4"/>
  <c r="K20" i="4"/>
  <c r="K466" i="4"/>
  <c r="O652" i="4"/>
  <c r="K402" i="4"/>
  <c r="K344" i="4"/>
  <c r="K248" i="4"/>
  <c r="K184" i="4"/>
  <c r="K88" i="4"/>
  <c r="K885" i="4"/>
  <c r="K916" i="4"/>
  <c r="K820" i="4"/>
  <c r="K756" i="4"/>
  <c r="K628" i="4"/>
  <c r="K500" i="4"/>
  <c r="K372" i="4"/>
  <c r="K276" i="4"/>
  <c r="K116" i="4"/>
  <c r="K498" i="4"/>
  <c r="K370" i="4"/>
  <c r="O370" i="4" s="1"/>
  <c r="K274" i="4"/>
  <c r="K210" i="4"/>
  <c r="L103" i="4"/>
  <c r="N103" i="4"/>
  <c r="K244" i="4"/>
  <c r="K596" i="4"/>
  <c r="K404" i="4"/>
  <c r="K178" i="4"/>
  <c r="K660" i="4"/>
  <c r="N39" i="4"/>
  <c r="K917" i="4"/>
  <c r="K468" i="4"/>
  <c r="K146" i="4"/>
  <c r="K340" i="4"/>
  <c r="K180" i="4"/>
  <c r="K853" i="4"/>
  <c r="K212" i="4"/>
  <c r="K82" i="4"/>
  <c r="K692" i="4"/>
  <c r="O692" i="4" s="1"/>
  <c r="K114" i="4"/>
  <c r="K280" i="4"/>
  <c r="O923" i="4"/>
  <c r="K571" i="4"/>
  <c r="M571" i="4"/>
  <c r="M59" i="4"/>
  <c r="K59" i="4"/>
  <c r="L944" i="4"/>
  <c r="L912" i="4"/>
  <c r="L880" i="4"/>
  <c r="N848" i="4"/>
  <c r="L816" i="4"/>
  <c r="L784" i="4"/>
  <c r="L752" i="4"/>
  <c r="L720" i="4"/>
  <c r="L688" i="4"/>
  <c r="N656" i="4"/>
  <c r="L624" i="4"/>
  <c r="L592" i="4"/>
  <c r="O592" i="4"/>
  <c r="L560" i="4"/>
  <c r="N528" i="4"/>
  <c r="L496" i="4"/>
  <c r="L464" i="4"/>
  <c r="L432" i="4"/>
  <c r="L400" i="4"/>
  <c r="L368" i="4"/>
  <c r="N336" i="4"/>
  <c r="L304" i="4"/>
  <c r="L272" i="4"/>
  <c r="L240" i="4"/>
  <c r="L208" i="4"/>
  <c r="L176" i="4"/>
  <c r="L144" i="4"/>
  <c r="L112" i="4"/>
  <c r="L80" i="4"/>
  <c r="L48" i="4"/>
  <c r="N16" i="4"/>
  <c r="K564" i="4"/>
  <c r="K338" i="4"/>
  <c r="K856" i="4"/>
  <c r="M856" i="4"/>
  <c r="K376" i="4"/>
  <c r="K312" i="4"/>
  <c r="K216" i="4"/>
  <c r="K152" i="4"/>
  <c r="K56" i="4"/>
  <c r="K821" i="4"/>
  <c r="K948" i="4"/>
  <c r="K884" i="4"/>
  <c r="K852" i="4"/>
  <c r="K788" i="4"/>
  <c r="K724" i="4"/>
  <c r="K532" i="4"/>
  <c r="K436" i="4"/>
  <c r="K308" i="4"/>
  <c r="K148" i="4"/>
  <c r="K84" i="4"/>
  <c r="K530" i="4"/>
  <c r="K434" i="4"/>
  <c r="K306" i="4"/>
  <c r="K242" i="4"/>
  <c r="K50" i="4"/>
  <c r="L615" i="4"/>
  <c r="N615" i="4"/>
  <c r="L551" i="4"/>
  <c r="N551" i="4"/>
  <c r="K120" i="4"/>
  <c r="K941" i="4"/>
  <c r="M493" i="4"/>
  <c r="M429" i="4"/>
  <c r="M333" i="4"/>
  <c r="M109" i="4"/>
  <c r="L834" i="4"/>
  <c r="N834" i="4"/>
  <c r="L738" i="4"/>
  <c r="N738" i="4"/>
  <c r="L386" i="4"/>
  <c r="N386" i="4"/>
  <c r="L322" i="4"/>
  <c r="N322" i="4"/>
  <c r="L258" i="4"/>
  <c r="N258" i="4"/>
  <c r="M781" i="4"/>
  <c r="M717" i="4"/>
  <c r="M653" i="4"/>
  <c r="M621" i="4"/>
  <c r="M589" i="4"/>
  <c r="M525" i="4"/>
  <c r="M365" i="4"/>
  <c r="M269" i="4"/>
  <c r="M237" i="4"/>
  <c r="M77" i="4"/>
  <c r="K77" i="4"/>
  <c r="L866" i="4"/>
  <c r="N866" i="4"/>
  <c r="L770" i="4"/>
  <c r="N770" i="4"/>
  <c r="L674" i="4"/>
  <c r="N674" i="4"/>
  <c r="L610" i="4"/>
  <c r="N610" i="4"/>
  <c r="L514" i="4"/>
  <c r="N514" i="4"/>
  <c r="L354" i="4"/>
  <c r="N354" i="4"/>
  <c r="L162" i="4"/>
  <c r="N162" i="4"/>
  <c r="K949" i="4"/>
  <c r="K52" i="4"/>
  <c r="M492" i="4"/>
  <c r="M460" i="4"/>
  <c r="M428" i="4"/>
  <c r="M396" i="4"/>
  <c r="M364" i="4"/>
  <c r="M332" i="4"/>
  <c r="M268" i="4"/>
  <c r="M172" i="4"/>
  <c r="L929" i="4"/>
  <c r="N929" i="4"/>
  <c r="L833" i="4"/>
  <c r="N833" i="4"/>
  <c r="L801" i="4"/>
  <c r="N801" i="4"/>
  <c r="L769" i="4"/>
  <c r="N769" i="4"/>
  <c r="L737" i="4"/>
  <c r="N737" i="4"/>
  <c r="L673" i="4"/>
  <c r="N673" i="4"/>
  <c r="L609" i="4"/>
  <c r="N609" i="4"/>
  <c r="L577" i="4"/>
  <c r="N577" i="4"/>
  <c r="L449" i="4"/>
  <c r="N449" i="4"/>
  <c r="L417" i="4"/>
  <c r="N417" i="4"/>
  <c r="L385" i="4"/>
  <c r="N385" i="4"/>
  <c r="L321" i="4"/>
  <c r="N321" i="4"/>
  <c r="L289" i="4"/>
  <c r="N289" i="4"/>
  <c r="L257" i="4"/>
  <c r="N257" i="4"/>
  <c r="L225" i="4"/>
  <c r="N225" i="4"/>
  <c r="L97" i="4"/>
  <c r="N97" i="4"/>
  <c r="M295" i="4"/>
  <c r="N564" i="4"/>
  <c r="M17" i="4"/>
  <c r="O892" i="4"/>
  <c r="L910" i="4"/>
  <c r="O910" i="4"/>
  <c r="L252" i="4"/>
  <c r="M873" i="4"/>
  <c r="O234" i="4"/>
  <c r="O393" i="4"/>
  <c r="N613" i="4"/>
  <c r="M570" i="4"/>
  <c r="N180" i="4"/>
  <c r="M465" i="4"/>
  <c r="N179" i="4"/>
  <c r="O519" i="4"/>
  <c r="M464" i="4"/>
  <c r="N165" i="4"/>
  <c r="M881" i="4"/>
  <c r="M304" i="4"/>
  <c r="M880" i="4"/>
  <c r="M287" i="4"/>
  <c r="N852" i="4"/>
  <c r="N679" i="4"/>
  <c r="N506" i="4"/>
  <c r="N340" i="4"/>
  <c r="N167" i="4"/>
  <c r="M848" i="4"/>
  <c r="M272" i="4"/>
  <c r="N499" i="4"/>
  <c r="M849" i="4"/>
  <c r="M785" i="4"/>
  <c r="M240" i="4"/>
  <c r="N826" i="4"/>
  <c r="N660" i="4"/>
  <c r="N487" i="4"/>
  <c r="O487" i="4" s="1"/>
  <c r="N314" i="4"/>
  <c r="N148" i="4"/>
  <c r="N485" i="4"/>
  <c r="N313" i="4"/>
  <c r="K658" i="4"/>
  <c r="M784" i="4"/>
  <c r="M209" i="4"/>
  <c r="N825" i="4"/>
  <c r="N659" i="4"/>
  <c r="K656" i="4"/>
  <c r="M753" i="4"/>
  <c r="N820" i="4"/>
  <c r="N642" i="4"/>
  <c r="N482" i="4"/>
  <c r="N130" i="4"/>
  <c r="O130" i="4" s="1"/>
  <c r="M752" i="4"/>
  <c r="N819" i="4"/>
  <c r="N481" i="4"/>
  <c r="N307" i="4"/>
  <c r="N295" i="4"/>
  <c r="K496" i="4"/>
  <c r="M703" i="4"/>
  <c r="M48" i="4"/>
  <c r="N805" i="4"/>
  <c r="N633" i="4"/>
  <c r="N467" i="4"/>
  <c r="N293" i="4"/>
  <c r="N121" i="4"/>
  <c r="K531" i="4"/>
  <c r="M145" i="4"/>
  <c r="N641" i="4"/>
  <c r="N129" i="4"/>
  <c r="K525" i="4"/>
  <c r="M720" i="4"/>
  <c r="M144" i="4"/>
  <c r="N807" i="4"/>
  <c r="N634" i="4"/>
  <c r="N468" i="4"/>
  <c r="N122" i="4"/>
  <c r="K415" i="4"/>
  <c r="M689" i="4"/>
  <c r="M42" i="4"/>
  <c r="N802" i="4"/>
  <c r="N628" i="4"/>
  <c r="N450" i="4"/>
  <c r="N290" i="4"/>
  <c r="N116" i="4"/>
  <c r="N505" i="4"/>
  <c r="M273" i="4"/>
  <c r="M624" i="4"/>
  <c r="M20" i="4"/>
  <c r="N627" i="4"/>
  <c r="N115" i="4"/>
  <c r="M561" i="4"/>
  <c r="N935" i="4"/>
  <c r="N762" i="4"/>
  <c r="N596" i="4"/>
  <c r="N423" i="4"/>
  <c r="N250" i="4"/>
  <c r="N84" i="4"/>
  <c r="M560" i="4"/>
  <c r="N933" i="4"/>
  <c r="N761" i="4"/>
  <c r="N595" i="4"/>
  <c r="N421" i="4"/>
  <c r="N249" i="4"/>
  <c r="N83" i="4"/>
  <c r="L520" i="4"/>
  <c r="M529" i="4"/>
  <c r="N930" i="4"/>
  <c r="N756" i="4"/>
  <c r="N578" i="4"/>
  <c r="N418" i="4"/>
  <c r="N244" i="4"/>
  <c r="N66" i="4"/>
  <c r="M528" i="4"/>
  <c r="N755" i="4"/>
  <c r="N243" i="4"/>
  <c r="M497" i="4"/>
  <c r="N916" i="4"/>
  <c r="N743" i="4"/>
  <c r="O743" i="4" s="1"/>
  <c r="N570" i="4"/>
  <c r="N404" i="4"/>
  <c r="N231" i="4"/>
  <c r="N58" i="4"/>
  <c r="L336" i="4"/>
  <c r="N915" i="4"/>
  <c r="N741" i="4"/>
  <c r="N569" i="4"/>
  <c r="N403" i="4"/>
  <c r="N229" i="4"/>
  <c r="N57" i="4"/>
  <c r="M433" i="4"/>
  <c r="N549" i="4"/>
  <c r="L175" i="4"/>
  <c r="M368" i="4"/>
  <c r="N884" i="4"/>
  <c r="N706" i="4"/>
  <c r="N546" i="4"/>
  <c r="O546" i="4" s="1"/>
  <c r="N372" i="4"/>
  <c r="N194" i="4"/>
  <c r="N34" i="4"/>
  <c r="N889" i="4"/>
  <c r="M337" i="4"/>
  <c r="N883" i="4"/>
  <c r="N705" i="4"/>
  <c r="N545" i="4"/>
  <c r="N371" i="4"/>
  <c r="O371" i="4" s="1"/>
  <c r="N193" i="4"/>
  <c r="N33" i="4"/>
  <c r="N378" i="4"/>
  <c r="N377" i="4"/>
  <c r="M336" i="4"/>
  <c r="N871" i="4"/>
  <c r="N698" i="4"/>
  <c r="N532" i="4"/>
  <c r="N359" i="4"/>
  <c r="N186" i="4"/>
  <c r="N20" i="4"/>
  <c r="N890" i="4"/>
  <c r="M432" i="4"/>
  <c r="N723" i="4"/>
  <c r="N37" i="4"/>
  <c r="M912" i="4"/>
  <c r="M305" i="4"/>
  <c r="N869" i="4"/>
  <c r="N697" i="4"/>
  <c r="N531" i="4"/>
  <c r="N357" i="4"/>
  <c r="N185" i="4"/>
  <c r="N19" i="4"/>
  <c r="L527" i="4"/>
  <c r="M41" i="4"/>
  <c r="N895" i="4"/>
  <c r="N831" i="4"/>
  <c r="N767" i="4"/>
  <c r="N703" i="4"/>
  <c r="N639" i="4"/>
  <c r="N575" i="4"/>
  <c r="N511" i="4"/>
  <c r="N447" i="4"/>
  <c r="N383" i="4"/>
  <c r="N319" i="4"/>
  <c r="N255" i="4"/>
  <c r="N191" i="4"/>
  <c r="O191" i="4" s="1"/>
  <c r="N63" i="4"/>
  <c r="L443" i="4"/>
  <c r="M875" i="4"/>
  <c r="M585" i="4"/>
  <c r="M329" i="4"/>
  <c r="M39" i="4"/>
  <c r="N894" i="4"/>
  <c r="N830" i="4"/>
  <c r="N766" i="4"/>
  <c r="N702" i="4"/>
  <c r="N638" i="4"/>
  <c r="N574" i="4"/>
  <c r="N510" i="4"/>
  <c r="N446" i="4"/>
  <c r="N382" i="4"/>
  <c r="N318" i="4"/>
  <c r="N254" i="4"/>
  <c r="N190" i="4"/>
  <c r="N126" i="4"/>
  <c r="N62" i="4"/>
  <c r="N127" i="4"/>
  <c r="L428" i="4"/>
  <c r="M874" i="4"/>
  <c r="M583" i="4"/>
  <c r="O583" i="4" s="1"/>
  <c r="M24" i="4"/>
  <c r="N891" i="4"/>
  <c r="N827" i="4"/>
  <c r="N763" i="4"/>
  <c r="N699" i="4"/>
  <c r="N635" i="4"/>
  <c r="N571" i="4"/>
  <c r="N507" i="4"/>
  <c r="N379" i="4"/>
  <c r="N315" i="4"/>
  <c r="N251" i="4"/>
  <c r="O251" i="4" s="1"/>
  <c r="N187" i="4"/>
  <c r="N123" i="4"/>
  <c r="N59" i="4"/>
  <c r="K363" i="4"/>
  <c r="L305" i="4"/>
  <c r="M568" i="4"/>
  <c r="N888" i="4"/>
  <c r="N824" i="4"/>
  <c r="N760" i="4"/>
  <c r="O760" i="4" s="1"/>
  <c r="N696" i="4"/>
  <c r="N632" i="4"/>
  <c r="N568" i="4"/>
  <c r="N504" i="4"/>
  <c r="N440" i="4"/>
  <c r="N376" i="4"/>
  <c r="N312" i="4"/>
  <c r="O312" i="4" s="1"/>
  <c r="N248" i="4"/>
  <c r="N184" i="4"/>
  <c r="N120" i="4"/>
  <c r="N56" i="4"/>
  <c r="K347" i="4"/>
  <c r="O347" i="4" s="1"/>
  <c r="M284" i="4"/>
  <c r="M826" i="4"/>
  <c r="N946" i="4"/>
  <c r="N882" i="4"/>
  <c r="N818" i="4"/>
  <c r="N754" i="4"/>
  <c r="N690" i="4"/>
  <c r="N626" i="4"/>
  <c r="N562" i="4"/>
  <c r="N498" i="4"/>
  <c r="N434" i="4"/>
  <c r="N370" i="4"/>
  <c r="N306" i="4"/>
  <c r="N242" i="4"/>
  <c r="N114" i="4"/>
  <c r="N50" i="4"/>
  <c r="K170" i="4"/>
  <c r="L232" i="4"/>
  <c r="N945" i="4"/>
  <c r="N881" i="4"/>
  <c r="N817" i="4"/>
  <c r="N753" i="4"/>
  <c r="N689" i="4"/>
  <c r="N625" i="4"/>
  <c r="O625" i="4" s="1"/>
  <c r="N561" i="4"/>
  <c r="N497" i="4"/>
  <c r="N433" i="4"/>
  <c r="O433" i="4" s="1"/>
  <c r="N369" i="4"/>
  <c r="O369" i="4" s="1"/>
  <c r="N241" i="4"/>
  <c r="N177" i="4"/>
  <c r="N113" i="4"/>
  <c r="N49" i="4"/>
  <c r="M827" i="4"/>
  <c r="M824" i="4"/>
  <c r="K81" i="4"/>
  <c r="M817" i="4"/>
  <c r="M522" i="4"/>
  <c r="M248" i="4"/>
  <c r="N938" i="4"/>
  <c r="N874" i="4"/>
  <c r="O874" i="4" s="1"/>
  <c r="N810" i="4"/>
  <c r="N746" i="4"/>
  <c r="O746" i="4" s="1"/>
  <c r="N682" i="4"/>
  <c r="O682" i="4" s="1"/>
  <c r="N618" i="4"/>
  <c r="N554" i="4"/>
  <c r="N490" i="4"/>
  <c r="N426" i="4"/>
  <c r="N362" i="4"/>
  <c r="N298" i="4"/>
  <c r="N234" i="4"/>
  <c r="N170" i="4"/>
  <c r="N106" i="4"/>
  <c r="N42" i="4"/>
  <c r="K80" i="4"/>
  <c r="L219" i="4"/>
  <c r="M816" i="4"/>
  <c r="M521" i="4"/>
  <c r="M241" i="4"/>
  <c r="N937" i="4"/>
  <c r="N873" i="4"/>
  <c r="N809" i="4"/>
  <c r="N745" i="4"/>
  <c r="N681" i="4"/>
  <c r="N617" i="4"/>
  <c r="N553" i="4"/>
  <c r="N489" i="4"/>
  <c r="N425" i="4"/>
  <c r="N361" i="4"/>
  <c r="N297" i="4"/>
  <c r="N233" i="4"/>
  <c r="N169" i="4"/>
  <c r="N105" i="4"/>
  <c r="N41" i="4"/>
  <c r="L209" i="4"/>
  <c r="O209" i="4" s="1"/>
  <c r="M809" i="4"/>
  <c r="M519" i="4"/>
  <c r="L860" i="4"/>
  <c r="M472" i="4"/>
  <c r="M201" i="4"/>
  <c r="L110" i="4"/>
  <c r="M199" i="4"/>
  <c r="N927" i="4"/>
  <c r="N863" i="4"/>
  <c r="N799" i="4"/>
  <c r="N735" i="4"/>
  <c r="N671" i="4"/>
  <c r="N607" i="4"/>
  <c r="N543" i="4"/>
  <c r="N479" i="4"/>
  <c r="N415" i="4"/>
  <c r="N351" i="4"/>
  <c r="O351" i="4" s="1"/>
  <c r="N287" i="4"/>
  <c r="O287" i="4" s="1"/>
  <c r="N223" i="4"/>
  <c r="N159" i="4"/>
  <c r="N95" i="4"/>
  <c r="N31" i="4"/>
  <c r="L848" i="4"/>
  <c r="O848" i="4" s="1"/>
  <c r="L104" i="4"/>
  <c r="M745" i="4"/>
  <c r="M169" i="4"/>
  <c r="N926" i="4"/>
  <c r="N862" i="4"/>
  <c r="N798" i="4"/>
  <c r="N734" i="4"/>
  <c r="N670" i="4"/>
  <c r="N606" i="4"/>
  <c r="N542" i="4"/>
  <c r="N478" i="4"/>
  <c r="N414" i="4"/>
  <c r="N350" i="4"/>
  <c r="N286" i="4"/>
  <c r="N222" i="4"/>
  <c r="N158" i="4"/>
  <c r="N94" i="4"/>
  <c r="N30" i="4"/>
  <c r="L847" i="4"/>
  <c r="M167" i="4"/>
  <c r="N923" i="4"/>
  <c r="N859" i="4"/>
  <c r="N795" i="4"/>
  <c r="N731" i="4"/>
  <c r="N667" i="4"/>
  <c r="N603" i="4"/>
  <c r="O603" i="4" s="1"/>
  <c r="N539" i="4"/>
  <c r="N475" i="4"/>
  <c r="N411" i="4"/>
  <c r="N347" i="4"/>
  <c r="N283" i="4"/>
  <c r="N155" i="4"/>
  <c r="N91" i="4"/>
  <c r="N27" i="4"/>
  <c r="M711" i="4"/>
  <c r="M152" i="4"/>
  <c r="N922" i="4"/>
  <c r="N858" i="4"/>
  <c r="N794" i="4"/>
  <c r="N730" i="4"/>
  <c r="N666" i="4"/>
  <c r="N602" i="4"/>
  <c r="N538" i="4"/>
  <c r="N474" i="4"/>
  <c r="N410" i="4"/>
  <c r="N346" i="4"/>
  <c r="N282" i="4"/>
  <c r="N218" i="4"/>
  <c r="N154" i="4"/>
  <c r="N90" i="4"/>
  <c r="N26" i="4"/>
  <c r="L764" i="4"/>
  <c r="M425" i="4"/>
  <c r="M148" i="4"/>
  <c r="N921" i="4"/>
  <c r="N857" i="4"/>
  <c r="O857" i="4" s="1"/>
  <c r="N793" i="4"/>
  <c r="N729" i="4"/>
  <c r="N665" i="4"/>
  <c r="N601" i="4"/>
  <c r="N537" i="4"/>
  <c r="N473" i="4"/>
  <c r="N409" i="4"/>
  <c r="O409" i="4" s="1"/>
  <c r="N345" i="4"/>
  <c r="N281" i="4"/>
  <c r="N217" i="4"/>
  <c r="N153" i="4"/>
  <c r="N89" i="4"/>
  <c r="N25" i="4"/>
  <c r="M696" i="4"/>
  <c r="M423" i="4"/>
  <c r="N920" i="4"/>
  <c r="N856" i="4"/>
  <c r="N792" i="4"/>
  <c r="N728" i="4"/>
  <c r="N664" i="4"/>
  <c r="N600" i="4"/>
  <c r="N536" i="4"/>
  <c r="N472" i="4"/>
  <c r="N408" i="4"/>
  <c r="N344" i="4"/>
  <c r="N280" i="4"/>
  <c r="N216" i="4"/>
  <c r="N152" i="4"/>
  <c r="N88" i="4"/>
  <c r="N24" i="4"/>
  <c r="M418" i="4"/>
  <c r="L680" i="4"/>
  <c r="L16" i="4"/>
  <c r="M688" i="4"/>
  <c r="M408" i="4"/>
  <c r="M116" i="4"/>
  <c r="M944" i="4"/>
  <c r="M657" i="4"/>
  <c r="M404" i="4"/>
  <c r="M113" i="4"/>
  <c r="N914" i="4"/>
  <c r="N850" i="4"/>
  <c r="N786" i="4"/>
  <c r="N722" i="4"/>
  <c r="N658" i="4"/>
  <c r="N594" i="4"/>
  <c r="N530" i="4"/>
  <c r="N466" i="4"/>
  <c r="N402" i="4"/>
  <c r="N338" i="4"/>
  <c r="N210" i="4"/>
  <c r="N146" i="4"/>
  <c r="N82" i="4"/>
  <c r="N18" i="4"/>
  <c r="M924" i="4"/>
  <c r="M401" i="4"/>
  <c r="M112" i="4"/>
  <c r="N913" i="4"/>
  <c r="N849" i="4"/>
  <c r="O849" i="4" s="1"/>
  <c r="N785" i="4"/>
  <c r="N721" i="4"/>
  <c r="N657" i="4"/>
  <c r="N593" i="4"/>
  <c r="N529" i="4"/>
  <c r="N465" i="4"/>
  <c r="O465" i="4" s="1"/>
  <c r="N401" i="4"/>
  <c r="N337" i="4"/>
  <c r="O337" i="4" s="1"/>
  <c r="N273" i="4"/>
  <c r="N145" i="4"/>
  <c r="N81" i="4"/>
  <c r="N17" i="4"/>
  <c r="O17" i="4" s="1"/>
  <c r="L656" i="4"/>
  <c r="M923" i="4"/>
  <c r="M650" i="4"/>
  <c r="M400" i="4"/>
  <c r="N906" i="4"/>
  <c r="N842" i="4"/>
  <c r="N778" i="4"/>
  <c r="N714" i="4"/>
  <c r="O714" i="4" s="1"/>
  <c r="N650" i="4"/>
  <c r="N586" i="4"/>
  <c r="O586" i="4" s="1"/>
  <c r="N522" i="4"/>
  <c r="O522" i="4" s="1"/>
  <c r="N458" i="4"/>
  <c r="N394" i="4"/>
  <c r="N330" i="4"/>
  <c r="N266" i="4"/>
  <c r="N202" i="4"/>
  <c r="N138" i="4"/>
  <c r="N74" i="4"/>
  <c r="N10" i="4"/>
  <c r="M921" i="4"/>
  <c r="M649" i="4"/>
  <c r="M391" i="4"/>
  <c r="O391" i="4" s="1"/>
  <c r="N905" i="4"/>
  <c r="O905" i="4" s="1"/>
  <c r="N841" i="4"/>
  <c r="N777" i="4"/>
  <c r="N713" i="4"/>
  <c r="N649" i="4"/>
  <c r="N585" i="4"/>
  <c r="O585" i="4" s="1"/>
  <c r="N521" i="4"/>
  <c r="O521" i="4" s="1"/>
  <c r="N457" i="4"/>
  <c r="N393" i="4"/>
  <c r="N329" i="4"/>
  <c r="N265" i="4"/>
  <c r="N201" i="4"/>
  <c r="O201" i="4" s="1"/>
  <c r="N137" i="4"/>
  <c r="O137" i="4" s="1"/>
  <c r="N73" i="4"/>
  <c r="N9" i="4"/>
  <c r="O9" i="4" s="1"/>
  <c r="K882" i="4"/>
  <c r="L573" i="4"/>
  <c r="M920" i="4"/>
  <c r="M647" i="4"/>
  <c r="O647" i="4" s="1"/>
  <c r="M383" i="4"/>
  <c r="M56" i="4"/>
  <c r="N903" i="4"/>
  <c r="N839" i="4"/>
  <c r="N775" i="4"/>
  <c r="N711" i="4"/>
  <c r="N647" i="4"/>
  <c r="N583" i="4"/>
  <c r="N519" i="4"/>
  <c r="N455" i="4"/>
  <c r="N391" i="4"/>
  <c r="N327" i="4"/>
  <c r="N263" i="4"/>
  <c r="N199" i="4"/>
  <c r="N135" i="4"/>
  <c r="N71" i="4"/>
  <c r="N7" i="4"/>
  <c r="K858" i="4"/>
  <c r="L528" i="4"/>
  <c r="M913" i="4"/>
  <c r="M625" i="4"/>
  <c r="M369" i="4"/>
  <c r="M49" i="4"/>
  <c r="N901" i="4"/>
  <c r="N837" i="4"/>
  <c r="N773" i="4"/>
  <c r="N709" i="4"/>
  <c r="N645" i="4"/>
  <c r="N581" i="4"/>
  <c r="N517" i="4"/>
  <c r="N453" i="4"/>
  <c r="N389" i="4"/>
  <c r="N325" i="4"/>
  <c r="N261" i="4"/>
  <c r="N197" i="4"/>
  <c r="N133" i="4"/>
  <c r="N69" i="4"/>
  <c r="N5" i="4"/>
  <c r="K365" i="4"/>
  <c r="M922" i="4"/>
  <c r="M825" i="4"/>
  <c r="M704" i="4"/>
  <c r="M575" i="4"/>
  <c r="M426" i="4"/>
  <c r="M297" i="4"/>
  <c r="M159" i="4"/>
  <c r="N928" i="4"/>
  <c r="N896" i="4"/>
  <c r="N864" i="4"/>
  <c r="N832" i="4"/>
  <c r="N800" i="4"/>
  <c r="N768" i="4"/>
  <c r="N736" i="4"/>
  <c r="N704" i="4"/>
  <c r="N672" i="4"/>
  <c r="N640" i="4"/>
  <c r="N608" i="4"/>
  <c r="N576" i="4"/>
  <c r="N544" i="4"/>
  <c r="N512" i="4"/>
  <c r="N480" i="4"/>
  <c r="O480" i="4" s="1"/>
  <c r="N448" i="4"/>
  <c r="N416" i="4"/>
  <c r="N384" i="4"/>
  <c r="O384" i="4" s="1"/>
  <c r="N352" i="4"/>
  <c r="N320" i="4"/>
  <c r="O320" i="4" s="1"/>
  <c r="N288" i="4"/>
  <c r="N256" i="4"/>
  <c r="N224" i="4"/>
  <c r="N192" i="4"/>
  <c r="N160" i="4"/>
  <c r="N128" i="4"/>
  <c r="N96" i="4"/>
  <c r="N64" i="4"/>
  <c r="N32" i="4"/>
  <c r="K846" i="4"/>
  <c r="K334" i="4"/>
  <c r="L524" i="4"/>
  <c r="O524" i="4" s="1"/>
  <c r="N925" i="4"/>
  <c r="N893" i="4"/>
  <c r="N861" i="4"/>
  <c r="N829" i="4"/>
  <c r="N797" i="4"/>
  <c r="N765" i="4"/>
  <c r="N733" i="4"/>
  <c r="N701" i="4"/>
  <c r="N669" i="4"/>
  <c r="O669" i="4" s="1"/>
  <c r="N637" i="4"/>
  <c r="O637" i="4" s="1"/>
  <c r="N605" i="4"/>
  <c r="N541" i="4"/>
  <c r="N509" i="4"/>
  <c r="N477" i="4"/>
  <c r="N445" i="4"/>
  <c r="N413" i="4"/>
  <c r="N381" i="4"/>
  <c r="N349" i="4"/>
  <c r="N317" i="4"/>
  <c r="N285" i="4"/>
  <c r="N253" i="4"/>
  <c r="N221" i="4"/>
  <c r="N189" i="4"/>
  <c r="N157" i="4"/>
  <c r="N125" i="4"/>
  <c r="N93" i="4"/>
  <c r="N61" i="4"/>
  <c r="N29" i="4"/>
  <c r="K844" i="4"/>
  <c r="K333" i="4"/>
  <c r="M810" i="4"/>
  <c r="M283" i="4"/>
  <c r="M31" i="4"/>
  <c r="N924" i="4"/>
  <c r="O924" i="4" s="1"/>
  <c r="N892" i="4"/>
  <c r="N828" i="4"/>
  <c r="N796" i="4"/>
  <c r="O796" i="4" s="1"/>
  <c r="N732" i="4"/>
  <c r="N700" i="4"/>
  <c r="N668" i="4"/>
  <c r="N636" i="4"/>
  <c r="N604" i="4"/>
  <c r="N572" i="4"/>
  <c r="N540" i="4"/>
  <c r="N508" i="4"/>
  <c r="N476" i="4"/>
  <c r="N444" i="4"/>
  <c r="N412" i="4"/>
  <c r="O412" i="4" s="1"/>
  <c r="N380" i="4"/>
  <c r="N348" i="4"/>
  <c r="O348" i="4" s="1"/>
  <c r="N316" i="4"/>
  <c r="N284" i="4"/>
  <c r="O284" i="4" s="1"/>
  <c r="N220" i="4"/>
  <c r="N188" i="4"/>
  <c r="N156" i="4"/>
  <c r="O156" i="4" s="1"/>
  <c r="N124" i="4"/>
  <c r="N92" i="4"/>
  <c r="N60" i="4"/>
  <c r="N28" i="4"/>
  <c r="L783" i="4"/>
  <c r="M905" i="4"/>
  <c r="M799" i="4"/>
  <c r="M668" i="4"/>
  <c r="M553" i="4"/>
  <c r="M137" i="4"/>
  <c r="K876" i="4"/>
  <c r="K812" i="4"/>
  <c r="K328" i="4"/>
  <c r="M906" i="4"/>
  <c r="M807" i="4"/>
  <c r="M669" i="4"/>
  <c r="M554" i="4"/>
  <c r="M138" i="4"/>
  <c r="O138" i="4" s="1"/>
  <c r="K763" i="4"/>
  <c r="M903" i="4"/>
  <c r="M795" i="4"/>
  <c r="M667" i="4"/>
  <c r="M551" i="4"/>
  <c r="M265" i="4"/>
  <c r="M135" i="4"/>
  <c r="K733" i="4"/>
  <c r="L776" i="4"/>
  <c r="M895" i="4"/>
  <c r="M794" i="4"/>
  <c r="M666" i="4"/>
  <c r="M546" i="4"/>
  <c r="M395" i="4"/>
  <c r="M263" i="4"/>
  <c r="M130" i="4"/>
  <c r="N2" i="4"/>
  <c r="N919" i="4"/>
  <c r="N887" i="4"/>
  <c r="N855" i="4"/>
  <c r="N823" i="4"/>
  <c r="N791" i="4"/>
  <c r="N759" i="4"/>
  <c r="N727" i="4"/>
  <c r="N695" i="4"/>
  <c r="N663" i="4"/>
  <c r="N631" i="4"/>
  <c r="N599" i="4"/>
  <c r="N567" i="4"/>
  <c r="N535" i="4"/>
  <c r="N503" i="4"/>
  <c r="N471" i="4"/>
  <c r="N439" i="4"/>
  <c r="N407" i="4"/>
  <c r="N375" i="4"/>
  <c r="N343" i="4"/>
  <c r="N311" i="4"/>
  <c r="N279" i="4"/>
  <c r="N247" i="4"/>
  <c r="N215" i="4"/>
  <c r="N183" i="4"/>
  <c r="N151" i="4"/>
  <c r="N119" i="4"/>
  <c r="N87" i="4"/>
  <c r="N55" i="4"/>
  <c r="N23" i="4"/>
  <c r="M907" i="4"/>
  <c r="M671" i="4"/>
  <c r="M139" i="4"/>
  <c r="K717" i="4"/>
  <c r="K270" i="4"/>
  <c r="L136" i="4"/>
  <c r="M892" i="4"/>
  <c r="M793" i="4"/>
  <c r="M664" i="4"/>
  <c r="M543" i="4"/>
  <c r="M394" i="4"/>
  <c r="M258" i="4"/>
  <c r="O258" i="4" s="1"/>
  <c r="M127" i="4"/>
  <c r="N950" i="4"/>
  <c r="N918" i="4"/>
  <c r="N886" i="4"/>
  <c r="N854" i="4"/>
  <c r="N822" i="4"/>
  <c r="N790" i="4"/>
  <c r="N758" i="4"/>
  <c r="N726" i="4"/>
  <c r="N694" i="4"/>
  <c r="N662" i="4"/>
  <c r="N630" i="4"/>
  <c r="N598" i="4"/>
  <c r="N566" i="4"/>
  <c r="O566" i="4" s="1"/>
  <c r="N534" i="4"/>
  <c r="N502" i="4"/>
  <c r="N470" i="4"/>
  <c r="O470" i="4" s="1"/>
  <c r="N438" i="4"/>
  <c r="N406" i="4"/>
  <c r="N374" i="4"/>
  <c r="N342" i="4"/>
  <c r="N310" i="4"/>
  <c r="N278" i="4"/>
  <c r="N246" i="4"/>
  <c r="N214" i="4"/>
  <c r="N182" i="4"/>
  <c r="N150" i="4"/>
  <c r="N118" i="4"/>
  <c r="N86" i="4"/>
  <c r="N54" i="4"/>
  <c r="N22" i="4"/>
  <c r="K842" i="4"/>
  <c r="K686" i="4"/>
  <c r="O686" i="4" s="1"/>
  <c r="K219" i="4"/>
  <c r="M792" i="4"/>
  <c r="M393" i="4"/>
  <c r="M255" i="4"/>
  <c r="M120" i="4"/>
  <c r="N949" i="4"/>
  <c r="N917" i="4"/>
  <c r="N885" i="4"/>
  <c r="N853" i="4"/>
  <c r="N821" i="4"/>
  <c r="N789" i="4"/>
  <c r="N757" i="4"/>
  <c r="N725" i="4"/>
  <c r="N693" i="4"/>
  <c r="N661" i="4"/>
  <c r="N629" i="4"/>
  <c r="N597" i="4"/>
  <c r="N565" i="4"/>
  <c r="N533" i="4"/>
  <c r="N501" i="4"/>
  <c r="N469" i="4"/>
  <c r="N437" i="4"/>
  <c r="N405" i="4"/>
  <c r="N373" i="4"/>
  <c r="N341" i="4"/>
  <c r="N309" i="4"/>
  <c r="N277" i="4"/>
  <c r="N245" i="4"/>
  <c r="N213" i="4"/>
  <c r="N181" i="4"/>
  <c r="N149" i="4"/>
  <c r="N117" i="4"/>
  <c r="N85" i="4"/>
  <c r="N53" i="4"/>
  <c r="N21" i="4"/>
  <c r="K589" i="4"/>
  <c r="K155" i="4"/>
  <c r="M871" i="4"/>
  <c r="M777" i="4"/>
  <c r="M639" i="4"/>
  <c r="M511" i="4"/>
  <c r="M221" i="4"/>
  <c r="M106" i="4"/>
  <c r="N944" i="4"/>
  <c r="O944" i="4" s="1"/>
  <c r="N912" i="4"/>
  <c r="N880" i="4"/>
  <c r="N816" i="4"/>
  <c r="O816" i="4" s="1"/>
  <c r="N784" i="4"/>
  <c r="O784" i="4" s="1"/>
  <c r="N752" i="4"/>
  <c r="N720" i="4"/>
  <c r="N688" i="4"/>
  <c r="N624" i="4"/>
  <c r="N592" i="4"/>
  <c r="N560" i="4"/>
  <c r="N496" i="4"/>
  <c r="N464" i="4"/>
  <c r="N432" i="4"/>
  <c r="N400" i="4"/>
  <c r="N368" i="4"/>
  <c r="N304" i="4"/>
  <c r="N272" i="4"/>
  <c r="O272" i="4" s="1"/>
  <c r="N240" i="4"/>
  <c r="N208" i="4"/>
  <c r="N176" i="4"/>
  <c r="O176" i="4" s="1"/>
  <c r="N144" i="4"/>
  <c r="N112" i="4"/>
  <c r="N80" i="4"/>
  <c r="N48" i="4"/>
  <c r="K619" i="4"/>
  <c r="O619" i="4" s="1"/>
  <c r="M778" i="4"/>
  <c r="M223" i="4"/>
  <c r="K588" i="4"/>
  <c r="L398" i="4"/>
  <c r="L76" i="4"/>
  <c r="M866" i="4"/>
  <c r="M775" i="4"/>
  <c r="M632" i="4"/>
  <c r="M362" i="4"/>
  <c r="M216" i="4"/>
  <c r="M105" i="4"/>
  <c r="N943" i="4"/>
  <c r="N911" i="4"/>
  <c r="N879" i="4"/>
  <c r="N815" i="4"/>
  <c r="N751" i="4"/>
  <c r="N719" i="4"/>
  <c r="N687" i="4"/>
  <c r="N655" i="4"/>
  <c r="N623" i="4"/>
  <c r="N591" i="4"/>
  <c r="N559" i="4"/>
  <c r="N495" i="4"/>
  <c r="N463" i="4"/>
  <c r="N431" i="4"/>
  <c r="N399" i="4"/>
  <c r="N367" i="4"/>
  <c r="N335" i="4"/>
  <c r="N303" i="4"/>
  <c r="N271" i="4"/>
  <c r="N239" i="4"/>
  <c r="N207" i="4"/>
  <c r="N143" i="4"/>
  <c r="N111" i="4"/>
  <c r="N79" i="4"/>
  <c r="N47" i="4"/>
  <c r="N15" i="4"/>
  <c r="K109" i="4"/>
  <c r="M863" i="4"/>
  <c r="M767" i="4"/>
  <c r="M361" i="4"/>
  <c r="M212" i="4"/>
  <c r="M103" i="4"/>
  <c r="N942" i="4"/>
  <c r="N878" i="4"/>
  <c r="N846" i="4"/>
  <c r="N814" i="4"/>
  <c r="N782" i="4"/>
  <c r="N750" i="4"/>
  <c r="N718" i="4"/>
  <c r="N686" i="4"/>
  <c r="N654" i="4"/>
  <c r="N622" i="4"/>
  <c r="N590" i="4"/>
  <c r="N558" i="4"/>
  <c r="N526" i="4"/>
  <c r="N494" i="4"/>
  <c r="N462" i="4"/>
  <c r="N430" i="4"/>
  <c r="N366" i="4"/>
  <c r="N334" i="4"/>
  <c r="N302" i="4"/>
  <c r="N270" i="4"/>
  <c r="N238" i="4"/>
  <c r="N206" i="4"/>
  <c r="N174" i="4"/>
  <c r="N142" i="4"/>
  <c r="N78" i="4"/>
  <c r="N46" i="4"/>
  <c r="N14" i="4"/>
  <c r="K172" i="4"/>
  <c r="K590" i="4"/>
  <c r="K573" i="4"/>
  <c r="L364" i="4"/>
  <c r="M859" i="4"/>
  <c r="M761" i="4"/>
  <c r="M490" i="4"/>
  <c r="M359" i="4"/>
  <c r="O359" i="4" s="1"/>
  <c r="M95" i="4"/>
  <c r="N941" i="4"/>
  <c r="N909" i="4"/>
  <c r="N877" i="4"/>
  <c r="N845" i="4"/>
  <c r="N813" i="4"/>
  <c r="N781" i="4"/>
  <c r="N749" i="4"/>
  <c r="N717" i="4"/>
  <c r="O717" i="4" s="1"/>
  <c r="N685" i="4"/>
  <c r="N653" i="4"/>
  <c r="N621" i="4"/>
  <c r="N589" i="4"/>
  <c r="N557" i="4"/>
  <c r="N525" i="4"/>
  <c r="O525" i="4" s="1"/>
  <c r="N493" i="4"/>
  <c r="N461" i="4"/>
  <c r="N429" i="4"/>
  <c r="N397" i="4"/>
  <c r="N365" i="4"/>
  <c r="N333" i="4"/>
  <c r="N301" i="4"/>
  <c r="N269" i="4"/>
  <c r="N237" i="4"/>
  <c r="N205" i="4"/>
  <c r="N173" i="4"/>
  <c r="N141" i="4"/>
  <c r="N109" i="4"/>
  <c r="N77" i="4"/>
  <c r="N45" i="4"/>
  <c r="N13" i="4"/>
  <c r="M782" i="4"/>
  <c r="M107" i="4"/>
  <c r="M760" i="4"/>
  <c r="M617" i="4"/>
  <c r="M489" i="4"/>
  <c r="M354" i="4"/>
  <c r="M88" i="4"/>
  <c r="N940" i="4"/>
  <c r="N908" i="4"/>
  <c r="N876" i="4"/>
  <c r="N844" i="4"/>
  <c r="N812" i="4"/>
  <c r="N780" i="4"/>
  <c r="N748" i="4"/>
  <c r="N716" i="4"/>
  <c r="O716" i="4" s="1"/>
  <c r="N684" i="4"/>
  <c r="N652" i="4"/>
  <c r="N620" i="4"/>
  <c r="N588" i="4"/>
  <c r="N556" i="4"/>
  <c r="N492" i="4"/>
  <c r="N460" i="4"/>
  <c r="N396" i="4"/>
  <c r="N332" i="4"/>
  <c r="N300" i="4"/>
  <c r="N268" i="4"/>
  <c r="N236" i="4"/>
  <c r="N204" i="4"/>
  <c r="N172" i="4"/>
  <c r="N140" i="4"/>
  <c r="N108" i="4"/>
  <c r="N44" i="4"/>
  <c r="N12" i="4"/>
  <c r="K78" i="4"/>
  <c r="M857" i="4"/>
  <c r="M615" i="4"/>
  <c r="M487" i="4"/>
  <c r="M351" i="4"/>
  <c r="M203" i="4"/>
  <c r="N939" i="4"/>
  <c r="N907" i="4"/>
  <c r="O907" i="4" s="1"/>
  <c r="N875" i="4"/>
  <c r="N843" i="4"/>
  <c r="N811" i="4"/>
  <c r="N779" i="4"/>
  <c r="N747" i="4"/>
  <c r="N715" i="4"/>
  <c r="N683" i="4"/>
  <c r="N651" i="4"/>
  <c r="N619" i="4"/>
  <c r="N587" i="4"/>
  <c r="N555" i="4"/>
  <c r="N523" i="4"/>
  <c r="N491" i="4"/>
  <c r="O491" i="4" s="1"/>
  <c r="N459" i="4"/>
  <c r="N427" i="4"/>
  <c r="N395" i="4"/>
  <c r="N363" i="4"/>
  <c r="N331" i="4"/>
  <c r="N299" i="4"/>
  <c r="N267" i="4"/>
  <c r="N235" i="4"/>
  <c r="N203" i="4"/>
  <c r="N171" i="4"/>
  <c r="N139" i="4"/>
  <c r="N107" i="4"/>
  <c r="O107" i="4" s="1"/>
  <c r="N75" i="4"/>
  <c r="N43" i="4"/>
  <c r="N11" i="4"/>
  <c r="K495" i="4"/>
  <c r="M743" i="4"/>
  <c r="M603" i="4"/>
  <c r="M468" i="4"/>
  <c r="M331" i="4"/>
  <c r="M191" i="4"/>
  <c r="M73" i="4"/>
  <c r="N936" i="4"/>
  <c r="N904" i="4"/>
  <c r="N872" i="4"/>
  <c r="N840" i="4"/>
  <c r="N808" i="4"/>
  <c r="N744" i="4"/>
  <c r="N712" i="4"/>
  <c r="N648" i="4"/>
  <c r="N616" i="4"/>
  <c r="N584" i="4"/>
  <c r="N552" i="4"/>
  <c r="N488" i="4"/>
  <c r="N456" i="4"/>
  <c r="N424" i="4"/>
  <c r="N392" i="4"/>
  <c r="N360" i="4"/>
  <c r="N328" i="4"/>
  <c r="N296" i="4"/>
  <c r="N264" i="4"/>
  <c r="N200" i="4"/>
  <c r="N168" i="4"/>
  <c r="N72" i="4"/>
  <c r="N40" i="4"/>
  <c r="N8" i="4"/>
  <c r="M479" i="4"/>
  <c r="M74" i="4"/>
  <c r="M71" i="4"/>
  <c r="K493" i="4"/>
  <c r="O493" i="4" s="1"/>
  <c r="M945" i="4"/>
  <c r="M731" i="4"/>
  <c r="M593" i="4"/>
  <c r="M327" i="4"/>
  <c r="M188" i="4"/>
  <c r="M66" i="4"/>
  <c r="N934" i="4"/>
  <c r="N902" i="4"/>
  <c r="N870" i="4"/>
  <c r="N838" i="4"/>
  <c r="N806" i="4"/>
  <c r="N774" i="4"/>
  <c r="N742" i="4"/>
  <c r="N710" i="4"/>
  <c r="N678" i="4"/>
  <c r="N646" i="4"/>
  <c r="N614" i="4"/>
  <c r="N582" i="4"/>
  <c r="N550" i="4"/>
  <c r="N518" i="4"/>
  <c r="N486" i="4"/>
  <c r="N454" i="4"/>
  <c r="N422" i="4"/>
  <c r="N390" i="4"/>
  <c r="N358" i="4"/>
  <c r="N326" i="4"/>
  <c r="N294" i="4"/>
  <c r="N262" i="4"/>
  <c r="N230" i="4"/>
  <c r="N198" i="4"/>
  <c r="N166" i="4"/>
  <c r="N134" i="4"/>
  <c r="N102" i="4"/>
  <c r="N70" i="4"/>
  <c r="N38" i="4"/>
  <c r="N6" i="4"/>
  <c r="K494" i="4"/>
  <c r="M843" i="4"/>
  <c r="M600" i="4"/>
  <c r="M189" i="4"/>
  <c r="K447" i="4"/>
  <c r="M841" i="4"/>
  <c r="M729" i="4"/>
  <c r="M457" i="4"/>
  <c r="M319" i="4"/>
  <c r="M184" i="4"/>
  <c r="M63" i="4"/>
  <c r="M735" i="4"/>
  <c r="M941" i="4"/>
  <c r="M839" i="4"/>
  <c r="M728" i="4"/>
  <c r="M587" i="4"/>
  <c r="M455" i="4"/>
  <c r="M315" i="4"/>
  <c r="M177" i="4"/>
  <c r="M61" i="4"/>
  <c r="N932" i="4"/>
  <c r="N900" i="4"/>
  <c r="N836" i="4"/>
  <c r="N804" i="4"/>
  <c r="N772" i="4"/>
  <c r="N740" i="4"/>
  <c r="N708" i="4"/>
  <c r="N676" i="4"/>
  <c r="N644" i="4"/>
  <c r="N612" i="4"/>
  <c r="N580" i="4"/>
  <c r="N548" i="4"/>
  <c r="N516" i="4"/>
  <c r="N484" i="4"/>
  <c r="N452" i="4"/>
  <c r="N420" i="4"/>
  <c r="N388" i="4"/>
  <c r="N356" i="4"/>
  <c r="N324" i="4"/>
  <c r="N292" i="4"/>
  <c r="O292" i="4" s="1"/>
  <c r="N260" i="4"/>
  <c r="O260" i="4" s="1"/>
  <c r="N228" i="4"/>
  <c r="N196" i="4"/>
  <c r="O196" i="4" s="1"/>
  <c r="N164" i="4"/>
  <c r="N132" i="4"/>
  <c r="N100" i="4"/>
  <c r="N68" i="4"/>
  <c r="N36" i="4"/>
  <c r="N4" i="4"/>
  <c r="M607" i="4"/>
  <c r="N868" i="4"/>
  <c r="K429" i="4"/>
  <c r="M927" i="4"/>
  <c r="M831" i="4"/>
  <c r="M721" i="4"/>
  <c r="M586" i="4"/>
  <c r="M312" i="4"/>
  <c r="M176" i="4"/>
  <c r="M60" i="4"/>
  <c r="N931" i="4"/>
  <c r="N899" i="4"/>
  <c r="N867" i="4"/>
  <c r="N835" i="4"/>
  <c r="N803" i="4"/>
  <c r="N771" i="4"/>
  <c r="N739" i="4"/>
  <c r="O739" i="4" s="1"/>
  <c r="N707" i="4"/>
  <c r="N675" i="4"/>
  <c r="N643" i="4"/>
  <c r="N611" i="4"/>
  <c r="N579" i="4"/>
  <c r="N547" i="4"/>
  <c r="N515" i="4"/>
  <c r="N483" i="4"/>
  <c r="N451" i="4"/>
  <c r="N419" i="4"/>
  <c r="N387" i="4"/>
  <c r="N355" i="4"/>
  <c r="N323" i="4"/>
  <c r="N291" i="4"/>
  <c r="N259" i="4"/>
  <c r="N227" i="4"/>
  <c r="N195" i="4"/>
  <c r="N163" i="4"/>
  <c r="N131" i="4"/>
  <c r="N99" i="4"/>
  <c r="N67" i="4"/>
  <c r="N35" i="4"/>
  <c r="N3" i="4"/>
  <c r="K342" i="4"/>
  <c r="M342" i="4"/>
  <c r="K54" i="4"/>
  <c r="M54" i="4"/>
  <c r="K933" i="4"/>
  <c r="M933" i="4"/>
  <c r="K901" i="4"/>
  <c r="M901" i="4"/>
  <c r="K869" i="4"/>
  <c r="M869" i="4"/>
  <c r="K837" i="4"/>
  <c r="O837" i="4" s="1"/>
  <c r="M837" i="4"/>
  <c r="K805" i="4"/>
  <c r="M805" i="4"/>
  <c r="K773" i="4"/>
  <c r="M773" i="4"/>
  <c r="K741" i="4"/>
  <c r="M741" i="4"/>
  <c r="K709" i="4"/>
  <c r="M709" i="4"/>
  <c r="K677" i="4"/>
  <c r="M677" i="4"/>
  <c r="K645" i="4"/>
  <c r="M645" i="4"/>
  <c r="K613" i="4"/>
  <c r="M613" i="4"/>
  <c r="K581" i="4"/>
  <c r="M581" i="4"/>
  <c r="K549" i="4"/>
  <c r="M549" i="4"/>
  <c r="K517" i="4"/>
  <c r="M517" i="4"/>
  <c r="K485" i="4"/>
  <c r="M485" i="4"/>
  <c r="K453" i="4"/>
  <c r="M453" i="4"/>
  <c r="K421" i="4"/>
  <c r="M421" i="4"/>
  <c r="K389" i="4"/>
  <c r="M389" i="4"/>
  <c r="K357" i="4"/>
  <c r="M357" i="4"/>
  <c r="K325" i="4"/>
  <c r="M325" i="4"/>
  <c r="K293" i="4"/>
  <c r="M293" i="4"/>
  <c r="K261" i="4"/>
  <c r="M261" i="4"/>
  <c r="K229" i="4"/>
  <c r="M229" i="4"/>
  <c r="K197" i="4"/>
  <c r="M197" i="4"/>
  <c r="K165" i="4"/>
  <c r="M165" i="4"/>
  <c r="K133" i="4"/>
  <c r="M133" i="4"/>
  <c r="K101" i="4"/>
  <c r="O101" i="4" s="1"/>
  <c r="M101" i="4"/>
  <c r="K69" i="4"/>
  <c r="M69" i="4"/>
  <c r="K37" i="4"/>
  <c r="M37" i="4"/>
  <c r="K5" i="4"/>
  <c r="M5" i="4"/>
  <c r="K620" i="4"/>
  <c r="K411" i="4"/>
  <c r="O411" i="4" s="1"/>
  <c r="K187" i="4"/>
  <c r="M928" i="4"/>
  <c r="M884" i="4"/>
  <c r="M732" i="4"/>
  <c r="M674" i="4"/>
  <c r="M555" i="4"/>
  <c r="M436" i="4"/>
  <c r="M75" i="4"/>
  <c r="K374" i="4"/>
  <c r="M374" i="4"/>
  <c r="K150" i="4"/>
  <c r="M150" i="4"/>
  <c r="M830" i="4"/>
  <c r="M672" i="4"/>
  <c r="K931" i="4"/>
  <c r="M931" i="4"/>
  <c r="K899" i="4"/>
  <c r="M899" i="4"/>
  <c r="K867" i="4"/>
  <c r="M867" i="4"/>
  <c r="K835" i="4"/>
  <c r="M835" i="4"/>
  <c r="K803" i="4"/>
  <c r="M803" i="4"/>
  <c r="K771" i="4"/>
  <c r="M771" i="4"/>
  <c r="K739" i="4"/>
  <c r="M739" i="4"/>
  <c r="K707" i="4"/>
  <c r="M707" i="4"/>
  <c r="K675" i="4"/>
  <c r="M675" i="4"/>
  <c r="K643" i="4"/>
  <c r="M643" i="4"/>
  <c r="K611" i="4"/>
  <c r="M611" i="4"/>
  <c r="K579" i="4"/>
  <c r="M579" i="4"/>
  <c r="K547" i="4"/>
  <c r="M547" i="4"/>
  <c r="K515" i="4"/>
  <c r="O515" i="4" s="1"/>
  <c r="M515" i="4"/>
  <c r="K483" i="4"/>
  <c r="M483" i="4"/>
  <c r="K451" i="4"/>
  <c r="M451" i="4"/>
  <c r="K419" i="4"/>
  <c r="M419" i="4"/>
  <c r="K387" i="4"/>
  <c r="M387" i="4"/>
  <c r="K355" i="4"/>
  <c r="M355" i="4"/>
  <c r="K323" i="4"/>
  <c r="M323" i="4"/>
  <c r="K291" i="4"/>
  <c r="M291" i="4"/>
  <c r="K259" i="4"/>
  <c r="M259" i="4"/>
  <c r="K227" i="4"/>
  <c r="M227" i="4"/>
  <c r="K195" i="4"/>
  <c r="M195" i="4"/>
  <c r="K163" i="4"/>
  <c r="M163" i="4"/>
  <c r="K131" i="4"/>
  <c r="M131" i="4"/>
  <c r="K99" i="4"/>
  <c r="M99" i="4"/>
  <c r="K67" i="4"/>
  <c r="M67" i="4"/>
  <c r="K35" i="4"/>
  <c r="M35" i="4"/>
  <c r="K3" i="4"/>
  <c r="O3" i="4" s="1"/>
  <c r="M3" i="4"/>
  <c r="K861" i="4"/>
  <c r="M926" i="4"/>
  <c r="M829" i="4"/>
  <c r="M779" i="4"/>
  <c r="M730" i="4"/>
  <c r="M610" i="4"/>
  <c r="M491" i="4"/>
  <c r="M290" i="4"/>
  <c r="M220" i="4"/>
  <c r="K278" i="4"/>
  <c r="M278" i="4"/>
  <c r="K364" i="4"/>
  <c r="O364" i="4" s="1"/>
  <c r="K162" i="4"/>
  <c r="M925" i="4"/>
  <c r="M878" i="4"/>
  <c r="M828" i="4"/>
  <c r="M670" i="4"/>
  <c r="M608" i="4"/>
  <c r="M427" i="4"/>
  <c r="M288" i="4"/>
  <c r="K705" i="4"/>
  <c r="M705" i="4"/>
  <c r="K673" i="4"/>
  <c r="M673" i="4"/>
  <c r="K641" i="4"/>
  <c r="M641" i="4"/>
  <c r="K577" i="4"/>
  <c r="M577" i="4"/>
  <c r="K545" i="4"/>
  <c r="M545" i="4"/>
  <c r="K513" i="4"/>
  <c r="O513" i="4" s="1"/>
  <c r="M513" i="4"/>
  <c r="K481" i="4"/>
  <c r="M481" i="4"/>
  <c r="K449" i="4"/>
  <c r="M449" i="4"/>
  <c r="K417" i="4"/>
  <c r="M417" i="4"/>
  <c r="K385" i="4"/>
  <c r="M385" i="4"/>
  <c r="K353" i="4"/>
  <c r="M353" i="4"/>
  <c r="K321" i="4"/>
  <c r="M321" i="4"/>
  <c r="K289" i="4"/>
  <c r="M289" i="4"/>
  <c r="K257" i="4"/>
  <c r="M257" i="4"/>
  <c r="K225" i="4"/>
  <c r="M225" i="4"/>
  <c r="K193" i="4"/>
  <c r="M193" i="4"/>
  <c r="K161" i="4"/>
  <c r="M161" i="4"/>
  <c r="K129" i="4"/>
  <c r="M129" i="4"/>
  <c r="K97" i="4"/>
  <c r="M97" i="4"/>
  <c r="K65" i="4"/>
  <c r="M65" i="4"/>
  <c r="K33" i="4"/>
  <c r="M33" i="4"/>
  <c r="K350" i="4"/>
  <c r="M726" i="4"/>
  <c r="M606" i="4"/>
  <c r="M544" i="4"/>
  <c r="M285" i="4"/>
  <c r="M64" i="4"/>
  <c r="M770" i="4"/>
  <c r="M724" i="4"/>
  <c r="M605" i="4"/>
  <c r="M482" i="4"/>
  <c r="M352" i="4"/>
  <c r="K802" i="4"/>
  <c r="K332" i="4"/>
  <c r="K123" i="4"/>
  <c r="M918" i="4"/>
  <c r="M865" i="4"/>
  <c r="O865" i="4" s="1"/>
  <c r="M821" i="4"/>
  <c r="M718" i="4"/>
  <c r="M662" i="4"/>
  <c r="M602" i="4"/>
  <c r="M540" i="4"/>
  <c r="M478" i="4"/>
  <c r="M349" i="4"/>
  <c r="M276" i="4"/>
  <c r="M202" i="4"/>
  <c r="M128" i="4"/>
  <c r="M822" i="4"/>
  <c r="M541" i="4"/>
  <c r="M917" i="4"/>
  <c r="M864" i="4"/>
  <c r="M820" i="4"/>
  <c r="M766" i="4"/>
  <c r="M715" i="4"/>
  <c r="M660" i="4"/>
  <c r="M539" i="4"/>
  <c r="M477" i="4"/>
  <c r="M414" i="4"/>
  <c r="M348" i="4"/>
  <c r="K609" i="4"/>
  <c r="M609" i="4"/>
  <c r="K318" i="4"/>
  <c r="M318" i="4"/>
  <c r="K254" i="4"/>
  <c r="M254" i="4"/>
  <c r="K222" i="4"/>
  <c r="M222" i="4"/>
  <c r="K94" i="4"/>
  <c r="M94" i="4"/>
  <c r="K62" i="4"/>
  <c r="M62" i="4"/>
  <c r="K30" i="4"/>
  <c r="M30" i="4"/>
  <c r="K126" i="4"/>
  <c r="M769" i="4"/>
  <c r="M542" i="4"/>
  <c r="M480" i="4"/>
  <c r="K158" i="4"/>
  <c r="M158" i="4"/>
  <c r="K442" i="4"/>
  <c r="M442" i="4"/>
  <c r="K410" i="4"/>
  <c r="M410" i="4"/>
  <c r="K378" i="4"/>
  <c r="M378" i="4"/>
  <c r="K346" i="4"/>
  <c r="O346" i="4" s="1"/>
  <c r="M346" i="4"/>
  <c r="K314" i="4"/>
  <c r="M314" i="4"/>
  <c r="K282" i="4"/>
  <c r="M282" i="4"/>
  <c r="K250" i="4"/>
  <c r="M250" i="4"/>
  <c r="K218" i="4"/>
  <c r="M218" i="4"/>
  <c r="K186" i="4"/>
  <c r="M186" i="4"/>
  <c r="K154" i="4"/>
  <c r="M154" i="4"/>
  <c r="K122" i="4"/>
  <c r="M122" i="4"/>
  <c r="K90" i="4"/>
  <c r="M90" i="4"/>
  <c r="K58" i="4"/>
  <c r="M58" i="4"/>
  <c r="K26" i="4"/>
  <c r="M26" i="4"/>
  <c r="K783" i="4"/>
  <c r="O783" i="4" s="1"/>
  <c r="K524" i="4"/>
  <c r="K108" i="4"/>
  <c r="M916" i="4"/>
  <c r="M765" i="4"/>
  <c r="M714" i="4"/>
  <c r="M598" i="4"/>
  <c r="M538" i="4"/>
  <c r="M476" i="4"/>
  <c r="M413" i="4"/>
  <c r="M125" i="4"/>
  <c r="M52" i="4"/>
  <c r="K153" i="4"/>
  <c r="M153" i="4"/>
  <c r="K507" i="4"/>
  <c r="M862" i="4"/>
  <c r="M764" i="4"/>
  <c r="M713" i="4"/>
  <c r="M596" i="4"/>
  <c r="M536" i="4"/>
  <c r="M475" i="4"/>
  <c r="M412" i="4"/>
  <c r="M344" i="4"/>
  <c r="M267" i="4"/>
  <c r="M194" i="4"/>
  <c r="M124" i="4"/>
  <c r="M768" i="4"/>
  <c r="K697" i="4"/>
  <c r="M697" i="4"/>
  <c r="K665" i="4"/>
  <c r="M665" i="4"/>
  <c r="K633" i="4"/>
  <c r="M633" i="4"/>
  <c r="K601" i="4"/>
  <c r="M601" i="4"/>
  <c r="K569" i="4"/>
  <c r="M569" i="4"/>
  <c r="K537" i="4"/>
  <c r="M537" i="4"/>
  <c r="K473" i="4"/>
  <c r="M473" i="4"/>
  <c r="K441" i="4"/>
  <c r="M441" i="4"/>
  <c r="K409" i="4"/>
  <c r="M409" i="4"/>
  <c r="K377" i="4"/>
  <c r="M377" i="4"/>
  <c r="K345" i="4"/>
  <c r="M345" i="4"/>
  <c r="K313" i="4"/>
  <c r="M313" i="4"/>
  <c r="K281" i="4"/>
  <c r="M281" i="4"/>
  <c r="K249" i="4"/>
  <c r="O249" i="4" s="1"/>
  <c r="M249" i="4"/>
  <c r="K217" i="4"/>
  <c r="M217" i="4"/>
  <c r="K185" i="4"/>
  <c r="M185" i="4"/>
  <c r="K121" i="4"/>
  <c r="M121" i="4"/>
  <c r="K89" i="4"/>
  <c r="M89" i="4"/>
  <c r="K57" i="4"/>
  <c r="M57" i="4"/>
  <c r="K25" i="4"/>
  <c r="M25" i="4"/>
  <c r="K781" i="4"/>
  <c r="O781" i="4" s="1"/>
  <c r="K505" i="4"/>
  <c r="K286" i="4"/>
  <c r="M814" i="4"/>
  <c r="M651" i="4"/>
  <c r="M534" i="4"/>
  <c r="M474" i="4"/>
  <c r="M340" i="4"/>
  <c r="M266" i="4"/>
  <c r="O266" i="4" s="1"/>
  <c r="M192" i="4"/>
  <c r="M416" i="4"/>
  <c r="K2" i="4"/>
  <c r="M2" i="4"/>
  <c r="K919" i="4"/>
  <c r="M919" i="4"/>
  <c r="K887" i="4"/>
  <c r="M887" i="4"/>
  <c r="K855" i="4"/>
  <c r="M855" i="4"/>
  <c r="K823" i="4"/>
  <c r="M823" i="4"/>
  <c r="K791" i="4"/>
  <c r="M791" i="4"/>
  <c r="K759" i="4"/>
  <c r="M759" i="4"/>
  <c r="K727" i="4"/>
  <c r="M727" i="4"/>
  <c r="K695" i="4"/>
  <c r="M695" i="4"/>
  <c r="K663" i="4"/>
  <c r="M663" i="4"/>
  <c r="K631" i="4"/>
  <c r="M631" i="4"/>
  <c r="K599" i="4"/>
  <c r="M599" i="4"/>
  <c r="K567" i="4"/>
  <c r="M567" i="4"/>
  <c r="K535" i="4"/>
  <c r="M535" i="4"/>
  <c r="K503" i="4"/>
  <c r="O503" i="4" s="1"/>
  <c r="M503" i="4"/>
  <c r="K471" i="4"/>
  <c r="M471" i="4"/>
  <c r="K439" i="4"/>
  <c r="M439" i="4"/>
  <c r="K407" i="4"/>
  <c r="M407" i="4"/>
  <c r="K375" i="4"/>
  <c r="M375" i="4"/>
  <c r="K343" i="4"/>
  <c r="M343" i="4"/>
  <c r="K311" i="4"/>
  <c r="M311" i="4"/>
  <c r="K279" i="4"/>
  <c r="M279" i="4"/>
  <c r="K247" i="4"/>
  <c r="M247" i="4"/>
  <c r="K215" i="4"/>
  <c r="M215" i="4"/>
  <c r="K183" i="4"/>
  <c r="M183" i="4"/>
  <c r="M151" i="4"/>
  <c r="K151" i="4"/>
  <c r="K119" i="4"/>
  <c r="M119" i="4"/>
  <c r="K87" i="4"/>
  <c r="M87" i="4"/>
  <c r="K55" i="4"/>
  <c r="M55" i="4"/>
  <c r="K23" i="4"/>
  <c r="M23" i="4"/>
  <c r="K780" i="4"/>
  <c r="O780" i="4" s="1"/>
  <c r="M910" i="4"/>
  <c r="M860" i="4"/>
  <c r="M811" i="4"/>
  <c r="M762" i="4"/>
  <c r="M706" i="4"/>
  <c r="M532" i="4"/>
  <c r="M43" i="4"/>
  <c r="K246" i="4"/>
  <c r="M246" i="4"/>
  <c r="K725" i="4"/>
  <c r="M725" i="4"/>
  <c r="K661" i="4"/>
  <c r="M661" i="4"/>
  <c r="K565" i="4"/>
  <c r="M565" i="4"/>
  <c r="K437" i="4"/>
  <c r="M437" i="4"/>
  <c r="K341" i="4"/>
  <c r="M341" i="4"/>
  <c r="K245" i="4"/>
  <c r="M245" i="4"/>
  <c r="K181" i="4"/>
  <c r="M181" i="4"/>
  <c r="K85" i="4"/>
  <c r="M85" i="4"/>
  <c r="K76" i="4"/>
  <c r="O76" i="4" s="1"/>
  <c r="M758" i="4"/>
  <c r="M702" i="4"/>
  <c r="M642" i="4"/>
  <c r="M523" i="4"/>
  <c r="M330" i="4"/>
  <c r="M256" i="4"/>
  <c r="K406" i="4"/>
  <c r="M406" i="4"/>
  <c r="K22" i="4"/>
  <c r="M22" i="4"/>
  <c r="K533" i="4"/>
  <c r="M533" i="4"/>
  <c r="K947" i="4"/>
  <c r="M947" i="4"/>
  <c r="K915" i="4"/>
  <c r="M915" i="4"/>
  <c r="K851" i="4"/>
  <c r="M851" i="4"/>
  <c r="K819" i="4"/>
  <c r="M819" i="4"/>
  <c r="K787" i="4"/>
  <c r="M787" i="4"/>
  <c r="K755" i="4"/>
  <c r="M755" i="4"/>
  <c r="K563" i="4"/>
  <c r="M563" i="4"/>
  <c r="K499" i="4"/>
  <c r="M499" i="4"/>
  <c r="K492" i="4"/>
  <c r="K271" i="4"/>
  <c r="M756" i="4"/>
  <c r="M701" i="4"/>
  <c r="M34" i="4"/>
  <c r="K716" i="4"/>
  <c r="K27" i="4"/>
  <c r="M950" i="4"/>
  <c r="M898" i="4"/>
  <c r="O898" i="4" s="1"/>
  <c r="M854" i="4"/>
  <c r="M801" i="4"/>
  <c r="M700" i="4"/>
  <c r="M578" i="4"/>
  <c r="O578" i="4" s="1"/>
  <c r="M459" i="4"/>
  <c r="M253" i="4"/>
  <c r="M180" i="4"/>
  <c r="M32" i="4"/>
  <c r="K269" i="4"/>
  <c r="K11" i="4"/>
  <c r="M949" i="4"/>
  <c r="M897" i="4"/>
  <c r="O897" i="4" s="1"/>
  <c r="M853" i="4"/>
  <c r="M800" i="4"/>
  <c r="O800" i="4" s="1"/>
  <c r="M699" i="4"/>
  <c r="M638" i="4"/>
  <c r="M576" i="4"/>
  <c r="M458" i="4"/>
  <c r="M322" i="4"/>
  <c r="M252" i="4"/>
  <c r="K310" i="4"/>
  <c r="M310" i="4"/>
  <c r="K86" i="4"/>
  <c r="M86" i="4"/>
  <c r="M470" i="4"/>
  <c r="K789" i="4"/>
  <c r="M789" i="4"/>
  <c r="K693" i="4"/>
  <c r="M693" i="4"/>
  <c r="K597" i="4"/>
  <c r="M597" i="4"/>
  <c r="K469" i="4"/>
  <c r="M469" i="4"/>
  <c r="K405" i="4"/>
  <c r="M405" i="4"/>
  <c r="K309" i="4"/>
  <c r="M309" i="4"/>
  <c r="K213" i="4"/>
  <c r="M213" i="4"/>
  <c r="K117" i="4"/>
  <c r="M117" i="4"/>
  <c r="K21" i="4"/>
  <c r="M21" i="4"/>
  <c r="M640" i="4"/>
  <c r="K460" i="4"/>
  <c r="K268" i="4"/>
  <c r="M948" i="4"/>
  <c r="M896" i="4"/>
  <c r="M852" i="4"/>
  <c r="M750" i="4"/>
  <c r="M698" i="4"/>
  <c r="M637" i="4"/>
  <c r="M514" i="4"/>
  <c r="M320" i="4"/>
  <c r="M251" i="4"/>
  <c r="M29" i="4"/>
  <c r="K118" i="4"/>
  <c r="M118" i="4"/>
  <c r="K943" i="4"/>
  <c r="M943" i="4"/>
  <c r="K911" i="4"/>
  <c r="M911" i="4"/>
  <c r="K879" i="4"/>
  <c r="M879" i="4"/>
  <c r="K847" i="4"/>
  <c r="M847" i="4"/>
  <c r="K815" i="4"/>
  <c r="M815" i="4"/>
  <c r="K751" i="4"/>
  <c r="M751" i="4"/>
  <c r="K719" i="4"/>
  <c r="M719" i="4"/>
  <c r="K687" i="4"/>
  <c r="M687" i="4"/>
  <c r="K623" i="4"/>
  <c r="M623" i="4"/>
  <c r="K591" i="4"/>
  <c r="M591" i="4"/>
  <c r="K559" i="4"/>
  <c r="M559" i="4"/>
  <c r="K527" i="4"/>
  <c r="M527" i="4"/>
  <c r="K463" i="4"/>
  <c r="M463" i="4"/>
  <c r="K431" i="4"/>
  <c r="M431" i="4"/>
  <c r="K399" i="4"/>
  <c r="M399" i="4"/>
  <c r="K367" i="4"/>
  <c r="M367" i="4"/>
  <c r="K335" i="4"/>
  <c r="M335" i="4"/>
  <c r="K239" i="4"/>
  <c r="M239" i="4"/>
  <c r="K207" i="4"/>
  <c r="M207" i="4"/>
  <c r="K175" i="4"/>
  <c r="M175" i="4"/>
  <c r="K143" i="4"/>
  <c r="M143" i="4"/>
  <c r="K111" i="4"/>
  <c r="M111" i="4"/>
  <c r="K79" i="4"/>
  <c r="M79" i="4"/>
  <c r="K47" i="4"/>
  <c r="M47" i="4"/>
  <c r="K15" i="4"/>
  <c r="M15" i="4"/>
  <c r="M798" i="4"/>
  <c r="M747" i="4"/>
  <c r="M636" i="4"/>
  <c r="M574" i="4"/>
  <c r="M512" i="4"/>
  <c r="M386" i="4"/>
  <c r="M171" i="4"/>
  <c r="M98" i="4"/>
  <c r="M28" i="4"/>
  <c r="K182" i="4"/>
  <c r="M182" i="4"/>
  <c r="K757" i="4"/>
  <c r="M757" i="4"/>
  <c r="K629" i="4"/>
  <c r="M629" i="4"/>
  <c r="K501" i="4"/>
  <c r="M501" i="4"/>
  <c r="K373" i="4"/>
  <c r="M373" i="4"/>
  <c r="K277" i="4"/>
  <c r="M277" i="4"/>
  <c r="K149" i="4"/>
  <c r="M149" i="4"/>
  <c r="K53" i="4"/>
  <c r="M53" i="4"/>
  <c r="K303" i="4"/>
  <c r="M303" i="4"/>
  <c r="M654" i="4"/>
  <c r="K654" i="4"/>
  <c r="M622" i="4"/>
  <c r="K622" i="4"/>
  <c r="K558" i="4"/>
  <c r="M558" i="4"/>
  <c r="K526" i="4"/>
  <c r="M526" i="4"/>
  <c r="K462" i="4"/>
  <c r="M462" i="4"/>
  <c r="K430" i="4"/>
  <c r="M430" i="4"/>
  <c r="K398" i="4"/>
  <c r="M398" i="4"/>
  <c r="K366" i="4"/>
  <c r="M366" i="4"/>
  <c r="K302" i="4"/>
  <c r="M302" i="4"/>
  <c r="K206" i="4"/>
  <c r="M206" i="4"/>
  <c r="K174" i="4"/>
  <c r="M174" i="4"/>
  <c r="K142" i="4"/>
  <c r="M142" i="4"/>
  <c r="M110" i="4"/>
  <c r="K110" i="4"/>
  <c r="O110" i="4" s="1"/>
  <c r="K46" i="4"/>
  <c r="M46" i="4"/>
  <c r="K14" i="4"/>
  <c r="M14" i="4"/>
  <c r="K684" i="4"/>
  <c r="K238" i="4"/>
  <c r="M894" i="4"/>
  <c r="M797" i="4"/>
  <c r="M746" i="4"/>
  <c r="M694" i="4"/>
  <c r="M635" i="4"/>
  <c r="M450" i="4"/>
  <c r="M384" i="4"/>
  <c r="M317" i="4"/>
  <c r="M244" i="4"/>
  <c r="M96" i="4"/>
  <c r="K909" i="4"/>
  <c r="M909" i="4"/>
  <c r="M877" i="4"/>
  <c r="K877" i="4"/>
  <c r="M845" i="4"/>
  <c r="K845" i="4"/>
  <c r="K813" i="4"/>
  <c r="M813" i="4"/>
  <c r="K749" i="4"/>
  <c r="M749" i="4"/>
  <c r="K685" i="4"/>
  <c r="M685" i="4"/>
  <c r="K557" i="4"/>
  <c r="M557" i="4"/>
  <c r="K461" i="4"/>
  <c r="M461" i="4"/>
  <c r="K397" i="4"/>
  <c r="M397" i="4"/>
  <c r="K301" i="4"/>
  <c r="M301" i="4"/>
  <c r="K205" i="4"/>
  <c r="M205" i="4"/>
  <c r="K173" i="4"/>
  <c r="M173" i="4"/>
  <c r="K141" i="4"/>
  <c r="M141" i="4"/>
  <c r="K45" i="4"/>
  <c r="O45" i="4" s="1"/>
  <c r="M45" i="4"/>
  <c r="K13" i="4"/>
  <c r="M13" i="4"/>
  <c r="K942" i="4"/>
  <c r="O942" i="4" s="1"/>
  <c r="K443" i="4"/>
  <c r="K237" i="4"/>
  <c r="M893" i="4"/>
  <c r="M796" i="4"/>
  <c r="M692" i="4"/>
  <c r="M634" i="4"/>
  <c r="M572" i="4"/>
  <c r="M510" i="4"/>
  <c r="M448" i="4"/>
  <c r="M316" i="4"/>
  <c r="K214" i="4"/>
  <c r="M214" i="4"/>
  <c r="M509" i="4"/>
  <c r="M891" i="4"/>
  <c r="M738" i="4"/>
  <c r="M508" i="4"/>
  <c r="M446" i="4"/>
  <c r="M381" i="4"/>
  <c r="M938" i="4"/>
  <c r="M737" i="4"/>
  <c r="M628" i="4"/>
  <c r="M445" i="4"/>
  <c r="M380" i="4"/>
  <c r="M308" i="4"/>
  <c r="M234" i="4"/>
  <c r="M506" i="4"/>
  <c r="K12" i="4"/>
  <c r="M12" i="4"/>
  <c r="K940" i="4"/>
  <c r="M93" i="4"/>
  <c r="M939" i="4"/>
  <c r="M235" i="4"/>
  <c r="K653" i="4"/>
  <c r="M91" i="4"/>
  <c r="K652" i="4"/>
  <c r="M889" i="4"/>
  <c r="M736" i="4"/>
  <c r="M566" i="4"/>
  <c r="M233" i="4"/>
  <c r="K936" i="4"/>
  <c r="M936" i="4"/>
  <c r="K904" i="4"/>
  <c r="M904" i="4"/>
  <c r="K872" i="4"/>
  <c r="M872" i="4"/>
  <c r="K840" i="4"/>
  <c r="M840" i="4"/>
  <c r="K808" i="4"/>
  <c r="M808" i="4"/>
  <c r="K776" i="4"/>
  <c r="M776" i="4"/>
  <c r="K744" i="4"/>
  <c r="M744" i="4"/>
  <c r="K712" i="4"/>
  <c r="M712" i="4"/>
  <c r="K680" i="4"/>
  <c r="M680" i="4"/>
  <c r="K648" i="4"/>
  <c r="M648" i="4"/>
  <c r="K616" i="4"/>
  <c r="M616" i="4"/>
  <c r="K584" i="4"/>
  <c r="M584" i="4"/>
  <c r="K552" i="4"/>
  <c r="M552" i="4"/>
  <c r="K520" i="4"/>
  <c r="M520" i="4"/>
  <c r="K488" i="4"/>
  <c r="M488" i="4"/>
  <c r="K456" i="4"/>
  <c r="M456" i="4"/>
  <c r="K424" i="4"/>
  <c r="M424" i="4"/>
  <c r="K392" i="4"/>
  <c r="M392" i="4"/>
  <c r="K360" i="4"/>
  <c r="M360" i="4"/>
  <c r="K296" i="4"/>
  <c r="M296" i="4"/>
  <c r="K264" i="4"/>
  <c r="M264" i="4"/>
  <c r="K232" i="4"/>
  <c r="M232" i="4"/>
  <c r="K200" i="4"/>
  <c r="M200" i="4"/>
  <c r="K168" i="4"/>
  <c r="M168" i="4"/>
  <c r="K136" i="4"/>
  <c r="M136" i="4"/>
  <c r="K104" i="4"/>
  <c r="M104" i="4"/>
  <c r="K72" i="4"/>
  <c r="M72" i="4"/>
  <c r="K40" i="4"/>
  <c r="M40" i="4"/>
  <c r="K8" i="4"/>
  <c r="M8" i="4"/>
  <c r="K890" i="4"/>
  <c r="O890" i="4" s="1"/>
  <c r="K190" i="4"/>
  <c r="M935" i="4"/>
  <c r="M888" i="4"/>
  <c r="M834" i="4"/>
  <c r="M790" i="4"/>
  <c r="M682" i="4"/>
  <c r="M564" i="4"/>
  <c r="M504" i="4"/>
  <c r="O504" i="4" s="1"/>
  <c r="M376" i="4"/>
  <c r="M231" i="4"/>
  <c r="M157" i="4"/>
  <c r="M84" i="4"/>
  <c r="M10" i="4"/>
  <c r="O10" i="4" s="1"/>
  <c r="K908" i="4"/>
  <c r="M908" i="4"/>
  <c r="K748" i="4"/>
  <c r="M748" i="4"/>
  <c r="M630" i="4"/>
  <c r="K428" i="4"/>
  <c r="M160" i="4"/>
  <c r="O160" i="4" s="1"/>
  <c r="M379" i="4"/>
  <c r="M930" i="4"/>
  <c r="M886" i="4"/>
  <c r="M833" i="4"/>
  <c r="M788" i="4"/>
  <c r="M734" i="4"/>
  <c r="M681" i="4"/>
  <c r="M502" i="4"/>
  <c r="M440" i="4"/>
  <c r="M372" i="4"/>
  <c r="M299" i="4"/>
  <c r="M226" i="4"/>
  <c r="M156" i="4"/>
  <c r="M9" i="4"/>
  <c r="K556" i="4"/>
  <c r="M556" i="4"/>
  <c r="K300" i="4"/>
  <c r="M300" i="4"/>
  <c r="K236" i="4"/>
  <c r="M236" i="4"/>
  <c r="K204" i="4"/>
  <c r="M204" i="4"/>
  <c r="K140" i="4"/>
  <c r="M140" i="4"/>
  <c r="K44" i="4"/>
  <c r="M44" i="4"/>
  <c r="M382" i="4"/>
  <c r="K655" i="4"/>
  <c r="M92" i="4"/>
  <c r="O92" i="4" s="1"/>
  <c r="M937" i="4"/>
  <c r="M683" i="4"/>
  <c r="M444" i="4"/>
  <c r="K934" i="4"/>
  <c r="M934" i="4"/>
  <c r="K902" i="4"/>
  <c r="M902" i="4"/>
  <c r="K870" i="4"/>
  <c r="M870" i="4"/>
  <c r="K838" i="4"/>
  <c r="M838" i="4"/>
  <c r="K806" i="4"/>
  <c r="M806" i="4"/>
  <c r="K774" i="4"/>
  <c r="M774" i="4"/>
  <c r="K742" i="4"/>
  <c r="M742" i="4"/>
  <c r="K710" i="4"/>
  <c r="M710" i="4"/>
  <c r="K678" i="4"/>
  <c r="M678" i="4"/>
  <c r="K646" i="4"/>
  <c r="M646" i="4"/>
  <c r="O646" i="4" s="1"/>
  <c r="K614" i="4"/>
  <c r="M614" i="4"/>
  <c r="K582" i="4"/>
  <c r="M582" i="4"/>
  <c r="K550" i="4"/>
  <c r="M550" i="4"/>
  <c r="K518" i="4"/>
  <c r="O518" i="4" s="1"/>
  <c r="M518" i="4"/>
  <c r="K486" i="4"/>
  <c r="M486" i="4"/>
  <c r="K454" i="4"/>
  <c r="M454" i="4"/>
  <c r="K422" i="4"/>
  <c r="M422" i="4"/>
  <c r="K390" i="4"/>
  <c r="M390" i="4"/>
  <c r="K358" i="4"/>
  <c r="M358" i="4"/>
  <c r="K326" i="4"/>
  <c r="M326" i="4"/>
  <c r="K294" i="4"/>
  <c r="M294" i="4"/>
  <c r="K262" i="4"/>
  <c r="M262" i="4"/>
  <c r="K230" i="4"/>
  <c r="M230" i="4"/>
  <c r="K198" i="4"/>
  <c r="M198" i="4"/>
  <c r="K166" i="4"/>
  <c r="M166" i="4"/>
  <c r="K134" i="4"/>
  <c r="M134" i="4"/>
  <c r="K102" i="4"/>
  <c r="M102" i="4"/>
  <c r="K70" i="4"/>
  <c r="M70" i="4"/>
  <c r="K38" i="4"/>
  <c r="M38" i="4"/>
  <c r="K6" i="4"/>
  <c r="O6" i="4" s="1"/>
  <c r="M6" i="4"/>
  <c r="K883" i="4"/>
  <c r="K621" i="4"/>
  <c r="M929" i="4"/>
  <c r="M885" i="4"/>
  <c r="M832" i="4"/>
  <c r="M679" i="4"/>
  <c r="M618" i="4"/>
  <c r="M500" i="4"/>
  <c r="M438" i="4"/>
  <c r="M298" i="4"/>
  <c r="M224" i="4"/>
  <c r="M7" i="4"/>
  <c r="M723" i="4"/>
  <c r="M691" i="4"/>
  <c r="M659" i="4"/>
  <c r="M627" i="4"/>
  <c r="M595" i="4"/>
  <c r="M467" i="4"/>
  <c r="M435" i="4"/>
  <c r="M403" i="4"/>
  <c r="M371" i="4"/>
  <c r="M339" i="4"/>
  <c r="M307" i="4"/>
  <c r="M275" i="4"/>
  <c r="O275" i="4" s="1"/>
  <c r="M243" i="4"/>
  <c r="M211" i="4"/>
  <c r="M179" i="4"/>
  <c r="M147" i="4"/>
  <c r="M115" i="4"/>
  <c r="M83" i="4"/>
  <c r="M51" i="4"/>
  <c r="O51" i="4" s="1"/>
  <c r="M19" i="4"/>
  <c r="M946" i="4"/>
  <c r="M914" i="4"/>
  <c r="M850" i="4"/>
  <c r="M818" i="4"/>
  <c r="M786" i="4"/>
  <c r="M754" i="4"/>
  <c r="M722" i="4"/>
  <c r="O722" i="4" s="1"/>
  <c r="M690" i="4"/>
  <c r="M626" i="4"/>
  <c r="M594" i="4"/>
  <c r="M562" i="4"/>
  <c r="M530" i="4"/>
  <c r="M498" i="4"/>
  <c r="M466" i="4"/>
  <c r="M434" i="4"/>
  <c r="M402" i="4"/>
  <c r="M370" i="4"/>
  <c r="M338" i="4"/>
  <c r="M306" i="4"/>
  <c r="M274" i="4"/>
  <c r="M242" i="4"/>
  <c r="M210" i="4"/>
  <c r="M178" i="4"/>
  <c r="M146" i="4"/>
  <c r="M114" i="4"/>
  <c r="M82" i="4"/>
  <c r="M50" i="4"/>
  <c r="M18" i="4"/>
  <c r="M932" i="4"/>
  <c r="M900" i="4"/>
  <c r="M868" i="4"/>
  <c r="O868" i="4" s="1"/>
  <c r="M836" i="4"/>
  <c r="M804" i="4"/>
  <c r="M772" i="4"/>
  <c r="M740" i="4"/>
  <c r="M708" i="4"/>
  <c r="M676" i="4"/>
  <c r="M644" i="4"/>
  <c r="M612" i="4"/>
  <c r="M580" i="4"/>
  <c r="M548" i="4"/>
  <c r="M516" i="4"/>
  <c r="M484" i="4"/>
  <c r="M452" i="4"/>
  <c r="M420" i="4"/>
  <c r="M388" i="4"/>
  <c r="M356" i="4"/>
  <c r="M324" i="4"/>
  <c r="M292" i="4"/>
  <c r="M260" i="4"/>
  <c r="M228" i="4"/>
  <c r="M196" i="4"/>
  <c r="M164" i="4"/>
  <c r="M132" i="4"/>
  <c r="M100" i="4"/>
  <c r="M68" i="4"/>
  <c r="M36" i="4"/>
  <c r="M4" i="4"/>
  <c r="G491" i="4"/>
  <c r="G417" i="4"/>
  <c r="G359" i="4"/>
  <c r="G940" i="4"/>
  <c r="G882" i="4"/>
  <c r="G818" i="4"/>
  <c r="G760" i="4"/>
  <c r="G692" i="4"/>
  <c r="G627" i="4"/>
  <c r="G566" i="4"/>
  <c r="G500" i="4"/>
  <c r="G437" i="4"/>
  <c r="G371" i="4"/>
  <c r="G310" i="4"/>
  <c r="G244" i="4"/>
  <c r="G174" i="4"/>
  <c r="G113" i="4"/>
  <c r="G34" i="4"/>
  <c r="G864" i="4"/>
  <c r="G160" i="4"/>
  <c r="G939" i="4"/>
  <c r="G878" i="4"/>
  <c r="G749" i="4"/>
  <c r="G624" i="4"/>
  <c r="G565" i="4"/>
  <c r="G499" i="4"/>
  <c r="G436" i="4"/>
  <c r="G370" i="4"/>
  <c r="G305" i="4"/>
  <c r="G243" i="4"/>
  <c r="G173" i="4"/>
  <c r="G112" i="4"/>
  <c r="G33" i="4"/>
  <c r="G738" i="4"/>
  <c r="G231" i="4"/>
  <c r="G482" i="4"/>
  <c r="G817" i="4"/>
  <c r="G938" i="4"/>
  <c r="G871" i="4"/>
  <c r="G816" i="4"/>
  <c r="G748" i="4"/>
  <c r="G690" i="4"/>
  <c r="G623" i="4"/>
  <c r="G564" i="4"/>
  <c r="G498" i="4"/>
  <c r="G435" i="4"/>
  <c r="G369" i="4"/>
  <c r="G301" i="4"/>
  <c r="G242" i="4"/>
  <c r="G172" i="4"/>
  <c r="G111" i="4"/>
  <c r="G32" i="4"/>
  <c r="G29" i="4"/>
  <c r="G619" i="4"/>
  <c r="G691" i="4"/>
  <c r="G935" i="4"/>
  <c r="G866" i="4"/>
  <c r="G815" i="4"/>
  <c r="G747" i="4"/>
  <c r="G689" i="4"/>
  <c r="G622" i="4"/>
  <c r="G563" i="4"/>
  <c r="G493" i="4"/>
  <c r="G434" i="4"/>
  <c r="G366" i="4"/>
  <c r="G300" i="4"/>
  <c r="G241" i="4"/>
  <c r="G171" i="4"/>
  <c r="G110" i="4"/>
  <c r="G31" i="4"/>
  <c r="G162" i="4"/>
  <c r="G926" i="4"/>
  <c r="G290" i="4"/>
  <c r="G930" i="4"/>
  <c r="G865" i="4"/>
  <c r="G814" i="4"/>
  <c r="G743" i="4"/>
  <c r="G688" i="4"/>
  <c r="G621" i="4"/>
  <c r="G562" i="4"/>
  <c r="G492" i="4"/>
  <c r="G429" i="4"/>
  <c r="G365" i="4"/>
  <c r="G299" i="4"/>
  <c r="G240" i="4"/>
  <c r="G167" i="4"/>
  <c r="G107" i="4"/>
  <c r="G30" i="4"/>
  <c r="G416" i="4"/>
  <c r="G735" i="4"/>
  <c r="G415" i="4"/>
  <c r="G26" i="4"/>
  <c r="G923" i="4"/>
  <c r="G860" i="4"/>
  <c r="G798" i="4"/>
  <c r="G734" i="4"/>
  <c r="G674" i="4"/>
  <c r="G539" i="4"/>
  <c r="G480" i="4"/>
  <c r="G412" i="4"/>
  <c r="G353" i="4"/>
  <c r="G287" i="4"/>
  <c r="G220" i="4"/>
  <c r="G158" i="4"/>
  <c r="G87" i="4"/>
  <c r="G25" i="4"/>
  <c r="G687" i="4"/>
  <c r="G686" i="4"/>
  <c r="G90" i="4"/>
  <c r="G615" i="4"/>
  <c r="G226" i="4"/>
  <c r="G27" i="4"/>
  <c r="G924" i="4"/>
  <c r="G799" i="4"/>
  <c r="G610" i="4"/>
  <c r="G159" i="4"/>
  <c r="G560" i="4"/>
  <c r="G736" i="4"/>
  <c r="G289" i="4"/>
  <c r="G89" i="4"/>
  <c r="G861" i="4"/>
  <c r="G679" i="4"/>
  <c r="G558" i="4"/>
  <c r="G481" i="4"/>
  <c r="G354" i="4"/>
  <c r="G288" i="4"/>
  <c r="G225" i="4"/>
  <c r="G88" i="4"/>
  <c r="G609" i="4"/>
  <c r="G922" i="4"/>
  <c r="G859" i="4"/>
  <c r="G797" i="4"/>
  <c r="G733" i="4"/>
  <c r="G669" i="4"/>
  <c r="G608" i="4"/>
  <c r="G538" i="4"/>
  <c r="G479" i="4"/>
  <c r="G411" i="4"/>
  <c r="G352" i="4"/>
  <c r="G286" i="4"/>
  <c r="G216" i="4"/>
  <c r="G157" i="4"/>
  <c r="G86" i="4"/>
  <c r="G24" i="4"/>
  <c r="G921" i="4"/>
  <c r="G858" i="4"/>
  <c r="G793" i="4"/>
  <c r="G732" i="4"/>
  <c r="G665" i="4"/>
  <c r="G607" i="4"/>
  <c r="G537" i="4"/>
  <c r="G478" i="4"/>
  <c r="G410" i="4"/>
  <c r="G351" i="4"/>
  <c r="G281" i="4"/>
  <c r="G215" i="4"/>
  <c r="G154" i="4"/>
  <c r="G85" i="4"/>
  <c r="G364" i="4"/>
  <c r="G920" i="4"/>
  <c r="G664" i="4"/>
  <c r="G536" i="4"/>
  <c r="G477" i="4"/>
  <c r="G409" i="4"/>
  <c r="G350" i="4"/>
  <c r="G280" i="4"/>
  <c r="G153" i="4"/>
  <c r="G84" i="4"/>
  <c r="G857" i="4"/>
  <c r="G789" i="4"/>
  <c r="G731" i="4"/>
  <c r="G606" i="4"/>
  <c r="G214" i="4"/>
  <c r="G916" i="4"/>
  <c r="G852" i="4"/>
  <c r="G788" i="4"/>
  <c r="G728" i="4"/>
  <c r="G663" i="4"/>
  <c r="G605" i="4"/>
  <c r="G535" i="4"/>
  <c r="G476" i="4"/>
  <c r="G408" i="4"/>
  <c r="G349" i="4"/>
  <c r="G279" i="4"/>
  <c r="G213" i="4"/>
  <c r="G152" i="4"/>
  <c r="G83" i="4"/>
  <c r="G620" i="4"/>
  <c r="G94" i="4"/>
  <c r="G812" i="4"/>
  <c r="G363" i="4"/>
  <c r="G912" i="4"/>
  <c r="G851" i="4"/>
  <c r="G787" i="4"/>
  <c r="G727" i="4"/>
  <c r="G662" i="4"/>
  <c r="G604" i="4"/>
  <c r="G534" i="4"/>
  <c r="G475" i="4"/>
  <c r="G407" i="4"/>
  <c r="G344" i="4"/>
  <c r="G278" i="4"/>
  <c r="G212" i="4"/>
  <c r="G151" i="4"/>
  <c r="G82" i="4"/>
  <c r="G911" i="4"/>
  <c r="G850" i="4"/>
  <c r="G786" i="4"/>
  <c r="G726" i="4"/>
  <c r="G661" i="4"/>
  <c r="G599" i="4"/>
  <c r="G533" i="4"/>
  <c r="G468" i="4"/>
  <c r="G406" i="4"/>
  <c r="G340" i="4"/>
  <c r="G277" i="4"/>
  <c r="G211" i="4"/>
  <c r="G150" i="4"/>
  <c r="G81" i="4"/>
  <c r="G80" i="4"/>
  <c r="G561" i="4"/>
  <c r="G862" i="4"/>
  <c r="G148" i="4"/>
  <c r="G235" i="4"/>
  <c r="G863" i="4"/>
  <c r="G487" i="4"/>
  <c r="G28" i="4"/>
  <c r="G910" i="4"/>
  <c r="G849" i="4"/>
  <c r="G785" i="4"/>
  <c r="G725" i="4"/>
  <c r="G660" i="4"/>
  <c r="G598" i="4"/>
  <c r="G532" i="4"/>
  <c r="G464" i="4"/>
  <c r="G405" i="4"/>
  <c r="G339" i="4"/>
  <c r="G276" i="4"/>
  <c r="G210" i="4"/>
  <c r="G149" i="4"/>
  <c r="G909" i="4"/>
  <c r="G848" i="4"/>
  <c r="G784" i="4"/>
  <c r="G724" i="4"/>
  <c r="G659" i="4"/>
  <c r="G597" i="4"/>
  <c r="G531" i="4"/>
  <c r="G463" i="4"/>
  <c r="G404" i="4"/>
  <c r="G334" i="4"/>
  <c r="G275" i="4"/>
  <c r="G207" i="4"/>
  <c r="G79" i="4"/>
  <c r="G908" i="4"/>
  <c r="G847" i="4"/>
  <c r="G783" i="4"/>
  <c r="G723" i="4"/>
  <c r="G658" i="4"/>
  <c r="G592" i="4"/>
  <c r="G530" i="4"/>
  <c r="G462" i="4"/>
  <c r="G403" i="4"/>
  <c r="G333" i="4"/>
  <c r="G274" i="4"/>
  <c r="G206" i="4"/>
  <c r="G147" i="4"/>
  <c r="G65" i="4"/>
  <c r="G683" i="4"/>
  <c r="G897" i="4"/>
  <c r="G846" i="4"/>
  <c r="G780" i="4"/>
  <c r="G722" i="4"/>
  <c r="G657" i="4"/>
  <c r="G588" i="4"/>
  <c r="G529" i="4"/>
  <c r="G461" i="4"/>
  <c r="G402" i="4"/>
  <c r="G332" i="4"/>
  <c r="G273" i="4"/>
  <c r="G205" i="4"/>
  <c r="G142" i="4"/>
  <c r="G64" i="4"/>
  <c r="G845" i="4"/>
  <c r="G587" i="4"/>
  <c r="G528" i="4"/>
  <c r="G460" i="4"/>
  <c r="G401" i="4"/>
  <c r="G331" i="4"/>
  <c r="G272" i="4"/>
  <c r="G204" i="4"/>
  <c r="G130" i="4"/>
  <c r="G63" i="4"/>
  <c r="G925" i="4"/>
  <c r="G896" i="4"/>
  <c r="G895" i="4"/>
  <c r="G844" i="4"/>
  <c r="G775" i="4"/>
  <c r="G720" i="4"/>
  <c r="G651" i="4"/>
  <c r="G583" i="4"/>
  <c r="G525" i="4"/>
  <c r="G459" i="4"/>
  <c r="G400" i="4"/>
  <c r="G327" i="4"/>
  <c r="G271" i="4"/>
  <c r="G203" i="4"/>
  <c r="G129" i="4"/>
  <c r="G62" i="4"/>
  <c r="G894" i="4"/>
  <c r="G843" i="4"/>
  <c r="G770" i="4"/>
  <c r="G719" i="4"/>
  <c r="G650" i="4"/>
  <c r="G578" i="4"/>
  <c r="G524" i="4"/>
  <c r="G455" i="4"/>
  <c r="G399" i="4"/>
  <c r="G322" i="4"/>
  <c r="G263" i="4"/>
  <c r="G199" i="4"/>
  <c r="G128" i="4"/>
  <c r="G61" i="4"/>
  <c r="G60" i="4"/>
  <c r="G927" i="4"/>
  <c r="G252" i="4"/>
  <c r="G813" i="4"/>
  <c r="G559" i="4"/>
  <c r="G947" i="4"/>
  <c r="G800" i="4"/>
  <c r="G823" i="4"/>
  <c r="G765" i="4"/>
  <c r="G639" i="4"/>
  <c r="G571" i="4"/>
  <c r="G446" i="4"/>
  <c r="G376" i="4"/>
  <c r="G317" i="4"/>
  <c r="G249" i="4"/>
  <c r="G190" i="4"/>
  <c r="G118" i="4"/>
  <c r="G49" i="4"/>
  <c r="G656" i="4"/>
  <c r="G519" i="4"/>
  <c r="G378" i="4"/>
  <c r="G119" i="4"/>
  <c r="G697" i="4"/>
  <c r="G944" i="4"/>
  <c r="G888" i="4"/>
  <c r="G822" i="4"/>
  <c r="G764" i="4"/>
  <c r="G696" i="4"/>
  <c r="G638" i="4"/>
  <c r="G570" i="4"/>
  <c r="G507" i="4"/>
  <c r="G445" i="4"/>
  <c r="G375" i="4"/>
  <c r="G316" i="4"/>
  <c r="G248" i="4"/>
  <c r="G189" i="4"/>
  <c r="G117" i="4"/>
  <c r="G48" i="4"/>
  <c r="G892" i="4"/>
  <c r="G828" i="4"/>
  <c r="G768" i="4"/>
  <c r="G704" i="4"/>
  <c r="G642" i="4"/>
  <c r="G449" i="4"/>
  <c r="G379" i="4"/>
  <c r="G320" i="4"/>
  <c r="G193" i="4"/>
  <c r="G126" i="4"/>
  <c r="G59" i="4"/>
  <c r="G891" i="4"/>
  <c r="G825" i="4"/>
  <c r="G767" i="4"/>
  <c r="G703" i="4"/>
  <c r="G641" i="4"/>
  <c r="G575" i="4"/>
  <c r="G514" i="4"/>
  <c r="G448" i="4"/>
  <c r="G319" i="4"/>
  <c r="G251" i="4"/>
  <c r="G192" i="4"/>
  <c r="G120" i="4"/>
  <c r="G54" i="4"/>
  <c r="G946" i="4"/>
  <c r="G890" i="4"/>
  <c r="G766" i="4"/>
  <c r="G702" i="4"/>
  <c r="G640" i="4"/>
  <c r="G574" i="4"/>
  <c r="G513" i="4"/>
  <c r="G447" i="4"/>
  <c r="G377" i="4"/>
  <c r="G318" i="4"/>
  <c r="G250" i="4"/>
  <c r="G191" i="4"/>
  <c r="G50" i="4"/>
  <c r="G945" i="4"/>
  <c r="G889" i="4"/>
  <c r="G512" i="4"/>
  <c r="G943" i="4"/>
  <c r="G887" i="4"/>
  <c r="G821" i="4"/>
  <c r="G763" i="4"/>
  <c r="G695" i="4"/>
  <c r="G637" i="4"/>
  <c r="G569" i="4"/>
  <c r="G503" i="4"/>
  <c r="G440" i="4"/>
  <c r="G374" i="4"/>
  <c r="G313" i="4"/>
  <c r="G247" i="4"/>
  <c r="G188" i="4"/>
  <c r="G116" i="4"/>
  <c r="G45" i="4"/>
  <c r="G295" i="4"/>
  <c r="G721" i="4"/>
  <c r="G832" i="4"/>
  <c r="G715" i="4"/>
  <c r="G577" i="4"/>
  <c r="G450" i="4"/>
  <c r="G321" i="4"/>
  <c r="G253" i="4"/>
  <c r="G127" i="4"/>
  <c r="G576" i="4"/>
  <c r="G824" i="4"/>
  <c r="G942" i="4"/>
  <c r="G886" i="4"/>
  <c r="G820" i="4"/>
  <c r="G762" i="4"/>
  <c r="G694" i="4"/>
  <c r="G636" i="4"/>
  <c r="G568" i="4"/>
  <c r="G502" i="4"/>
  <c r="G439" i="4"/>
  <c r="G373" i="4"/>
  <c r="G312" i="4"/>
  <c r="G246" i="4"/>
  <c r="G187" i="4"/>
  <c r="G115" i="4"/>
  <c r="G44" i="4"/>
  <c r="G418" i="4"/>
  <c r="G737" i="4"/>
  <c r="G161" i="4"/>
  <c r="G779" i="4"/>
  <c r="G893" i="4"/>
  <c r="G769" i="4"/>
  <c r="G647" i="4"/>
  <c r="G523" i="4"/>
  <c r="G383" i="4"/>
  <c r="G194" i="4"/>
  <c r="G941" i="4"/>
  <c r="G883" i="4"/>
  <c r="G819" i="4"/>
  <c r="G761" i="4"/>
  <c r="G693" i="4"/>
  <c r="G631" i="4"/>
  <c r="G567" i="4"/>
  <c r="G501" i="4"/>
  <c r="G438" i="4"/>
  <c r="G372" i="4"/>
  <c r="G311" i="4"/>
  <c r="G245" i="4"/>
  <c r="G175" i="4"/>
  <c r="G114" i="4"/>
  <c r="G43" i="4"/>
  <c r="G929" i="4"/>
  <c r="G885" i="4"/>
  <c r="G827" i="4"/>
  <c r="G782" i="4"/>
  <c r="G730" i="4"/>
  <c r="G685" i="4"/>
  <c r="G626" i="4"/>
  <c r="G573" i="4"/>
  <c r="G527" i="4"/>
  <c r="G474" i="4"/>
  <c r="G414" i="4"/>
  <c r="G368" i="4"/>
  <c r="G315" i="4"/>
  <c r="G255" i="4"/>
  <c r="G209" i="4"/>
  <c r="G156" i="4"/>
  <c r="G109" i="4"/>
  <c r="G47" i="4"/>
  <c r="G928" i="4"/>
  <c r="G884" i="4"/>
  <c r="G826" i="4"/>
  <c r="G781" i="4"/>
  <c r="G729" i="4"/>
  <c r="G684" i="4"/>
  <c r="G625" i="4"/>
  <c r="G572" i="4"/>
  <c r="G526" i="4"/>
  <c r="G473" i="4"/>
  <c r="G413" i="4"/>
  <c r="G367" i="4"/>
  <c r="G314" i="4"/>
  <c r="G254" i="4"/>
  <c r="G208" i="4"/>
  <c r="G155" i="4"/>
  <c r="G108" i="4"/>
  <c r="G46" i="4"/>
  <c r="G949" i="4"/>
  <c r="G903" i="4"/>
  <c r="G854" i="4"/>
  <c r="G802" i="4"/>
  <c r="G699" i="4"/>
  <c r="G653" i="4"/>
  <c r="G601" i="4"/>
  <c r="G541" i="4"/>
  <c r="G495" i="4"/>
  <c r="G442" i="4"/>
  <c r="G396" i="4"/>
  <c r="G336" i="4"/>
  <c r="G283" i="4"/>
  <c r="G237" i="4"/>
  <c r="G177" i="4"/>
  <c r="G123" i="4"/>
  <c r="G76" i="4"/>
  <c r="G3" i="4"/>
  <c r="G35" i="4"/>
  <c r="G67" i="4"/>
  <c r="G99" i="4"/>
  <c r="G131" i="4"/>
  <c r="G163" i="4"/>
  <c r="G195" i="4"/>
  <c r="G227" i="4"/>
  <c r="G259" i="4"/>
  <c r="G291" i="4"/>
  <c r="G323" i="4"/>
  <c r="G355" i="4"/>
  <c r="G387" i="4"/>
  <c r="G419" i="4"/>
  <c r="G451" i="4"/>
  <c r="G483" i="4"/>
  <c r="G515" i="4"/>
  <c r="G547" i="4"/>
  <c r="G579" i="4"/>
  <c r="G611" i="4"/>
  <c r="G643" i="4"/>
  <c r="G675" i="4"/>
  <c r="G707" i="4"/>
  <c r="G739" i="4"/>
  <c r="G771" i="4"/>
  <c r="G803" i="4"/>
  <c r="G835" i="4"/>
  <c r="G867" i="4"/>
  <c r="G899" i="4"/>
  <c r="G931" i="4"/>
  <c r="G452" i="4"/>
  <c r="G4" i="4"/>
  <c r="G36" i="4"/>
  <c r="G68" i="4"/>
  <c r="G100" i="4"/>
  <c r="G132" i="4"/>
  <c r="G164" i="4"/>
  <c r="G196" i="4"/>
  <c r="G228" i="4"/>
  <c r="G260" i="4"/>
  <c r="G292" i="4"/>
  <c r="G324" i="4"/>
  <c r="G356" i="4"/>
  <c r="G388" i="4"/>
  <c r="G420" i="4"/>
  <c r="G484" i="4"/>
  <c r="G516" i="4"/>
  <c r="G548" i="4"/>
  <c r="G580" i="4"/>
  <c r="G612" i="4"/>
  <c r="G644" i="4"/>
  <c r="G676" i="4"/>
  <c r="G708" i="4"/>
  <c r="G740" i="4"/>
  <c r="G772" i="4"/>
  <c r="G804" i="4"/>
  <c r="G836" i="4"/>
  <c r="G868" i="4"/>
  <c r="G900" i="4"/>
  <c r="G932" i="4"/>
  <c r="G5" i="4"/>
  <c r="G69" i="4"/>
  <c r="G101" i="4"/>
  <c r="G133" i="4"/>
  <c r="G165" i="4"/>
  <c r="G197" i="4"/>
  <c r="G229" i="4"/>
  <c r="G261" i="4"/>
  <c r="G293" i="4"/>
  <c r="G325" i="4"/>
  <c r="G357" i="4"/>
  <c r="G389" i="4"/>
  <c r="G421" i="4"/>
  <c r="G453" i="4"/>
  <c r="G485" i="4"/>
  <c r="G517" i="4"/>
  <c r="G549" i="4"/>
  <c r="G581" i="4"/>
  <c r="G613" i="4"/>
  <c r="G645" i="4"/>
  <c r="G677" i="4"/>
  <c r="G709" i="4"/>
  <c r="G741" i="4"/>
  <c r="G773" i="4"/>
  <c r="G805" i="4"/>
  <c r="G837" i="4"/>
  <c r="G869" i="4"/>
  <c r="G901" i="4"/>
  <c r="G933" i="4"/>
  <c r="G38" i="4"/>
  <c r="G70" i="4"/>
  <c r="G102" i="4"/>
  <c r="G134" i="4"/>
  <c r="G166" i="4"/>
  <c r="G198" i="4"/>
  <c r="G230" i="4"/>
  <c r="G294" i="4"/>
  <c r="G326" i="4"/>
  <c r="G358" i="4"/>
  <c r="G390" i="4"/>
  <c r="G422" i="4"/>
  <c r="G486" i="4"/>
  <c r="G518" i="4"/>
  <c r="G550" i="4"/>
  <c r="G614" i="4"/>
  <c r="G646" i="4"/>
  <c r="G710" i="4"/>
  <c r="G742" i="4"/>
  <c r="G806" i="4"/>
  <c r="G838" i="4"/>
  <c r="G902" i="4"/>
  <c r="G934" i="4"/>
  <c r="G37" i="4"/>
  <c r="G6" i="4"/>
  <c r="G262" i="4"/>
  <c r="G454" i="4"/>
  <c r="G582" i="4"/>
  <c r="G678" i="4"/>
  <c r="G774" i="4"/>
  <c r="G870" i="4"/>
  <c r="G7" i="4"/>
  <c r="G39" i="4"/>
  <c r="G71" i="4"/>
  <c r="G103" i="4"/>
  <c r="G135" i="4"/>
  <c r="G8" i="4"/>
  <c r="G40" i="4"/>
  <c r="G72" i="4"/>
  <c r="G104" i="4"/>
  <c r="G136" i="4"/>
  <c r="G168" i="4"/>
  <c r="G200" i="4"/>
  <c r="G232" i="4"/>
  <c r="G264" i="4"/>
  <c r="G296" i="4"/>
  <c r="G328" i="4"/>
  <c r="G360" i="4"/>
  <c r="G392" i="4"/>
  <c r="G424" i="4"/>
  <c r="G456" i="4"/>
  <c r="G488" i="4"/>
  <c r="G520" i="4"/>
  <c r="G552" i="4"/>
  <c r="G584" i="4"/>
  <c r="G616" i="4"/>
  <c r="G648" i="4"/>
  <c r="G680" i="4"/>
  <c r="G712" i="4"/>
  <c r="G744" i="4"/>
  <c r="G776" i="4"/>
  <c r="G808" i="4"/>
  <c r="G840" i="4"/>
  <c r="G872" i="4"/>
  <c r="G904" i="4"/>
  <c r="G936" i="4"/>
  <c r="G9" i="4"/>
  <c r="G41" i="4"/>
  <c r="G73" i="4"/>
  <c r="G105" i="4"/>
  <c r="G137" i="4"/>
  <c r="G169" i="4"/>
  <c r="G201" i="4"/>
  <c r="G233" i="4"/>
  <c r="G265" i="4"/>
  <c r="G297" i="4"/>
  <c r="G329" i="4"/>
  <c r="G361" i="4"/>
  <c r="G393" i="4"/>
  <c r="G425" i="4"/>
  <c r="G457" i="4"/>
  <c r="G489" i="4"/>
  <c r="G521" i="4"/>
  <c r="G553" i="4"/>
  <c r="G585" i="4"/>
  <c r="G617" i="4"/>
  <c r="G649" i="4"/>
  <c r="G681" i="4"/>
  <c r="G713" i="4"/>
  <c r="G745" i="4"/>
  <c r="G777" i="4"/>
  <c r="G809" i="4"/>
  <c r="G841" i="4"/>
  <c r="G873" i="4"/>
  <c r="G905" i="4"/>
  <c r="G937" i="4"/>
  <c r="G42" i="4"/>
  <c r="G74" i="4"/>
  <c r="G138" i="4"/>
  <c r="G170" i="4"/>
  <c r="G202" i="4"/>
  <c r="G234" i="4"/>
  <c r="G266" i="4"/>
  <c r="G298" i="4"/>
  <c r="G330" i="4"/>
  <c r="G362" i="4"/>
  <c r="G394" i="4"/>
  <c r="G426" i="4"/>
  <c r="G458" i="4"/>
  <c r="G490" i="4"/>
  <c r="G522" i="4"/>
  <c r="G554" i="4"/>
  <c r="G586" i="4"/>
  <c r="G618" i="4"/>
  <c r="G682" i="4"/>
  <c r="G714" i="4"/>
  <c r="G746" i="4"/>
  <c r="G778" i="4"/>
  <c r="G810" i="4"/>
  <c r="G842" i="4"/>
  <c r="G874" i="4"/>
  <c r="G10" i="4"/>
  <c r="G106" i="4"/>
  <c r="G11" i="4"/>
  <c r="G51" i="4"/>
  <c r="G91" i="4"/>
  <c r="G139" i="4"/>
  <c r="G178" i="4"/>
  <c r="G217" i="4"/>
  <c r="G256" i="4"/>
  <c r="G302" i="4"/>
  <c r="G341" i="4"/>
  <c r="G380" i="4"/>
  <c r="G423" i="4"/>
  <c r="G465" i="4"/>
  <c r="G504" i="4"/>
  <c r="G543" i="4"/>
  <c r="G589" i="4"/>
  <c r="G628" i="4"/>
  <c r="G666" i="4"/>
  <c r="G705" i="4"/>
  <c r="G751" i="4"/>
  <c r="G790" i="4"/>
  <c r="G829" i="4"/>
  <c r="G875" i="4"/>
  <c r="G913" i="4"/>
  <c r="G2" i="4"/>
  <c r="G12" i="4"/>
  <c r="G52" i="4"/>
  <c r="G92" i="4"/>
  <c r="G140" i="4"/>
  <c r="G179" i="4"/>
  <c r="G218" i="4"/>
  <c r="G257" i="4"/>
  <c r="G303" i="4"/>
  <c r="G342" i="4"/>
  <c r="G381" i="4"/>
  <c r="G427" i="4"/>
  <c r="G466" i="4"/>
  <c r="G505" i="4"/>
  <c r="G544" i="4"/>
  <c r="G590" i="4"/>
  <c r="G629" i="4"/>
  <c r="G667" i="4"/>
  <c r="G706" i="4"/>
  <c r="G752" i="4"/>
  <c r="G791" i="4"/>
  <c r="G830" i="4"/>
  <c r="G876" i="4"/>
  <c r="G914" i="4"/>
  <c r="G93" i="4"/>
  <c r="G630" i="4"/>
  <c r="G753" i="4"/>
  <c r="G792" i="4"/>
  <c r="G877" i="4"/>
  <c r="G915" i="4"/>
  <c r="G13" i="4"/>
  <c r="G53" i="4"/>
  <c r="G141" i="4"/>
  <c r="G180" i="4"/>
  <c r="G219" i="4"/>
  <c r="G258" i="4"/>
  <c r="G304" i="4"/>
  <c r="G343" i="4"/>
  <c r="G382" i="4"/>
  <c r="G428" i="4"/>
  <c r="G467" i="4"/>
  <c r="G506" i="4"/>
  <c r="G545" i="4"/>
  <c r="G591" i="4"/>
  <c r="G668" i="4"/>
  <c r="G711" i="4"/>
  <c r="G831" i="4"/>
  <c r="G14" i="4"/>
  <c r="G15" i="4"/>
  <c r="G55" i="4"/>
  <c r="G95" i="4"/>
  <c r="G143" i="4"/>
  <c r="G182" i="4"/>
  <c r="G221" i="4"/>
  <c r="G267" i="4"/>
  <c r="G306" i="4"/>
  <c r="G345" i="4"/>
  <c r="G384" i="4"/>
  <c r="G430" i="4"/>
  <c r="G469" i="4"/>
  <c r="G508" i="4"/>
  <c r="G551" i="4"/>
  <c r="G593" i="4"/>
  <c r="G632" i="4"/>
  <c r="G670" i="4"/>
  <c r="G716" i="4"/>
  <c r="G755" i="4"/>
  <c r="G794" i="4"/>
  <c r="G833" i="4"/>
  <c r="G879" i="4"/>
  <c r="G917" i="4"/>
  <c r="G16" i="4"/>
  <c r="G56" i="4"/>
  <c r="G96" i="4"/>
  <c r="G144" i="4"/>
  <c r="G183" i="4"/>
  <c r="G222" i="4"/>
  <c r="G268" i="4"/>
  <c r="G307" i="4"/>
  <c r="G346" i="4"/>
  <c r="G385" i="4"/>
  <c r="G431" i="4"/>
  <c r="G470" i="4"/>
  <c r="G509" i="4"/>
  <c r="G555" i="4"/>
  <c r="G594" i="4"/>
  <c r="G633" i="4"/>
  <c r="G671" i="4"/>
  <c r="G717" i="4"/>
  <c r="G756" i="4"/>
  <c r="G795" i="4"/>
  <c r="G834" i="4"/>
  <c r="G880" i="4"/>
  <c r="G918" i="4"/>
  <c r="G17" i="4"/>
  <c r="G57" i="4"/>
  <c r="G97" i="4"/>
  <c r="G145" i="4"/>
  <c r="G184" i="4"/>
  <c r="G223" i="4"/>
  <c r="G269" i="4"/>
  <c r="G308" i="4"/>
  <c r="G347" i="4"/>
  <c r="G386" i="4"/>
  <c r="G432" i="4"/>
  <c r="G471" i="4"/>
  <c r="G510" i="4"/>
  <c r="G556" i="4"/>
  <c r="G595" i="4"/>
  <c r="G634" i="4"/>
  <c r="G672" i="4"/>
  <c r="G718" i="4"/>
  <c r="G757" i="4"/>
  <c r="G796" i="4"/>
  <c r="G839" i="4"/>
  <c r="G881" i="4"/>
  <c r="G919" i="4"/>
  <c r="G18" i="4"/>
  <c r="G98" i="4"/>
  <c r="G146" i="4"/>
  <c r="G185" i="4"/>
  <c r="G224" i="4"/>
  <c r="G270" i="4"/>
  <c r="G309" i="4"/>
  <c r="G348" i="4"/>
  <c r="G391" i="4"/>
  <c r="G433" i="4"/>
  <c r="G472" i="4"/>
  <c r="G511" i="4"/>
  <c r="G557" i="4"/>
  <c r="G596" i="4"/>
  <c r="G635" i="4"/>
  <c r="G673" i="4"/>
  <c r="G58" i="4"/>
  <c r="G907" i="4"/>
  <c r="G856" i="4"/>
  <c r="G811" i="4"/>
  <c r="G759" i="4"/>
  <c r="G701" i="4"/>
  <c r="G655" i="4"/>
  <c r="G603" i="4"/>
  <c r="G546" i="4"/>
  <c r="G497" i="4"/>
  <c r="G444" i="4"/>
  <c r="G398" i="4"/>
  <c r="G338" i="4"/>
  <c r="G285" i="4"/>
  <c r="G239" i="4"/>
  <c r="G186" i="4"/>
  <c r="G125" i="4"/>
  <c r="G78" i="4"/>
  <c r="G23" i="4"/>
  <c r="G950" i="4"/>
  <c r="G906" i="4"/>
  <c r="G855" i="4"/>
  <c r="G807" i="4"/>
  <c r="G758" i="4"/>
  <c r="G700" i="4"/>
  <c r="G654" i="4"/>
  <c r="G602" i="4"/>
  <c r="G542" i="4"/>
  <c r="G496" i="4"/>
  <c r="G443" i="4"/>
  <c r="G397" i="4"/>
  <c r="G337" i="4"/>
  <c r="G284" i="4"/>
  <c r="G238" i="4"/>
  <c r="G181" i="4"/>
  <c r="G124" i="4"/>
  <c r="G77" i="4"/>
  <c r="G22" i="4"/>
  <c r="G754" i="4"/>
  <c r="G948" i="4"/>
  <c r="G898" i="4"/>
  <c r="G853" i="4"/>
  <c r="G801" i="4"/>
  <c r="G750" i="4"/>
  <c r="G698" i="4"/>
  <c r="G652" i="4"/>
  <c r="G600" i="4"/>
  <c r="G540" i="4"/>
  <c r="G494" i="4"/>
  <c r="G441" i="4"/>
  <c r="G395" i="4"/>
  <c r="G335" i="4"/>
  <c r="G282" i="4"/>
  <c r="G236" i="4"/>
  <c r="G176" i="4"/>
  <c r="G122" i="4"/>
  <c r="G75" i="4"/>
  <c r="G20" i="4"/>
  <c r="G121" i="4"/>
  <c r="G66" i="4"/>
  <c r="G19" i="4"/>
  <c r="T67" i="2"/>
  <c r="T64" i="2"/>
  <c r="T33" i="2"/>
  <c r="T32" i="2"/>
  <c r="T22" i="2"/>
  <c r="T9" i="2"/>
  <c r="T8" i="2"/>
  <c r="T39" i="2"/>
  <c r="R65" i="2"/>
  <c r="T41" i="2"/>
  <c r="T40" i="2"/>
  <c r="T7" i="2"/>
  <c r="R42" i="2"/>
  <c r="R10" i="2"/>
  <c r="R48" i="2"/>
  <c r="R16" i="2"/>
  <c r="R38" i="2"/>
  <c r="R6" i="2"/>
  <c r="R37" i="2"/>
  <c r="R36" i="2"/>
  <c r="R35" i="2"/>
  <c r="R34" i="2"/>
  <c r="R5" i="2"/>
  <c r="R2" i="2"/>
  <c r="R4" i="2"/>
  <c r="R3" i="2"/>
  <c r="R66" i="2"/>
  <c r="R57" i="2"/>
  <c r="R24" i="2"/>
  <c r="R25" i="2"/>
  <c r="R55" i="2"/>
  <c r="R53" i="2"/>
  <c r="R56" i="2"/>
  <c r="R54" i="2"/>
  <c r="R21" i="2"/>
  <c r="R23" i="2"/>
  <c r="R46" i="2"/>
  <c r="R14" i="2"/>
  <c r="R45" i="2"/>
  <c r="R13" i="2"/>
  <c r="R47" i="2"/>
  <c r="R15" i="2"/>
  <c r="R51" i="2"/>
  <c r="R19" i="2"/>
  <c r="R59" i="2"/>
  <c r="R27" i="2"/>
  <c r="R61" i="2"/>
  <c r="R29" i="2"/>
  <c r="R63" i="2"/>
  <c r="R31" i="2"/>
  <c r="R44" i="2"/>
  <c r="R12" i="2"/>
  <c r="R50" i="2"/>
  <c r="R18" i="2"/>
  <c r="R52" i="2"/>
  <c r="R20" i="2"/>
  <c r="R58" i="2"/>
  <c r="R26" i="2"/>
  <c r="R60" i="2"/>
  <c r="R28" i="2"/>
  <c r="R62" i="2"/>
  <c r="R30" i="2"/>
  <c r="R43" i="2"/>
  <c r="R11" i="2"/>
  <c r="R49" i="2"/>
  <c r="R17" i="2"/>
  <c r="S269" i="3"/>
  <c r="U269" i="3"/>
  <c r="U191" i="3"/>
  <c r="S191" i="3"/>
  <c r="U24" i="3"/>
  <c r="S24" i="3"/>
  <c r="U16" i="3"/>
  <c r="S16" i="3"/>
  <c r="U13" i="3"/>
  <c r="S13" i="3"/>
  <c r="U192" i="3"/>
  <c r="S192" i="3"/>
  <c r="U184" i="3"/>
  <c r="S184" i="3"/>
  <c r="S113" i="3"/>
  <c r="U113" i="3"/>
  <c r="U107" i="3"/>
  <c r="S107" i="3"/>
  <c r="U106" i="3"/>
  <c r="S106" i="3"/>
  <c r="U25" i="3"/>
  <c r="S25" i="3"/>
  <c r="S17" i="3"/>
  <c r="U17" i="3"/>
  <c r="U280" i="3"/>
  <c r="S280" i="3"/>
  <c r="R12" i="3"/>
  <c r="T250" i="3"/>
  <c r="T165" i="3"/>
  <c r="R178" i="3"/>
  <c r="R97" i="3"/>
  <c r="T249" i="3"/>
  <c r="T164" i="3"/>
  <c r="R256" i="3"/>
  <c r="R96" i="3"/>
  <c r="T163" i="3"/>
  <c r="R255" i="3"/>
  <c r="R176" i="3"/>
  <c r="T247" i="3"/>
  <c r="T158" i="3"/>
  <c r="R254" i="3"/>
  <c r="R92" i="3"/>
  <c r="T246" i="3"/>
  <c r="T154" i="3"/>
  <c r="R154" i="3"/>
  <c r="S154" i="3" s="1"/>
  <c r="R75" i="3"/>
  <c r="T245" i="3"/>
  <c r="T153" i="3"/>
  <c r="T57" i="3"/>
  <c r="R241" i="3"/>
  <c r="R153" i="3"/>
  <c r="R74" i="3"/>
  <c r="T244" i="3"/>
  <c r="T152" i="3"/>
  <c r="T46" i="3"/>
  <c r="R236" i="3"/>
  <c r="R152" i="3"/>
  <c r="R73" i="3"/>
  <c r="U73" i="3" s="1"/>
  <c r="T243" i="3"/>
  <c r="T135" i="3"/>
  <c r="T41" i="3"/>
  <c r="R235" i="3"/>
  <c r="R151" i="3"/>
  <c r="S151" i="3" s="1"/>
  <c r="R72" i="3"/>
  <c r="U72" i="3" s="1"/>
  <c r="T242" i="3"/>
  <c r="T134" i="3"/>
  <c r="T40" i="3"/>
  <c r="R234" i="3"/>
  <c r="R150" i="3"/>
  <c r="S150" i="3" s="1"/>
  <c r="R71" i="3"/>
  <c r="U71" i="3" s="1"/>
  <c r="T239" i="3"/>
  <c r="T133" i="3"/>
  <c r="T39" i="3"/>
  <c r="R230" i="3"/>
  <c r="U230" i="3" s="1"/>
  <c r="R149" i="3"/>
  <c r="S149" i="3" s="1"/>
  <c r="R70" i="3"/>
  <c r="U70" i="3" s="1"/>
  <c r="T218" i="3"/>
  <c r="T132" i="3"/>
  <c r="T38" i="3"/>
  <c r="R229" i="3"/>
  <c r="U229" i="3" s="1"/>
  <c r="R148" i="3"/>
  <c r="S148" i="3" s="1"/>
  <c r="R69" i="3"/>
  <c r="U69" i="3" s="1"/>
  <c r="T217" i="3"/>
  <c r="T131" i="3"/>
  <c r="T37" i="3"/>
  <c r="R225" i="3"/>
  <c r="R147" i="3"/>
  <c r="S147" i="3" s="1"/>
  <c r="R65" i="3"/>
  <c r="T216" i="3"/>
  <c r="T130" i="3"/>
  <c r="T36" i="3"/>
  <c r="R224" i="3"/>
  <c r="R146" i="3"/>
  <c r="R64" i="3"/>
  <c r="T215" i="3"/>
  <c r="T129" i="3"/>
  <c r="T35" i="3"/>
  <c r="R223" i="3"/>
  <c r="R145" i="3"/>
  <c r="R52" i="3"/>
  <c r="S52" i="3" s="1"/>
  <c r="T214" i="3"/>
  <c r="T128" i="3"/>
  <c r="T31" i="3"/>
  <c r="R222" i="3"/>
  <c r="R144" i="3"/>
  <c r="R51" i="3"/>
  <c r="S51" i="3" s="1"/>
  <c r="T213" i="3"/>
  <c r="T123" i="3"/>
  <c r="T9" i="3"/>
  <c r="R216" i="3"/>
  <c r="R137" i="3"/>
  <c r="U137" i="3" s="1"/>
  <c r="R50" i="3"/>
  <c r="T212" i="3"/>
  <c r="T122" i="3"/>
  <c r="T8" i="3"/>
  <c r="R215" i="3"/>
  <c r="S215" i="3" s="1"/>
  <c r="R134" i="3"/>
  <c r="U134" i="3" s="1"/>
  <c r="R46" i="3"/>
  <c r="T211" i="3"/>
  <c r="T121" i="3"/>
  <c r="T7" i="3"/>
  <c r="R214" i="3"/>
  <c r="S214" i="3" s="1"/>
  <c r="R133" i="3"/>
  <c r="U133" i="3" s="1"/>
  <c r="R45" i="3"/>
  <c r="T210" i="3"/>
  <c r="T104" i="3"/>
  <c r="T6" i="3"/>
  <c r="R213" i="3"/>
  <c r="S213" i="3" s="1"/>
  <c r="R129" i="3"/>
  <c r="R40" i="3"/>
  <c r="U40" i="3" s="1"/>
  <c r="T200" i="3"/>
  <c r="T99" i="3"/>
  <c r="T5" i="3"/>
  <c r="R210" i="3"/>
  <c r="R122" i="3"/>
  <c r="S122" i="3" s="1"/>
  <c r="R39" i="3"/>
  <c r="U39" i="3" s="1"/>
  <c r="T193" i="3"/>
  <c r="T98" i="3"/>
  <c r="N2" i="3"/>
  <c r="T14" i="3"/>
  <c r="T82" i="3"/>
  <c r="T136" i="3"/>
  <c r="T201" i="3"/>
  <c r="T252" i="3"/>
  <c r="R58" i="3"/>
  <c r="S58" i="3" s="1"/>
  <c r="R108" i="3"/>
  <c r="R165" i="3"/>
  <c r="U165" i="3" s="1"/>
  <c r="R217" i="3"/>
  <c r="R270" i="3"/>
  <c r="T15" i="3"/>
  <c r="T83" i="3"/>
  <c r="T137" i="3"/>
  <c r="T205" i="3"/>
  <c r="T253" i="3"/>
  <c r="R59" i="3"/>
  <c r="R109" i="3"/>
  <c r="R166" i="3"/>
  <c r="U166" i="3" s="1"/>
  <c r="R218" i="3"/>
  <c r="S218" i="3" s="1"/>
  <c r="R271" i="3"/>
  <c r="T24" i="3"/>
  <c r="T84" i="3"/>
  <c r="T141" i="3"/>
  <c r="T206" i="3"/>
  <c r="T254" i="3"/>
  <c r="R60" i="3"/>
  <c r="R110" i="3"/>
  <c r="R170" i="3"/>
  <c r="R219" i="3"/>
  <c r="R272" i="3"/>
  <c r="T25" i="3"/>
  <c r="T85" i="3"/>
  <c r="T142" i="3"/>
  <c r="T207" i="3"/>
  <c r="T255" i="3"/>
  <c r="R61" i="3"/>
  <c r="R111" i="3"/>
  <c r="R171" i="3"/>
  <c r="R220" i="3"/>
  <c r="R273" i="3"/>
  <c r="T29" i="3"/>
  <c r="T86" i="3"/>
  <c r="T147" i="3"/>
  <c r="T208" i="3"/>
  <c r="T256" i="3"/>
  <c r="R6" i="3"/>
  <c r="U6" i="3" s="1"/>
  <c r="R62" i="3"/>
  <c r="R112" i="3"/>
  <c r="R172" i="3"/>
  <c r="R221" i="3"/>
  <c r="R274" i="3"/>
  <c r="T30" i="3"/>
  <c r="T87" i="3"/>
  <c r="T148" i="3"/>
  <c r="T209" i="3"/>
  <c r="T257" i="3"/>
  <c r="R63" i="3"/>
  <c r="T47" i="3"/>
  <c r="T105" i="3"/>
  <c r="T168" i="3"/>
  <c r="T219" i="3"/>
  <c r="R26" i="3"/>
  <c r="S26" i="3" s="1"/>
  <c r="R76" i="3"/>
  <c r="R138" i="3"/>
  <c r="R185" i="3"/>
  <c r="R242" i="3"/>
  <c r="T48" i="3"/>
  <c r="T113" i="3"/>
  <c r="T169" i="3"/>
  <c r="T220" i="3"/>
  <c r="R27" i="3"/>
  <c r="R77" i="3"/>
  <c r="R139" i="3"/>
  <c r="R186" i="3"/>
  <c r="S186" i="3" s="1"/>
  <c r="R246" i="3"/>
  <c r="S246" i="3" s="1"/>
  <c r="T49" i="3"/>
  <c r="T114" i="3"/>
  <c r="T173" i="3"/>
  <c r="T225" i="3"/>
  <c r="R28" i="3"/>
  <c r="R78" i="3"/>
  <c r="R140" i="3"/>
  <c r="R187" i="3"/>
  <c r="R247" i="3"/>
  <c r="S247" i="3" s="1"/>
  <c r="T50" i="3"/>
  <c r="T115" i="3"/>
  <c r="T174" i="3"/>
  <c r="T226" i="3"/>
  <c r="R29" i="3"/>
  <c r="R83" i="3"/>
  <c r="S83" i="3" s="1"/>
  <c r="R141" i="3"/>
  <c r="R188" i="3"/>
  <c r="R248" i="3"/>
  <c r="T51" i="3"/>
  <c r="T119" i="3"/>
  <c r="T175" i="3"/>
  <c r="T237" i="3"/>
  <c r="R30" i="3"/>
  <c r="R84" i="3"/>
  <c r="S84" i="3" s="1"/>
  <c r="R142" i="3"/>
  <c r="R189" i="3"/>
  <c r="R251" i="3"/>
  <c r="T56" i="3"/>
  <c r="T120" i="3"/>
  <c r="T176" i="3"/>
  <c r="T238" i="3"/>
  <c r="R31" i="3"/>
  <c r="R91" i="3"/>
  <c r="R143" i="3"/>
  <c r="R190" i="3"/>
  <c r="R252" i="3"/>
  <c r="R209" i="3"/>
  <c r="R121" i="3"/>
  <c r="R38" i="3"/>
  <c r="U38" i="3" s="1"/>
  <c r="T192" i="3"/>
  <c r="T97" i="3"/>
  <c r="T3" i="3"/>
  <c r="R208" i="3"/>
  <c r="R116" i="3"/>
  <c r="S116" i="3" s="1"/>
  <c r="R37" i="3"/>
  <c r="U37" i="3" s="1"/>
  <c r="T282" i="3"/>
  <c r="T191" i="3"/>
  <c r="T96" i="3"/>
  <c r="R101" i="3"/>
  <c r="U101" i="3" s="1"/>
  <c r="T69" i="3"/>
  <c r="R257" i="3"/>
  <c r="R11" i="3"/>
  <c r="T65" i="3"/>
  <c r="R177" i="3"/>
  <c r="T248" i="3"/>
  <c r="T64" i="3"/>
  <c r="R93" i="3"/>
  <c r="T59" i="3"/>
  <c r="R175" i="3"/>
  <c r="T58" i="3"/>
  <c r="R253" i="3"/>
  <c r="R204" i="3"/>
  <c r="R115" i="3"/>
  <c r="S115" i="3" s="1"/>
  <c r="R33" i="3"/>
  <c r="T281" i="3"/>
  <c r="T187" i="3"/>
  <c r="T95" i="3"/>
  <c r="R203" i="3"/>
  <c r="R114" i="3"/>
  <c r="R32" i="3"/>
  <c r="T278" i="3"/>
  <c r="T186" i="3"/>
  <c r="T94" i="3"/>
  <c r="T157" i="3"/>
  <c r="T118" i="3"/>
  <c r="T78" i="3"/>
  <c r="T34" i="3"/>
  <c r="R250" i="3"/>
  <c r="S250" i="3" s="1"/>
  <c r="R212" i="3"/>
  <c r="S212" i="3" s="1"/>
  <c r="R174" i="3"/>
  <c r="R136" i="3"/>
  <c r="U136" i="3" s="1"/>
  <c r="R95" i="3"/>
  <c r="R57" i="3"/>
  <c r="R15" i="3"/>
  <c r="T280" i="3"/>
  <c r="T241" i="3"/>
  <c r="T199" i="3"/>
  <c r="T156" i="3"/>
  <c r="T117" i="3"/>
  <c r="T73" i="3"/>
  <c r="T33" i="3"/>
  <c r="M2" i="3"/>
  <c r="R2" i="3" s="1"/>
  <c r="T10" i="3"/>
  <c r="T42" i="3"/>
  <c r="T74" i="3"/>
  <c r="T106" i="3"/>
  <c r="T138" i="3"/>
  <c r="T170" i="3"/>
  <c r="T202" i="3"/>
  <c r="T234" i="3"/>
  <c r="T266" i="3"/>
  <c r="R34" i="3"/>
  <c r="R66" i="3"/>
  <c r="R98" i="3"/>
  <c r="R130" i="3"/>
  <c r="R162" i="3"/>
  <c r="R194" i="3"/>
  <c r="R226" i="3"/>
  <c r="R258" i="3"/>
  <c r="T11" i="3"/>
  <c r="T43" i="3"/>
  <c r="T75" i="3"/>
  <c r="T107" i="3"/>
  <c r="T139" i="3"/>
  <c r="T171" i="3"/>
  <c r="T203" i="3"/>
  <c r="T235" i="3"/>
  <c r="T267" i="3"/>
  <c r="R3" i="3"/>
  <c r="U3" i="3" s="1"/>
  <c r="R35" i="3"/>
  <c r="U35" i="3" s="1"/>
  <c r="R67" i="3"/>
  <c r="U67" i="3" s="1"/>
  <c r="R99" i="3"/>
  <c r="U99" i="3" s="1"/>
  <c r="R131" i="3"/>
  <c r="U131" i="3" s="1"/>
  <c r="R163" i="3"/>
  <c r="U163" i="3" s="1"/>
  <c r="R195" i="3"/>
  <c r="U195" i="3" s="1"/>
  <c r="R227" i="3"/>
  <c r="U227" i="3" s="1"/>
  <c r="R259" i="3"/>
  <c r="U259" i="3" s="1"/>
  <c r="T12" i="3"/>
  <c r="T44" i="3"/>
  <c r="T76" i="3"/>
  <c r="T108" i="3"/>
  <c r="T140" i="3"/>
  <c r="T172" i="3"/>
  <c r="T204" i="3"/>
  <c r="T236" i="3"/>
  <c r="T268" i="3"/>
  <c r="R4" i="3"/>
  <c r="U4" i="3" s="1"/>
  <c r="R36" i="3"/>
  <c r="U36" i="3" s="1"/>
  <c r="R68" i="3"/>
  <c r="U68" i="3" s="1"/>
  <c r="R100" i="3"/>
  <c r="U100" i="3" s="1"/>
  <c r="R132" i="3"/>
  <c r="U132" i="3" s="1"/>
  <c r="R164" i="3"/>
  <c r="U164" i="3" s="1"/>
  <c r="R196" i="3"/>
  <c r="U196" i="3" s="1"/>
  <c r="R228" i="3"/>
  <c r="U228" i="3" s="1"/>
  <c r="R260" i="3"/>
  <c r="U260" i="3" s="1"/>
  <c r="T13" i="3"/>
  <c r="T45" i="3"/>
  <c r="T77" i="3"/>
  <c r="T109" i="3"/>
  <c r="T16" i="3"/>
  <c r="T52" i="3"/>
  <c r="T88" i="3"/>
  <c r="T124" i="3"/>
  <c r="T159" i="3"/>
  <c r="T194" i="3"/>
  <c r="T229" i="3"/>
  <c r="T264" i="3"/>
  <c r="R18" i="3"/>
  <c r="R53" i="3"/>
  <c r="S53" i="3" s="1"/>
  <c r="R88" i="3"/>
  <c r="R123" i="3"/>
  <c r="R158" i="3"/>
  <c r="R193" i="3"/>
  <c r="R231" i="3"/>
  <c r="U231" i="3" s="1"/>
  <c r="R266" i="3"/>
  <c r="T17" i="3"/>
  <c r="T53" i="3"/>
  <c r="T89" i="3"/>
  <c r="T125" i="3"/>
  <c r="T160" i="3"/>
  <c r="T195" i="3"/>
  <c r="T230" i="3"/>
  <c r="T265" i="3"/>
  <c r="R19" i="3"/>
  <c r="S19" i="3" s="1"/>
  <c r="R54" i="3"/>
  <c r="S54" i="3" s="1"/>
  <c r="R89" i="3"/>
  <c r="R124" i="3"/>
  <c r="R159" i="3"/>
  <c r="R197" i="3"/>
  <c r="U197" i="3" s="1"/>
  <c r="R232" i="3"/>
  <c r="U232" i="3" s="1"/>
  <c r="R267" i="3"/>
  <c r="T18" i="3"/>
  <c r="T54" i="3"/>
  <c r="T90" i="3"/>
  <c r="T126" i="3"/>
  <c r="T161" i="3"/>
  <c r="T196" i="3"/>
  <c r="T231" i="3"/>
  <c r="T269" i="3"/>
  <c r="R20" i="3"/>
  <c r="S20" i="3" s="1"/>
  <c r="R55" i="3"/>
  <c r="S55" i="3" s="1"/>
  <c r="R90" i="3"/>
  <c r="S90" i="3" s="1"/>
  <c r="R125" i="3"/>
  <c r="R160" i="3"/>
  <c r="R198" i="3"/>
  <c r="U198" i="3" s="1"/>
  <c r="R233" i="3"/>
  <c r="U233" i="3" s="1"/>
  <c r="R268" i="3"/>
  <c r="T19" i="3"/>
  <c r="T55" i="3"/>
  <c r="T91" i="3"/>
  <c r="T127" i="3"/>
  <c r="T162" i="3"/>
  <c r="T197" i="3"/>
  <c r="T232" i="3"/>
  <c r="T270" i="3"/>
  <c r="R21" i="3"/>
  <c r="S21" i="3" s="1"/>
  <c r="R249" i="3"/>
  <c r="R211" i="3"/>
  <c r="S211" i="3" s="1"/>
  <c r="R173" i="3"/>
  <c r="R135" i="3"/>
  <c r="U135" i="3" s="1"/>
  <c r="R94" i="3"/>
  <c r="R56" i="3"/>
  <c r="R14" i="3"/>
  <c r="T279" i="3"/>
  <c r="T240" i="3"/>
  <c r="T198" i="3"/>
  <c r="T155" i="3"/>
  <c r="T116" i="3"/>
  <c r="T72" i="3"/>
  <c r="T32" i="3"/>
  <c r="R245" i="3"/>
  <c r="S245" i="3" s="1"/>
  <c r="R207" i="3"/>
  <c r="R169" i="3"/>
  <c r="U169" i="3" s="1"/>
  <c r="R128" i="3"/>
  <c r="R87" i="3"/>
  <c r="S87" i="3" s="1"/>
  <c r="R49" i="3"/>
  <c r="R10" i="3"/>
  <c r="T275" i="3"/>
  <c r="T233" i="3"/>
  <c r="T190" i="3"/>
  <c r="T151" i="3"/>
  <c r="T112" i="3"/>
  <c r="T68" i="3"/>
  <c r="T28" i="3"/>
  <c r="R282" i="3"/>
  <c r="S282" i="3" s="1"/>
  <c r="R244" i="3"/>
  <c r="S244" i="3" s="1"/>
  <c r="R206" i="3"/>
  <c r="R168" i="3"/>
  <c r="U168" i="3" s="1"/>
  <c r="R127" i="3"/>
  <c r="R86" i="3"/>
  <c r="S86" i="3" s="1"/>
  <c r="R48" i="3"/>
  <c r="R9" i="3"/>
  <c r="U9" i="3" s="1"/>
  <c r="T274" i="3"/>
  <c r="T228" i="3"/>
  <c r="T189" i="3"/>
  <c r="T150" i="3"/>
  <c r="T111" i="3"/>
  <c r="T67" i="3"/>
  <c r="T27" i="3"/>
  <c r="R281" i="3"/>
  <c r="R243" i="3"/>
  <c r="S243" i="3" s="1"/>
  <c r="R205" i="3"/>
  <c r="R167" i="3"/>
  <c r="U167" i="3" s="1"/>
  <c r="R126" i="3"/>
  <c r="R85" i="3"/>
  <c r="S85" i="3" s="1"/>
  <c r="R47" i="3"/>
  <c r="R8" i="3"/>
  <c r="U8" i="3" s="1"/>
  <c r="T273" i="3"/>
  <c r="T227" i="3"/>
  <c r="T188" i="3"/>
  <c r="T149" i="3"/>
  <c r="T110" i="3"/>
  <c r="T66" i="3"/>
  <c r="T26" i="3"/>
  <c r="R278" i="3"/>
  <c r="S278" i="3" s="1"/>
  <c r="R240" i="3"/>
  <c r="R202" i="3"/>
  <c r="R161" i="3"/>
  <c r="R120" i="3"/>
  <c r="R82" i="3"/>
  <c r="R44" i="3"/>
  <c r="R5" i="3"/>
  <c r="U5" i="3" s="1"/>
  <c r="T263" i="3"/>
  <c r="T224" i="3"/>
  <c r="T185" i="3"/>
  <c r="T146" i="3"/>
  <c r="T103" i="3"/>
  <c r="T63" i="3"/>
  <c r="T23" i="3"/>
  <c r="R277" i="3"/>
  <c r="S277" i="3" s="1"/>
  <c r="R239" i="3"/>
  <c r="R201" i="3"/>
  <c r="U201" i="3" s="1"/>
  <c r="R157" i="3"/>
  <c r="R119" i="3"/>
  <c r="S119" i="3" s="1"/>
  <c r="R81" i="3"/>
  <c r="R43" i="3"/>
  <c r="T262" i="3"/>
  <c r="T223" i="3"/>
  <c r="T184" i="3"/>
  <c r="T145" i="3"/>
  <c r="T102" i="3"/>
  <c r="T62" i="3"/>
  <c r="T22" i="3"/>
  <c r="R276" i="3"/>
  <c r="S276" i="3" s="1"/>
  <c r="R238" i="3"/>
  <c r="R200" i="3"/>
  <c r="U200" i="3" s="1"/>
  <c r="R156" i="3"/>
  <c r="R118" i="3"/>
  <c r="S118" i="3" s="1"/>
  <c r="R80" i="3"/>
  <c r="R42" i="3"/>
  <c r="T261" i="3"/>
  <c r="T222" i="3"/>
  <c r="T183" i="3"/>
  <c r="T144" i="3"/>
  <c r="T101" i="3"/>
  <c r="T61" i="3"/>
  <c r="T21" i="3"/>
  <c r="R275" i="3"/>
  <c r="S275" i="3" s="1"/>
  <c r="R237" i="3"/>
  <c r="R199" i="3"/>
  <c r="U199" i="3" s="1"/>
  <c r="R155" i="3"/>
  <c r="R117" i="3"/>
  <c r="S117" i="3" s="1"/>
  <c r="R79" i="3"/>
  <c r="R41" i="3"/>
  <c r="U41" i="3" s="1"/>
  <c r="T260" i="3"/>
  <c r="T221" i="3"/>
  <c r="T182" i="3"/>
  <c r="T143" i="3"/>
  <c r="T100" i="3"/>
  <c r="T60" i="3"/>
  <c r="T20" i="3"/>
  <c r="S73" i="3"/>
  <c r="S264" i="3"/>
  <c r="S232" i="3"/>
  <c r="S200" i="3"/>
  <c r="S168" i="3"/>
  <c r="S104" i="3"/>
  <c r="U282" i="3"/>
  <c r="U250" i="3"/>
  <c r="U186" i="3"/>
  <c r="U122" i="3"/>
  <c r="U90" i="3"/>
  <c r="U26" i="3"/>
  <c r="S263" i="3"/>
  <c r="S231" i="3"/>
  <c r="S167" i="3"/>
  <c r="S135" i="3"/>
  <c r="S103" i="3"/>
  <c r="S71" i="3"/>
  <c r="S7" i="3"/>
  <c r="S262" i="3"/>
  <c r="S134" i="3"/>
  <c r="S6" i="3"/>
  <c r="S197" i="3"/>
  <c r="U279" i="3"/>
  <c r="U215" i="3"/>
  <c r="U183" i="3"/>
  <c r="U23" i="3"/>
  <c r="S228" i="3"/>
  <c r="S196" i="3"/>
  <c r="S164" i="3"/>
  <c r="S132" i="3"/>
  <c r="S100" i="3"/>
  <c r="S68" i="3"/>
  <c r="U246" i="3"/>
  <c r="U214" i="3"/>
  <c r="U182" i="3"/>
  <c r="U150" i="3"/>
  <c r="U54" i="3"/>
  <c r="U22" i="3"/>
  <c r="S265" i="3"/>
  <c r="S169" i="3"/>
  <c r="S105" i="3"/>
  <c r="S9" i="3"/>
  <c r="S40" i="3"/>
  <c r="U58" i="3"/>
  <c r="S199" i="3"/>
  <c r="S230" i="3"/>
  <c r="S102" i="3"/>
  <c r="S261" i="3"/>
  <c r="S165" i="3"/>
  <c r="S37" i="3"/>
  <c r="S5" i="3"/>
  <c r="U55" i="3"/>
  <c r="S259" i="3"/>
  <c r="S227" i="3"/>
  <c r="S195" i="3"/>
  <c r="S131" i="3"/>
  <c r="S99" i="3"/>
  <c r="S35" i="3"/>
  <c r="U245" i="3"/>
  <c r="U181" i="3"/>
  <c r="U85" i="3"/>
  <c r="U53" i="3"/>
  <c r="U21" i="3"/>
  <c r="U276" i="3"/>
  <c r="U244" i="3"/>
  <c r="U212" i="3"/>
  <c r="U180" i="3"/>
  <c r="U116" i="3"/>
  <c r="U52" i="3"/>
  <c r="U20" i="3"/>
  <c r="U211" i="3"/>
  <c r="U179" i="3"/>
  <c r="U147" i="3"/>
  <c r="U115" i="3"/>
  <c r="U83" i="3"/>
  <c r="U51" i="3"/>
  <c r="U19" i="3"/>
  <c r="O591" i="4" l="1"/>
  <c r="O661" i="4"/>
  <c r="O835" i="4"/>
  <c r="O133" i="4"/>
  <c r="O389" i="4"/>
  <c r="O920" i="4"/>
  <c r="O500" i="4"/>
  <c r="O276" i="4"/>
  <c r="O677" i="4"/>
  <c r="O530" i="4"/>
  <c r="O15" i="4"/>
  <c r="O352" i="4"/>
  <c r="O594" i="4"/>
  <c r="O428" i="4"/>
  <c r="O111" i="4"/>
  <c r="O2" i="4"/>
  <c r="O95" i="4"/>
  <c r="O105" i="4"/>
  <c r="O172" i="4"/>
  <c r="O751" i="4"/>
  <c r="O439" i="4"/>
  <c r="O604" i="4"/>
  <c r="O571" i="4"/>
  <c r="O494" i="4"/>
  <c r="O812" i="4"/>
  <c r="O50" i="4"/>
  <c r="O685" i="4"/>
  <c r="O693" i="4"/>
  <c r="O580" i="4"/>
  <c r="O102" i="4"/>
  <c r="O614" i="4"/>
  <c r="O214" i="4"/>
  <c r="O789" i="4"/>
  <c r="O599" i="4"/>
  <c r="O442" i="4"/>
  <c r="O641" i="4"/>
  <c r="O99" i="4"/>
  <c r="O611" i="4"/>
  <c r="O421" i="4"/>
  <c r="O933" i="4"/>
  <c r="O612" i="4"/>
  <c r="O875" i="4"/>
  <c r="O663" i="4"/>
  <c r="O708" i="4"/>
  <c r="O881" i="4"/>
  <c r="O845" i="4"/>
  <c r="O74" i="4"/>
  <c r="O64" i="4"/>
  <c r="O84" i="4"/>
  <c r="O435" i="4"/>
  <c r="O888" i="4"/>
  <c r="O467" i="4"/>
  <c r="O643" i="4"/>
  <c r="O124" i="4"/>
  <c r="O536" i="4"/>
  <c r="O325" i="4"/>
  <c r="O490" i="4"/>
  <c r="O4" i="4"/>
  <c r="O109" i="4"/>
  <c r="O502" i="4"/>
  <c r="O679" i="4"/>
  <c r="O103" i="4"/>
  <c r="O323" i="4"/>
  <c r="O573" i="4"/>
  <c r="O880" i="4"/>
  <c r="O534" i="4"/>
  <c r="O466" i="4"/>
  <c r="O379" i="4"/>
  <c r="O141" i="4"/>
  <c r="O387" i="4"/>
  <c r="O866" i="4"/>
  <c r="O882" i="4"/>
  <c r="O635" i="4"/>
  <c r="O654" i="4"/>
  <c r="O687" i="4"/>
  <c r="O197" i="4"/>
  <c r="O164" i="4"/>
  <c r="O383" i="4"/>
  <c r="O290" i="4"/>
  <c r="O77" i="4"/>
  <c r="O623" i="4"/>
  <c r="O79" i="4"/>
  <c r="O444" i="4"/>
  <c r="O205" i="4"/>
  <c r="O213" i="4"/>
  <c r="O319" i="4"/>
  <c r="O758" i="4"/>
  <c r="O572" i="4"/>
  <c r="O605" i="4"/>
  <c r="O489" i="4"/>
  <c r="O575" i="4"/>
  <c r="O380" i="4"/>
  <c r="O407" i="4"/>
  <c r="O229" i="4"/>
  <c r="O740" i="4"/>
  <c r="O507" i="4"/>
  <c r="O261" i="4"/>
  <c r="O773" i="4"/>
  <c r="O555" i="4"/>
  <c r="O778" i="4"/>
  <c r="O763" i="4"/>
  <c r="O640" i="4"/>
  <c r="O265" i="4"/>
  <c r="O553" i="4"/>
  <c r="O639" i="4"/>
  <c r="O42" i="4"/>
  <c r="O656" i="4"/>
  <c r="O419" i="4"/>
  <c r="O425" i="4"/>
  <c r="O511" i="4"/>
  <c r="O636" i="4"/>
  <c r="O418" i="4"/>
  <c r="O628" i="4"/>
  <c r="O772" i="4"/>
  <c r="O621" i="4"/>
  <c r="O630" i="4"/>
  <c r="O416" i="4"/>
  <c r="O150" i="4"/>
  <c r="O587" i="4"/>
  <c r="O822" i="4"/>
  <c r="O672" i="4"/>
  <c r="O283" i="4"/>
  <c r="O31" i="4"/>
  <c r="O46" i="4"/>
  <c r="O841" i="4"/>
  <c r="O255" i="4"/>
  <c r="O668" i="4"/>
  <c r="O704" i="4"/>
  <c r="O415" i="4"/>
  <c r="O825" i="4"/>
  <c r="O836" i="4"/>
  <c r="O655" i="4"/>
  <c r="O52" i="4"/>
  <c r="O886" i="4"/>
  <c r="O145" i="4"/>
  <c r="O159" i="4"/>
  <c r="O175" i="4"/>
  <c r="O847" i="4"/>
  <c r="O675" i="4"/>
  <c r="O420" i="4"/>
  <c r="O918" i="4"/>
  <c r="O732" i="4"/>
  <c r="O273" i="4"/>
  <c r="O116" i="4"/>
  <c r="O475" i="4"/>
  <c r="O223" i="4"/>
  <c r="O809" i="4"/>
  <c r="O241" i="4"/>
  <c r="O184" i="4"/>
  <c r="O127" i="4"/>
  <c r="O895" i="4"/>
  <c r="O34" i="4"/>
  <c r="O930" i="4"/>
  <c r="O38" i="4"/>
  <c r="O144" i="4"/>
  <c r="O219" i="4"/>
  <c r="O950" i="4"/>
  <c r="O528" i="4"/>
  <c r="O873" i="4"/>
  <c r="O41" i="4"/>
  <c r="O194" i="4"/>
  <c r="O634" i="4"/>
  <c r="O658" i="4"/>
  <c r="O741" i="4"/>
  <c r="O550" i="4"/>
  <c r="O858" i="4"/>
  <c r="O147" i="4"/>
  <c r="O557" i="4"/>
  <c r="O142" i="4"/>
  <c r="O373" i="4"/>
  <c r="O597" i="4"/>
  <c r="O27" i="4"/>
  <c r="O473" i="4"/>
  <c r="O516" i="4"/>
  <c r="O208" i="4"/>
  <c r="O842" i="4"/>
  <c r="O7" i="4"/>
  <c r="O713" i="4"/>
  <c r="O793" i="4"/>
  <c r="O497" i="4"/>
  <c r="O788" i="4"/>
  <c r="O88" i="4"/>
  <c r="O567" i="4"/>
  <c r="O598" i="4"/>
  <c r="O548" i="4"/>
  <c r="O327" i="4"/>
  <c r="O876" i="4"/>
  <c r="O71" i="4"/>
  <c r="O777" i="4"/>
  <c r="O479" i="4"/>
  <c r="O440" i="4"/>
  <c r="O706" i="4"/>
  <c r="O844" i="4"/>
  <c r="O135" i="4"/>
  <c r="O593" i="4"/>
  <c r="O921" i="4"/>
  <c r="O543" i="4"/>
  <c r="O322" i="4"/>
  <c r="O884" i="4"/>
  <c r="O178" i="4"/>
  <c r="O134" i="4"/>
  <c r="O785" i="4"/>
  <c r="O735" i="4"/>
  <c r="O510" i="4"/>
  <c r="O310" i="4"/>
  <c r="O26" i="4"/>
  <c r="O517" i="4"/>
  <c r="O128" i="4"/>
  <c r="O376" i="4"/>
  <c r="O355" i="4"/>
  <c r="O505" i="4"/>
  <c r="O644" i="4"/>
  <c r="O678" i="4"/>
  <c r="O126" i="4"/>
  <c r="O403" i="4"/>
  <c r="O834" i="4"/>
  <c r="O98" i="4"/>
  <c r="O721" i="4"/>
  <c r="O362" i="4"/>
  <c r="O305" i="4"/>
  <c r="O432" i="4"/>
  <c r="O230" i="4"/>
  <c r="O742" i="4"/>
  <c r="O463" i="4"/>
  <c r="O341" i="4"/>
  <c r="O215" i="4"/>
  <c r="O727" i="4"/>
  <c r="O227" i="4"/>
  <c r="O37" i="4"/>
  <c r="O549" i="4"/>
  <c r="O192" i="4"/>
  <c r="O711" i="4"/>
  <c r="O426" i="4"/>
  <c r="O870" i="4"/>
  <c r="O725" i="4"/>
  <c r="O68" i="4"/>
  <c r="O32" i="4"/>
  <c r="O29" i="4"/>
  <c r="O198" i="4"/>
  <c r="O877" i="4"/>
  <c r="O695" i="4"/>
  <c r="O707" i="4"/>
  <c r="O60" i="4"/>
  <c r="O170" i="4"/>
  <c r="O948" i="4"/>
  <c r="O237" i="4"/>
  <c r="O242" i="4"/>
  <c r="O12" i="4"/>
  <c r="O304" i="4"/>
  <c r="O916" i="4"/>
  <c r="O556" i="4"/>
  <c r="O28" i="4"/>
  <c r="O5" i="4"/>
  <c r="O226" i="4"/>
  <c r="O520" i="4"/>
  <c r="O430" i="4"/>
  <c r="O697" i="4"/>
  <c r="O358" i="4"/>
  <c r="O330" i="4"/>
  <c r="O600" i="4"/>
  <c r="O653" i="4"/>
  <c r="O96" i="4"/>
  <c r="O512" i="4"/>
  <c r="O771" i="4"/>
  <c r="O429" i="4"/>
  <c r="O171" i="4"/>
  <c r="O13" i="4"/>
  <c r="O720" i="4"/>
  <c r="O406" i="4"/>
  <c r="O188" i="4"/>
  <c r="O221" i="4"/>
  <c r="O256" i="4"/>
  <c r="O839" i="4"/>
  <c r="O394" i="4"/>
  <c r="O664" i="4"/>
  <c r="O474" i="4"/>
  <c r="O860" i="4"/>
  <c r="O554" i="4"/>
  <c r="O306" i="4"/>
  <c r="O336" i="4"/>
  <c r="O561" i="4"/>
  <c r="O610" i="4"/>
  <c r="O338" i="4"/>
  <c r="O166" i="4"/>
  <c r="O342" i="4"/>
  <c r="O431" i="4"/>
  <c r="O183" i="4"/>
  <c r="O278" i="4"/>
  <c r="O298" i="4"/>
  <c r="O423" i="4"/>
  <c r="O354" i="4"/>
  <c r="O909" i="4"/>
  <c r="O386" i="4"/>
  <c r="O121" i="4"/>
  <c r="O718" i="4"/>
  <c r="O932" i="4"/>
  <c r="O139" i="4"/>
  <c r="O782" i="4"/>
  <c r="O688" i="4"/>
  <c r="O224" i="4"/>
  <c r="O775" i="4"/>
  <c r="O472" i="4"/>
  <c r="O39" i="4"/>
  <c r="O935" i="4"/>
  <c r="O167" i="4"/>
  <c r="O443" i="4"/>
  <c r="O462" i="4"/>
  <c r="O259" i="4"/>
  <c r="O691" i="4"/>
  <c r="O559" i="4"/>
  <c r="O185" i="4"/>
  <c r="O752" i="4"/>
  <c r="O438" i="4"/>
  <c r="O220" i="4"/>
  <c r="O288" i="4"/>
  <c r="O903" i="4"/>
  <c r="O458" i="4"/>
  <c r="O728" i="4"/>
  <c r="O478" i="4"/>
  <c r="O496" i="4"/>
  <c r="O506" i="4"/>
  <c r="O912" i="4"/>
  <c r="O750" i="4"/>
  <c r="O93" i="4"/>
  <c r="O949" i="4"/>
  <c r="O89" i="4"/>
  <c r="O665" i="4"/>
  <c r="O277" i="4"/>
  <c r="O195" i="4"/>
  <c r="O408" i="4"/>
  <c r="O190" i="4"/>
  <c r="O58" i="4"/>
  <c r="O900" i="4"/>
  <c r="O326" i="4"/>
  <c r="O814" i="4"/>
  <c r="O501" i="4"/>
  <c r="O157" i="4"/>
  <c r="O18" i="4"/>
  <c r="O363" i="4"/>
  <c r="O162" i="4"/>
  <c r="O436" i="4"/>
  <c r="O262" i="4"/>
  <c r="O759" i="4"/>
  <c r="O738" i="4"/>
  <c r="O294" i="4"/>
  <c r="O806" i="4"/>
  <c r="O526" i="4"/>
  <c r="O565" i="4"/>
  <c r="O279" i="4"/>
  <c r="O791" i="4"/>
  <c r="O122" i="4"/>
  <c r="O94" i="4"/>
  <c r="O291" i="4"/>
  <c r="O803" i="4"/>
  <c r="O613" i="4"/>
  <c r="O140" i="4"/>
  <c r="O792" i="4"/>
  <c r="O602" i="4"/>
  <c r="O434" i="4"/>
  <c r="O231" i="4"/>
  <c r="O295" i="4"/>
  <c r="O514" i="4"/>
  <c r="O852" i="4"/>
  <c r="O851" i="4"/>
  <c r="O626" i="4"/>
  <c r="O674" i="4"/>
  <c r="O400" i="4"/>
  <c r="O774" i="4"/>
  <c r="O437" i="4"/>
  <c r="O581" i="4"/>
  <c r="O938" i="4"/>
  <c r="O404" i="4"/>
  <c r="O527" i="4"/>
  <c r="O247" i="4"/>
  <c r="O69" i="4"/>
  <c r="O878" i="4"/>
  <c r="O414" i="4"/>
  <c r="O340" i="4"/>
  <c r="O123" i="4"/>
  <c r="O871" i="4"/>
  <c r="O618" i="4"/>
  <c r="O390" i="4"/>
  <c r="O902" i="4"/>
  <c r="O47" i="4"/>
  <c r="O269" i="4"/>
  <c r="O246" i="4"/>
  <c r="O375" i="4"/>
  <c r="O887" i="4"/>
  <c r="O218" i="4"/>
  <c r="O318" i="4"/>
  <c r="O385" i="4"/>
  <c r="O899" i="4"/>
  <c r="O332" i="4"/>
  <c r="O662" i="4"/>
  <c r="O311" i="4"/>
  <c r="O476" i="4"/>
  <c r="O645" i="4"/>
  <c r="O906" i="4"/>
  <c r="O297" i="4"/>
  <c r="O818" i="4"/>
  <c r="O699" i="4"/>
  <c r="O482" i="4"/>
  <c r="O165" i="4"/>
  <c r="O770" i="4"/>
  <c r="O821" i="4"/>
  <c r="O114" i="4"/>
  <c r="O754" i="4"/>
  <c r="O136" i="4"/>
  <c r="O680" i="4"/>
  <c r="O308" i="4"/>
  <c r="O173" i="4"/>
  <c r="O117" i="4"/>
  <c r="O947" i="4"/>
  <c r="O919" i="4"/>
  <c r="O313" i="4"/>
  <c r="O724" i="4"/>
  <c r="O931" i="4"/>
  <c r="O451" i="4"/>
  <c r="O63" i="4"/>
  <c r="O459" i="4"/>
  <c r="O396" i="4"/>
  <c r="O78" i="4"/>
  <c r="O398" i="4"/>
  <c r="O853" i="4"/>
  <c r="O694" i="4"/>
  <c r="O343" i="4"/>
  <c r="O508" i="4"/>
  <c r="O509" i="4"/>
  <c r="O544" i="4"/>
  <c r="O709" i="4"/>
  <c r="O73" i="4"/>
  <c r="O786" i="4"/>
  <c r="O169" i="4"/>
  <c r="O361" i="4"/>
  <c r="O817" i="4"/>
  <c r="O447" i="4"/>
  <c r="O450" i="4"/>
  <c r="O642" i="4"/>
  <c r="O422" i="4"/>
  <c r="O934" i="4"/>
  <c r="O238" i="4"/>
  <c r="O719" i="4"/>
  <c r="O532" i="4"/>
  <c r="O228" i="4"/>
  <c r="O710" i="4"/>
  <c r="O460" i="4"/>
  <c r="O588" i="4"/>
  <c r="O885" i="4"/>
  <c r="O726" i="4"/>
  <c r="O540" i="4"/>
  <c r="O541" i="4"/>
  <c r="O576" i="4"/>
  <c r="O650" i="4"/>
  <c r="O850" i="4"/>
  <c r="O217" i="4"/>
  <c r="O81" i="4"/>
  <c r="O946" i="4"/>
  <c r="O827" i="4"/>
  <c r="O820" i="4"/>
  <c r="O454" i="4"/>
  <c r="O303" i="4"/>
  <c r="O533" i="4"/>
  <c r="O345" i="4"/>
  <c r="O365" i="4"/>
  <c r="O174" i="4"/>
  <c r="O608" i="4"/>
  <c r="O281" i="4"/>
  <c r="O891" i="4"/>
  <c r="O66" i="4"/>
  <c r="O802" i="4"/>
  <c r="O941" i="4"/>
  <c r="O560" i="4"/>
  <c r="O82" i="4"/>
  <c r="O486" i="4"/>
  <c r="O744" i="4"/>
  <c r="O14" i="4"/>
  <c r="O324" i="4"/>
  <c r="O155" i="4"/>
  <c r="O49" i="4"/>
  <c r="O212" i="4"/>
  <c r="O804" i="4"/>
  <c r="O149" i="4"/>
  <c r="O143" i="4"/>
  <c r="O815" i="4"/>
  <c r="O471" i="4"/>
  <c r="O153" i="4"/>
  <c r="O861" i="4"/>
  <c r="O483" i="4"/>
  <c r="O293" i="4"/>
  <c r="O805" i="4"/>
  <c r="O356" i="4"/>
  <c r="O838" i="4"/>
  <c r="O239" i="4"/>
  <c r="O589" i="4"/>
  <c r="O854" i="4"/>
  <c r="O681" i="4"/>
  <c r="O113" i="4"/>
  <c r="O56" i="4"/>
  <c r="O767" i="4"/>
  <c r="O252" i="4"/>
  <c r="O929" i="4"/>
  <c r="O624" i="4"/>
  <c r="O596" i="4"/>
  <c r="O200" i="4"/>
  <c r="O301" i="4"/>
  <c r="O53" i="4"/>
  <c r="O309" i="4"/>
  <c r="O22" i="4"/>
  <c r="O377" i="4"/>
  <c r="O120" i="4"/>
  <c r="O329" i="4"/>
  <c r="O617" i="4"/>
  <c r="O703" i="4"/>
  <c r="O659" i="4"/>
  <c r="O748" i="4"/>
  <c r="O397" i="4"/>
  <c r="O405" i="4"/>
  <c r="O388" i="4"/>
  <c r="O651" i="4"/>
  <c r="O21" i="4"/>
  <c r="O700" i="4"/>
  <c r="O736" i="4"/>
  <c r="O457" i="4"/>
  <c r="O537" i="4"/>
  <c r="O745" i="4"/>
  <c r="O177" i="4"/>
  <c r="O831" i="4"/>
  <c r="O889" i="4"/>
  <c r="O551" i="4"/>
  <c r="O248" i="4"/>
  <c r="O908" i="4"/>
  <c r="O469" i="4"/>
  <c r="O441" i="4"/>
  <c r="O452" i="4"/>
  <c r="O615" i="4"/>
  <c r="O402" i="4"/>
  <c r="O44" i="4"/>
  <c r="O207" i="4"/>
  <c r="O879" i="4"/>
  <c r="O23" i="4"/>
  <c r="O535" i="4"/>
  <c r="O35" i="4"/>
  <c r="O547" i="4"/>
  <c r="O357" i="4"/>
  <c r="O869" i="4"/>
  <c r="O484" i="4"/>
  <c r="O747" i="4"/>
  <c r="O328" i="4"/>
  <c r="O828" i="4"/>
  <c r="O829" i="4"/>
  <c r="O832" i="4"/>
  <c r="O401" i="4"/>
  <c r="O729" i="4"/>
  <c r="O937" i="4"/>
  <c r="O372" i="4"/>
  <c r="O807" i="4"/>
  <c r="O268" i="4"/>
  <c r="O856" i="4"/>
  <c r="O211" i="4"/>
  <c r="O928" i="4"/>
  <c r="O335" i="4"/>
  <c r="O87" i="4"/>
  <c r="O97" i="4"/>
  <c r="O867" i="4"/>
  <c r="O731" i="4"/>
  <c r="O558" i="4"/>
  <c r="O245" i="4"/>
  <c r="O199" i="4"/>
  <c r="O657" i="4"/>
  <c r="O24" i="4"/>
  <c r="O148" i="4"/>
  <c r="O859" i="4"/>
  <c r="O607" i="4"/>
  <c r="O689" i="4"/>
  <c r="O568" i="4"/>
  <c r="O382" i="4"/>
  <c r="O595" i="4"/>
  <c r="O146" i="4"/>
  <c r="O590" i="4"/>
  <c r="O368" i="4"/>
  <c r="O810" i="4"/>
  <c r="O334" i="4"/>
  <c r="O263" i="4"/>
  <c r="O671" i="4"/>
  <c r="O80" i="4"/>
  <c r="O753" i="4"/>
  <c r="O632" i="4"/>
  <c r="O446" i="4"/>
  <c r="O761" i="4"/>
  <c r="O660" i="4"/>
  <c r="O48" i="4"/>
  <c r="O468" i="4"/>
  <c r="O210" i="4"/>
  <c r="O20" i="4"/>
  <c r="O271" i="4"/>
  <c r="O764" i="4"/>
  <c r="O696" i="4"/>
  <c r="O826" i="4"/>
  <c r="O180" i="4"/>
  <c r="O917" i="4"/>
  <c r="O274" i="4"/>
  <c r="O683" i="4"/>
  <c r="O864" i="4"/>
  <c r="O911" i="4"/>
  <c r="O240" i="4"/>
  <c r="O896" i="4"/>
  <c r="O36" i="4"/>
  <c r="O204" i="4"/>
  <c r="O316" i="4"/>
  <c r="O206" i="4"/>
  <c r="O569" i="4"/>
  <c r="O236" i="4"/>
  <c r="O118" i="4"/>
  <c r="O631" i="4"/>
  <c r="O131" i="4"/>
  <c r="O453" i="4"/>
  <c r="O622" i="4"/>
  <c r="O132" i="4"/>
  <c r="O339" i="4"/>
  <c r="O813" i="4"/>
  <c r="O302" i="4"/>
  <c r="O492" i="4"/>
  <c r="O151" i="4"/>
  <c r="O25" i="4"/>
  <c r="O601" i="4"/>
  <c r="O855" i="4"/>
  <c r="O216" i="4"/>
  <c r="O799" i="4"/>
  <c r="O106" i="4"/>
  <c r="O112" i="4"/>
  <c r="O244" i="4"/>
  <c r="O70" i="4"/>
  <c r="O67" i="4"/>
  <c r="O901" i="4"/>
  <c r="O529" i="4"/>
  <c r="O943" i="4"/>
  <c r="O100" i="4"/>
  <c r="O757" i="4"/>
  <c r="O85" i="4"/>
  <c r="O108" i="4"/>
  <c r="O676" i="4"/>
  <c r="O940" i="4"/>
  <c r="O823" i="4"/>
  <c r="O705" i="4"/>
  <c r="O350" i="4"/>
  <c r="O374" i="4"/>
  <c r="O768" i="4"/>
  <c r="O461" i="4"/>
  <c r="O16" i="4"/>
  <c r="O582" i="4"/>
  <c r="O55" i="4"/>
  <c r="O579" i="4"/>
  <c r="O749" i="4"/>
  <c r="O629" i="4"/>
  <c r="O756" i="4"/>
  <c r="O564" i="4"/>
  <c r="O448" i="4"/>
  <c r="O367" i="4"/>
  <c r="O119" i="4"/>
  <c r="O202" i="4"/>
  <c r="O187" i="4"/>
  <c r="O54" i="4"/>
  <c r="O939" i="4"/>
  <c r="O333" i="4"/>
  <c r="O846" i="4"/>
  <c r="O649" i="4"/>
  <c r="O152" i="4"/>
  <c r="O300" i="4"/>
  <c r="O790" i="4"/>
  <c r="O233" i="4"/>
  <c r="O399" i="4"/>
  <c r="O86" i="4"/>
  <c r="O181" i="4"/>
  <c r="O161" i="4"/>
  <c r="O163" i="4"/>
  <c r="O620" i="4"/>
  <c r="O485" i="4"/>
  <c r="O495" i="4"/>
  <c r="O464" i="4"/>
  <c r="O270" i="4"/>
  <c r="O455" i="4"/>
  <c r="O913" i="4"/>
  <c r="O280" i="4"/>
  <c r="O863" i="4"/>
  <c r="O945" i="4"/>
  <c r="O824" i="4"/>
  <c r="O638" i="4"/>
  <c r="O57" i="4"/>
  <c r="O366" i="4"/>
  <c r="O182" i="4"/>
  <c r="O633" i="4"/>
  <c r="O344" i="4"/>
  <c r="O927" i="4"/>
  <c r="O498" i="4"/>
  <c r="O427" i="4"/>
  <c r="O477" i="4"/>
  <c r="O926" i="4"/>
  <c r="O243" i="4"/>
  <c r="O609" i="4"/>
  <c r="O168" i="4"/>
  <c r="O712" i="4"/>
  <c r="O684" i="4"/>
  <c r="O523" i="4"/>
  <c r="O914" i="4"/>
  <c r="O91" i="4"/>
  <c r="O250" i="4"/>
  <c r="O417" i="4"/>
  <c r="O282" i="4"/>
  <c r="O449" i="4"/>
  <c r="O314" i="4"/>
  <c r="O701" i="4"/>
  <c r="O232" i="4"/>
  <c r="O776" i="4"/>
  <c r="O264" i="4"/>
  <c r="O808" i="4"/>
  <c r="O715" i="4"/>
  <c r="O797" i="4"/>
  <c r="O539" i="4"/>
  <c r="O667" i="4"/>
  <c r="O19" i="4"/>
  <c r="O83" i="4"/>
  <c r="O883" i="4"/>
  <c r="O481" i="4"/>
  <c r="O765" i="4"/>
  <c r="O378" i="4"/>
  <c r="O33" i="4"/>
  <c r="O545" i="4"/>
  <c r="O296" i="4"/>
  <c r="O840" i="4"/>
  <c r="O779" i="4"/>
  <c r="O410" i="4"/>
  <c r="O65" i="4"/>
  <c r="O577" i="4"/>
  <c r="O811" i="4"/>
  <c r="O893" i="4"/>
  <c r="O360" i="4"/>
  <c r="O872" i="4"/>
  <c r="O286" i="4"/>
  <c r="O843" i="4"/>
  <c r="O925" i="4"/>
  <c r="O795" i="4"/>
  <c r="O179" i="4"/>
  <c r="O424" i="4"/>
  <c r="O936" i="4"/>
  <c r="O574" i="4"/>
  <c r="O531" i="4"/>
  <c r="O129" i="4"/>
  <c r="O456" i="4"/>
  <c r="O499" i="4"/>
  <c r="O61" i="4"/>
  <c r="O702" i="4"/>
  <c r="O193" i="4"/>
  <c r="O43" i="4"/>
  <c r="O766" i="4"/>
  <c r="O723" i="4"/>
  <c r="O488" i="4"/>
  <c r="O563" i="4"/>
  <c r="O75" i="4"/>
  <c r="O125" i="4"/>
  <c r="O830" i="4"/>
  <c r="O158" i="4"/>
  <c r="O673" i="4"/>
  <c r="O30" i="4"/>
  <c r="O225" i="4"/>
  <c r="O894" i="4"/>
  <c r="O762" i="4"/>
  <c r="O257" i="4"/>
  <c r="O8" i="4"/>
  <c r="O552" i="4"/>
  <c r="O787" i="4"/>
  <c r="O203" i="4"/>
  <c r="O253" i="4"/>
  <c r="O538" i="4"/>
  <c r="O115" i="4"/>
  <c r="O737" i="4"/>
  <c r="O392" i="4"/>
  <c r="O59" i="4"/>
  <c r="O584" i="4"/>
  <c r="O904" i="4"/>
  <c r="O189" i="4"/>
  <c r="O90" i="4"/>
  <c r="O235" i="4"/>
  <c r="O285" i="4"/>
  <c r="O40" i="4"/>
  <c r="O819" i="4"/>
  <c r="O267" i="4"/>
  <c r="O317" i="4"/>
  <c r="O666" i="4"/>
  <c r="O606" i="4"/>
  <c r="O315" i="4"/>
  <c r="O698" i="4"/>
  <c r="O307" i="4"/>
  <c r="O769" i="4"/>
  <c r="O154" i="4"/>
  <c r="O222" i="4"/>
  <c r="O321" i="4"/>
  <c r="O299" i="4"/>
  <c r="O349" i="4"/>
  <c r="O730" i="4"/>
  <c r="O670" i="4"/>
  <c r="O562" i="4"/>
  <c r="O570" i="4"/>
  <c r="O755" i="4"/>
  <c r="O62" i="4"/>
  <c r="O289" i="4"/>
  <c r="O627" i="4"/>
  <c r="O72" i="4"/>
  <c r="O331" i="4"/>
  <c r="O733" i="4"/>
  <c r="O794" i="4"/>
  <c r="O801" i="4"/>
  <c r="O186" i="4"/>
  <c r="O254" i="4"/>
  <c r="O353" i="4"/>
  <c r="O413" i="4"/>
  <c r="O798" i="4"/>
  <c r="O690" i="4"/>
  <c r="O542" i="4"/>
  <c r="O616" i="4"/>
  <c r="O381" i="4"/>
  <c r="O734" i="4"/>
  <c r="O104" i="4"/>
  <c r="O648" i="4"/>
  <c r="O11" i="4"/>
  <c r="O915" i="4"/>
  <c r="O395" i="4"/>
  <c r="O445" i="4"/>
  <c r="O922" i="4"/>
  <c r="O862" i="4"/>
  <c r="O833" i="4"/>
  <c r="S17" i="2"/>
  <c r="T17" i="2"/>
  <c r="S53" i="2"/>
  <c r="T53" i="2"/>
  <c r="S62" i="2"/>
  <c r="T62" i="2"/>
  <c r="S26" i="2"/>
  <c r="T26" i="2"/>
  <c r="S52" i="2"/>
  <c r="T52" i="2"/>
  <c r="S12" i="2"/>
  <c r="T12" i="2"/>
  <c r="S38" i="2"/>
  <c r="T38" i="2"/>
  <c r="S29" i="2"/>
  <c r="T29" i="2"/>
  <c r="S16" i="2"/>
  <c r="T16" i="2"/>
  <c r="S61" i="2"/>
  <c r="T61" i="2"/>
  <c r="S48" i="2"/>
  <c r="T48" i="2"/>
  <c r="S46" i="2"/>
  <c r="T46" i="2"/>
  <c r="S54" i="2"/>
  <c r="T54" i="2"/>
  <c r="S43" i="2"/>
  <c r="T43" i="2"/>
  <c r="S24" i="2"/>
  <c r="T24" i="2"/>
  <c r="S66" i="2"/>
  <c r="T66" i="2"/>
  <c r="S20" i="2"/>
  <c r="T20" i="2"/>
  <c r="S50" i="2"/>
  <c r="T50" i="2"/>
  <c r="S37" i="2"/>
  <c r="T37" i="2"/>
  <c r="S63" i="2"/>
  <c r="T63" i="2"/>
  <c r="S42" i="2"/>
  <c r="T42" i="2"/>
  <c r="S19" i="2"/>
  <c r="T19" i="2"/>
  <c r="S14" i="2"/>
  <c r="T14" i="2"/>
  <c r="S21" i="2"/>
  <c r="T21" i="2"/>
  <c r="S11" i="2"/>
  <c r="T11" i="2"/>
  <c r="S25" i="2"/>
  <c r="T25" i="2"/>
  <c r="S60" i="2"/>
  <c r="T60" i="2"/>
  <c r="S4" i="2"/>
  <c r="T4" i="2"/>
  <c r="S18" i="2"/>
  <c r="T18" i="2"/>
  <c r="S36" i="2"/>
  <c r="T36" i="2"/>
  <c r="S31" i="2"/>
  <c r="T31" i="2"/>
  <c r="S59" i="2"/>
  <c r="T59" i="2"/>
  <c r="S51" i="2"/>
  <c r="T51" i="2"/>
  <c r="S15" i="2"/>
  <c r="T15" i="2"/>
  <c r="S23" i="2"/>
  <c r="T23" i="2"/>
  <c r="S56" i="2"/>
  <c r="T56" i="2"/>
  <c r="S30" i="2"/>
  <c r="T30" i="2"/>
  <c r="S57" i="2"/>
  <c r="T57" i="2"/>
  <c r="S58" i="2"/>
  <c r="T58" i="2"/>
  <c r="S5" i="2"/>
  <c r="T5" i="2"/>
  <c r="S35" i="2"/>
  <c r="T35" i="2"/>
  <c r="S6" i="2"/>
  <c r="T6" i="2"/>
  <c r="S27" i="2"/>
  <c r="T27" i="2"/>
  <c r="S47" i="2"/>
  <c r="T47" i="2"/>
  <c r="S13" i="2"/>
  <c r="T13" i="2"/>
  <c r="S49" i="2"/>
  <c r="T49" i="2"/>
  <c r="S55" i="2"/>
  <c r="T55" i="2"/>
  <c r="S28" i="2"/>
  <c r="T28" i="2"/>
  <c r="S3" i="2"/>
  <c r="T3" i="2"/>
  <c r="S2" i="2"/>
  <c r="T2" i="2"/>
  <c r="S34" i="2"/>
  <c r="T34" i="2"/>
  <c r="S44" i="2"/>
  <c r="T44" i="2"/>
  <c r="S10" i="2"/>
  <c r="T10" i="2"/>
  <c r="S65" i="2"/>
  <c r="T65" i="2"/>
  <c r="S45" i="2"/>
  <c r="T45" i="2"/>
  <c r="U235" i="3"/>
  <c r="S235" i="3"/>
  <c r="S238" i="3"/>
  <c r="U238" i="3"/>
  <c r="U66" i="3"/>
  <c r="S66" i="3"/>
  <c r="U187" i="3"/>
  <c r="S187" i="3"/>
  <c r="U64" i="3"/>
  <c r="S64" i="3"/>
  <c r="S178" i="3"/>
  <c r="U178" i="3"/>
  <c r="S69" i="3"/>
  <c r="U140" i="3"/>
  <c r="S140" i="3"/>
  <c r="S221" i="3"/>
  <c r="U221" i="3"/>
  <c r="S146" i="3"/>
  <c r="U146" i="3"/>
  <c r="U34" i="3"/>
  <c r="S34" i="3"/>
  <c r="U32" i="3"/>
  <c r="S32" i="3"/>
  <c r="U121" i="3"/>
  <c r="S121" i="3"/>
  <c r="U78" i="3"/>
  <c r="S78" i="3"/>
  <c r="U172" i="3"/>
  <c r="S172" i="3"/>
  <c r="U109" i="3"/>
  <c r="S109" i="3"/>
  <c r="S45" i="3"/>
  <c r="U45" i="3"/>
  <c r="U224" i="3"/>
  <c r="S224" i="3"/>
  <c r="S41" i="3"/>
  <c r="S137" i="3"/>
  <c r="S268" i="3"/>
  <c r="U268" i="3"/>
  <c r="U266" i="3"/>
  <c r="S266" i="3"/>
  <c r="S114" i="3"/>
  <c r="U114" i="3"/>
  <c r="S209" i="3"/>
  <c r="U209" i="3"/>
  <c r="U28" i="3"/>
  <c r="S28" i="3"/>
  <c r="S112" i="3"/>
  <c r="U112" i="3"/>
  <c r="U59" i="3"/>
  <c r="S59" i="3"/>
  <c r="U12" i="3"/>
  <c r="S12" i="3"/>
  <c r="S38" i="3"/>
  <c r="S201" i="3"/>
  <c r="S203" i="3"/>
  <c r="U203" i="3"/>
  <c r="U252" i="3"/>
  <c r="S252" i="3"/>
  <c r="U62" i="3"/>
  <c r="S62" i="3"/>
  <c r="U117" i="3"/>
  <c r="S70" i="3"/>
  <c r="T2" i="3"/>
  <c r="U10" i="3"/>
  <c r="S10" i="3"/>
  <c r="U193" i="3"/>
  <c r="S193" i="3"/>
  <c r="U190" i="3"/>
  <c r="S190" i="3"/>
  <c r="U152" i="3"/>
  <c r="S152" i="3"/>
  <c r="U149" i="3"/>
  <c r="S233" i="3"/>
  <c r="S49" i="3"/>
  <c r="U49" i="3"/>
  <c r="U160" i="3"/>
  <c r="S160" i="3"/>
  <c r="S158" i="3"/>
  <c r="U158" i="3"/>
  <c r="U143" i="3"/>
  <c r="S143" i="3"/>
  <c r="S65" i="3"/>
  <c r="U65" i="3"/>
  <c r="U236" i="3"/>
  <c r="S236" i="3"/>
  <c r="S166" i="3"/>
  <c r="U125" i="3"/>
  <c r="S125" i="3"/>
  <c r="U123" i="3"/>
  <c r="S123" i="3"/>
  <c r="U91" i="3"/>
  <c r="S91" i="3"/>
  <c r="U213" i="3"/>
  <c r="S198" i="3"/>
  <c r="U47" i="3"/>
  <c r="S47" i="3"/>
  <c r="U128" i="3"/>
  <c r="S128" i="3"/>
  <c r="U88" i="3"/>
  <c r="S88" i="3"/>
  <c r="S33" i="3"/>
  <c r="U33" i="3"/>
  <c r="U31" i="3"/>
  <c r="S31" i="3"/>
  <c r="S46" i="3"/>
  <c r="U46" i="3"/>
  <c r="U225" i="3"/>
  <c r="S225" i="3"/>
  <c r="S270" i="3"/>
  <c r="U270" i="3"/>
  <c r="U277" i="3"/>
  <c r="U86" i="3"/>
  <c r="U43" i="3"/>
  <c r="S43" i="3"/>
  <c r="S126" i="3"/>
  <c r="U126" i="3"/>
  <c r="S207" i="3"/>
  <c r="U207" i="3"/>
  <c r="S18" i="3"/>
  <c r="U18" i="3"/>
  <c r="S204" i="3"/>
  <c r="U204" i="3"/>
  <c r="S139" i="3"/>
  <c r="U139" i="3"/>
  <c r="U217" i="3"/>
  <c r="S217" i="3"/>
  <c r="U74" i="3"/>
  <c r="S74" i="3"/>
  <c r="S3" i="3"/>
  <c r="U118" i="3"/>
  <c r="S39" i="3"/>
  <c r="S81" i="3"/>
  <c r="U81" i="3"/>
  <c r="S253" i="3"/>
  <c r="U253" i="3"/>
  <c r="S77" i="3"/>
  <c r="U77" i="3"/>
  <c r="S273" i="3"/>
  <c r="U273" i="3"/>
  <c r="U153" i="3"/>
  <c r="S153" i="3"/>
  <c r="S67" i="3"/>
  <c r="U157" i="3"/>
  <c r="S157" i="3"/>
  <c r="S175" i="3"/>
  <c r="U175" i="3"/>
  <c r="U251" i="3"/>
  <c r="S251" i="3"/>
  <c r="U171" i="3"/>
  <c r="S171" i="3"/>
  <c r="S205" i="3"/>
  <c r="U205" i="3"/>
  <c r="S241" i="3"/>
  <c r="U241" i="3"/>
  <c r="S111" i="3"/>
  <c r="U111" i="3"/>
  <c r="U142" i="3"/>
  <c r="S142" i="3"/>
  <c r="U185" i="3"/>
  <c r="S185" i="3"/>
  <c r="U56" i="3"/>
  <c r="S56" i="3"/>
  <c r="U15" i="3"/>
  <c r="S15" i="3"/>
  <c r="U247" i="3"/>
  <c r="U257" i="3"/>
  <c r="S257" i="3"/>
  <c r="S240" i="3"/>
  <c r="U240" i="3"/>
  <c r="U156" i="3"/>
  <c r="S156" i="3"/>
  <c r="S98" i="3"/>
  <c r="U98" i="3"/>
  <c r="U61" i="3"/>
  <c r="S61" i="3"/>
  <c r="U30" i="3"/>
  <c r="S30" i="3"/>
  <c r="U237" i="3"/>
  <c r="S237" i="3"/>
  <c r="U138" i="3"/>
  <c r="S138" i="3"/>
  <c r="S76" i="3"/>
  <c r="U76" i="3"/>
  <c r="U92" i="3"/>
  <c r="S92" i="3"/>
  <c r="U144" i="3"/>
  <c r="S144" i="3"/>
  <c r="U281" i="3"/>
  <c r="S281" i="3"/>
  <c r="S239" i="3"/>
  <c r="U239" i="3"/>
  <c r="S4" i="3"/>
  <c r="U57" i="3"/>
  <c r="S57" i="3"/>
  <c r="S162" i="3"/>
  <c r="U162" i="3"/>
  <c r="S130" i="3"/>
  <c r="U130" i="3"/>
  <c r="U108" i="3"/>
  <c r="S108" i="3"/>
  <c r="S163" i="3"/>
  <c r="S267" i="3"/>
  <c r="U267" i="3"/>
  <c r="S97" i="3"/>
  <c r="U97" i="3"/>
  <c r="U27" i="3"/>
  <c r="S27" i="3"/>
  <c r="U189" i="3"/>
  <c r="S189" i="3"/>
  <c r="S50" i="3"/>
  <c r="U50" i="3"/>
  <c r="U79" i="3"/>
  <c r="S79" i="3"/>
  <c r="S75" i="3"/>
  <c r="U75" i="3"/>
  <c r="U155" i="3"/>
  <c r="S155" i="3"/>
  <c r="S14" i="3"/>
  <c r="U14" i="3"/>
  <c r="U254" i="3"/>
  <c r="S254" i="3"/>
  <c r="S271" i="3"/>
  <c r="U271" i="3"/>
  <c r="S274" i="3"/>
  <c r="U274" i="3"/>
  <c r="U220" i="3"/>
  <c r="S220" i="3"/>
  <c r="U93" i="3"/>
  <c r="S93" i="3"/>
  <c r="U278" i="3"/>
  <c r="U216" i="3"/>
  <c r="S216" i="3"/>
  <c r="S242" i="3"/>
  <c r="U242" i="3"/>
  <c r="S36" i="3"/>
  <c r="S177" i="3"/>
  <c r="U177" i="3"/>
  <c r="U11" i="3"/>
  <c r="S11" i="3"/>
  <c r="U154" i="3"/>
  <c r="U94" i="3"/>
  <c r="S94" i="3"/>
  <c r="S272" i="3"/>
  <c r="U272" i="3"/>
  <c r="S159" i="3"/>
  <c r="U159" i="3"/>
  <c r="S95" i="3"/>
  <c r="U95" i="3"/>
  <c r="U248" i="3"/>
  <c r="S248" i="3"/>
  <c r="U219" i="3"/>
  <c r="S219" i="3"/>
  <c r="S222" i="3"/>
  <c r="U222" i="3"/>
  <c r="U243" i="3"/>
  <c r="U218" i="3"/>
  <c r="S48" i="3"/>
  <c r="U48" i="3"/>
  <c r="S173" i="3"/>
  <c r="U173" i="3"/>
  <c r="U124" i="3"/>
  <c r="S124" i="3"/>
  <c r="U188" i="3"/>
  <c r="S188" i="3"/>
  <c r="U170" i="3"/>
  <c r="S170" i="3"/>
  <c r="U275" i="3"/>
  <c r="S101" i="3"/>
  <c r="U89" i="3"/>
  <c r="S89" i="3"/>
  <c r="S174" i="3"/>
  <c r="U174" i="3"/>
  <c r="U141" i="3"/>
  <c r="S141" i="3"/>
  <c r="S110" i="3"/>
  <c r="U110" i="3"/>
  <c r="S210" i="3"/>
  <c r="U210" i="3"/>
  <c r="S176" i="3"/>
  <c r="U176" i="3"/>
  <c r="S133" i="3"/>
  <c r="S260" i="3"/>
  <c r="S44" i="3"/>
  <c r="U44" i="3"/>
  <c r="S127" i="3"/>
  <c r="U127" i="3"/>
  <c r="U249" i="3"/>
  <c r="S249" i="3"/>
  <c r="S60" i="3"/>
  <c r="U60" i="3"/>
  <c r="U255" i="3"/>
  <c r="S255" i="3"/>
  <c r="S8" i="3"/>
  <c r="S82" i="3"/>
  <c r="U82" i="3"/>
  <c r="U29" i="3"/>
  <c r="S29" i="3"/>
  <c r="U63" i="3"/>
  <c r="S63" i="3"/>
  <c r="U234" i="3"/>
  <c r="S234" i="3"/>
  <c r="U84" i="3"/>
  <c r="S229" i="3"/>
  <c r="U87" i="3"/>
  <c r="S72" i="3"/>
  <c r="U120" i="3"/>
  <c r="S120" i="3"/>
  <c r="S206" i="3"/>
  <c r="U206" i="3"/>
  <c r="U258" i="3"/>
  <c r="S258" i="3"/>
  <c r="S145" i="3"/>
  <c r="U145" i="3"/>
  <c r="U96" i="3"/>
  <c r="S96" i="3"/>
  <c r="U119" i="3"/>
  <c r="S42" i="3"/>
  <c r="U42" i="3"/>
  <c r="S161" i="3"/>
  <c r="U161" i="3"/>
  <c r="U226" i="3"/>
  <c r="S226" i="3"/>
  <c r="U223" i="3"/>
  <c r="S223" i="3"/>
  <c r="U256" i="3"/>
  <c r="S256" i="3"/>
  <c r="U148" i="3"/>
  <c r="U151" i="3"/>
  <c r="S136" i="3"/>
  <c r="U80" i="3"/>
  <c r="S80" i="3"/>
  <c r="S202" i="3"/>
  <c r="U202" i="3"/>
  <c r="U194" i="3"/>
  <c r="S194" i="3"/>
  <c r="U208" i="3"/>
  <c r="S208" i="3"/>
  <c r="S129" i="3"/>
  <c r="U129" i="3"/>
  <c r="S2" i="3"/>
  <c r="U2" i="3"/>
  <c r="Q464" i="4"/>
  <c r="P464" i="4"/>
  <c r="P464" i="4" a="1"/>
  <c r="P393" i="4"/>
  <c r="P393" i="4" a="1"/>
  <c r="Q393" i="4"/>
  <c r="Q766" i="4"/>
  <c r="P766" i="4"/>
  <c r="P766" i="4" a="1"/>
  <c r="Q441" i="4"/>
  <c r="P441" i="4"/>
  <c r="P441" i="4" a="1"/>
  <c r="P397" i="4"/>
  <c r="P397" i="4" a="1"/>
  <c r="Q397" i="4"/>
  <c r="P521" i="4"/>
  <c r="P521" i="4" a="1"/>
  <c r="Q521" i="4"/>
  <c r="P795" i="4"/>
  <c r="P795" i="4" a="1"/>
  <c r="Q795" i="4"/>
  <c r="Q584" i="4"/>
  <c r="P584" i="4"/>
  <c r="P584" i="4" a="1"/>
  <c r="Q771" i="4"/>
  <c r="P771" i="4"/>
  <c r="P771" i="4" a="1"/>
  <c r="Q197" i="4"/>
  <c r="P197" i="4"/>
  <c r="P197" i="4" a="1"/>
  <c r="Q841" i="4"/>
  <c r="P841" i="4"/>
  <c r="P841" i="4" a="1"/>
  <c r="Q698" i="4"/>
  <c r="P698" i="4"/>
  <c r="P698" i="4" a="1"/>
  <c r="P908" i="4"/>
  <c r="P908" i="4" a="1"/>
  <c r="Q908" i="4"/>
  <c r="P402" i="4"/>
  <c r="P402" i="4" a="1"/>
  <c r="Q402" i="4"/>
  <c r="Q163" i="4"/>
  <c r="P163" i="4"/>
  <c r="P163" i="4" a="1"/>
  <c r="Q612" i="4"/>
  <c r="P612" i="4"/>
  <c r="P612" i="4" a="1"/>
  <c r="P939" i="4"/>
  <c r="P939" i="4" a="1"/>
  <c r="Q939" i="4"/>
  <c r="Q686" i="4"/>
  <c r="P686" i="4"/>
  <c r="P686" i="4" a="1"/>
  <c r="Q667" i="4"/>
  <c r="P667" i="4"/>
  <c r="P667" i="4" a="1"/>
  <c r="P764" i="4"/>
  <c r="P764" i="4" a="1"/>
  <c r="Q764" i="4"/>
  <c r="Q814" i="4"/>
  <c r="P814" i="4"/>
  <c r="P814" i="4" a="1"/>
  <c r="Q327" i="4"/>
  <c r="P327" i="4"/>
  <c r="P327" i="4" a="1"/>
  <c r="Q34" i="4"/>
  <c r="P34" i="4"/>
  <c r="P34" i="4" a="1"/>
  <c r="Q137" i="4"/>
  <c r="P137" i="4"/>
  <c r="P137" i="4" a="1"/>
  <c r="Q28" i="4"/>
  <c r="P28" i="4"/>
  <c r="P28" i="4" a="1"/>
  <c r="P273" i="4"/>
  <c r="P273" i="4" a="1"/>
  <c r="Q273" i="4"/>
  <c r="P477" i="4"/>
  <c r="P477" i="4" a="1"/>
  <c r="Q477" i="4"/>
  <c r="Q113" i="4"/>
  <c r="P113" i="4"/>
  <c r="P113" i="4" a="1"/>
  <c r="Q444" i="4"/>
  <c r="P444" i="4"/>
  <c r="P444" i="4" a="1"/>
  <c r="P279" i="4"/>
  <c r="P279" i="4" a="1"/>
  <c r="Q279" i="4"/>
  <c r="P97" i="4"/>
  <c r="P97" i="4" a="1"/>
  <c r="Q97" i="4"/>
  <c r="P144" i="4"/>
  <c r="P144" i="4" a="1"/>
  <c r="Q144" i="4"/>
  <c r="Q428" i="4"/>
  <c r="P428" i="4"/>
  <c r="P428" i="4" a="1"/>
  <c r="Q333" i="4"/>
  <c r="P333" i="4"/>
  <c r="P333" i="4" a="1"/>
  <c r="Q409" i="4"/>
  <c r="P409" i="4"/>
  <c r="P409" i="4" a="1"/>
  <c r="Q553" i="4"/>
  <c r="P553" i="4"/>
  <c r="P553" i="4" a="1"/>
  <c r="Q897" i="4"/>
  <c r="P897" i="4"/>
  <c r="P897" i="4" a="1"/>
  <c r="P399" i="4"/>
  <c r="P399" i="4" a="1"/>
  <c r="Q399" i="4"/>
  <c r="Q468" i="4"/>
  <c r="P468" i="4"/>
  <c r="P468" i="4" a="1"/>
  <c r="Q876" i="4"/>
  <c r="P876" i="4"/>
  <c r="P876" i="4" a="1"/>
  <c r="Q820" i="4"/>
  <c r="P820" i="4"/>
  <c r="P820" i="4" a="1"/>
  <c r="Q12" i="4"/>
  <c r="P12" i="4"/>
  <c r="P12" i="4" a="1"/>
  <c r="Q765" i="4"/>
  <c r="P765" i="4"/>
  <c r="P765" i="4" a="1"/>
  <c r="P794" i="4"/>
  <c r="P794" i="4" a="1"/>
  <c r="Q794" i="4"/>
  <c r="P145" i="4"/>
  <c r="P145" i="4" a="1"/>
  <c r="Q145" i="4"/>
  <c r="P722" i="4"/>
  <c r="P722" i="4" a="1"/>
  <c r="Q722" i="4"/>
  <c r="Q851" i="4"/>
  <c r="P851" i="4"/>
  <c r="P851" i="4" a="1"/>
  <c r="Q370" i="4"/>
  <c r="P370" i="4"/>
  <c r="P370" i="4" a="1"/>
  <c r="P115" i="4"/>
  <c r="P115" i="4" a="1"/>
  <c r="Q115" i="4"/>
  <c r="Q56" i="4"/>
  <c r="P56" i="4"/>
  <c r="P56" i="4" a="1"/>
  <c r="P32" i="4"/>
  <c r="P32" i="4" a="1"/>
  <c r="Q32" i="4"/>
  <c r="Q487" i="4"/>
  <c r="P487" i="4"/>
  <c r="P487" i="4" a="1"/>
  <c r="P556" i="4"/>
  <c r="P556" i="4" a="1"/>
  <c r="Q556" i="4"/>
  <c r="Q772" i="4"/>
  <c r="P772" i="4"/>
  <c r="P772" i="4" a="1"/>
  <c r="Q43" i="4"/>
  <c r="P43" i="4"/>
  <c r="P43" i="4" a="1"/>
  <c r="P458" i="4"/>
  <c r="P458" i="4" a="1"/>
  <c r="Q458" i="4"/>
  <c r="Q810" i="4"/>
  <c r="P810" i="4"/>
  <c r="P810" i="4" a="1"/>
  <c r="Q729" i="4"/>
  <c r="P729" i="4"/>
  <c r="P729" i="4" a="1"/>
  <c r="P752" i="4"/>
  <c r="P752" i="4" a="1"/>
  <c r="Q752" i="4"/>
  <c r="Q108" i="4"/>
  <c r="P108" i="4"/>
  <c r="P108" i="4" a="1"/>
  <c r="Q182" i="4"/>
  <c r="P182" i="4"/>
  <c r="P182" i="4" a="1"/>
  <c r="P346" i="4"/>
  <c r="P346" i="4" a="1"/>
  <c r="Q346" i="4"/>
  <c r="P863" i="4"/>
  <c r="P863" i="4" a="1"/>
  <c r="Q863" i="4"/>
  <c r="P235" i="4"/>
  <c r="P235" i="4" a="1"/>
  <c r="Q235" i="4"/>
  <c r="P823" i="4"/>
  <c r="P823" i="4" a="1"/>
  <c r="Q823" i="4"/>
  <c r="P613" i="4"/>
  <c r="P613" i="4" a="1"/>
  <c r="Q613" i="4"/>
  <c r="P780" i="4"/>
  <c r="P780" i="4" a="1"/>
  <c r="Q780" i="4"/>
  <c r="P715" i="4"/>
  <c r="P715" i="4" a="1"/>
  <c r="Q715" i="4"/>
  <c r="Q774" i="4"/>
  <c r="P774" i="4"/>
  <c r="P774" i="4" a="1"/>
  <c r="Q254" i="4"/>
  <c r="P254" i="4"/>
  <c r="P254" i="4" a="1"/>
  <c r="Q776" i="4"/>
  <c r="P776" i="4"/>
  <c r="P776" i="4" a="1"/>
  <c r="Q549" i="4"/>
  <c r="P549" i="4"/>
  <c r="P549" i="4" a="1"/>
  <c r="P885" i="4"/>
  <c r="P885" i="4" a="1"/>
  <c r="Q885" i="4"/>
  <c r="P718" i="4"/>
  <c r="P718" i="4" a="1"/>
  <c r="Q718" i="4"/>
  <c r="P890" i="4"/>
  <c r="P890" i="4" a="1"/>
  <c r="Q890" i="4"/>
  <c r="P635" i="4"/>
  <c r="P635" i="4" a="1"/>
  <c r="Q635" i="4"/>
  <c r="P769" i="4"/>
  <c r="P769" i="4" a="1"/>
  <c r="Q769" i="4"/>
  <c r="Q845" i="4"/>
  <c r="P845" i="4"/>
  <c r="P845" i="4" a="1"/>
  <c r="P589" i="4"/>
  <c r="P589" i="4" a="1"/>
  <c r="Q589" i="4"/>
  <c r="P652" i="4"/>
  <c r="P652" i="4" a="1"/>
  <c r="Q652" i="4"/>
  <c r="P778" i="4"/>
  <c r="P778" i="4" a="1"/>
  <c r="Q778" i="4"/>
  <c r="Q452" i="4"/>
  <c r="P452" i="4"/>
  <c r="P452" i="4" a="1"/>
  <c r="Q888" i="4"/>
  <c r="P888" i="4"/>
  <c r="P888" i="4" a="1"/>
  <c r="P739" i="4"/>
  <c r="P739" i="4" a="1"/>
  <c r="Q739" i="4"/>
  <c r="P896" i="4"/>
  <c r="P896" i="4" a="1"/>
  <c r="Q896" i="4"/>
  <c r="Q3" i="4"/>
  <c r="P3" i="4"/>
  <c r="P3" i="4" a="1"/>
  <c r="Q146" i="4"/>
  <c r="P146" i="4"/>
  <c r="P146" i="4" a="1"/>
  <c r="Q199" i="4"/>
  <c r="P199" i="4"/>
  <c r="P199" i="4" a="1"/>
  <c r="P784" i="4"/>
  <c r="P784" i="4" a="1"/>
  <c r="Q784" i="4"/>
  <c r="Q857" i="4"/>
  <c r="P857" i="4"/>
  <c r="P857" i="4" a="1"/>
  <c r="P299" i="4"/>
  <c r="P299" i="4" a="1"/>
  <c r="Q299" i="4"/>
  <c r="Q4" i="4"/>
  <c r="P4" i="4"/>
  <c r="P4" i="4" a="1"/>
  <c r="Q856" i="4"/>
  <c r="P856" i="4"/>
  <c r="P856" i="4" a="1"/>
  <c r="P396" i="4"/>
  <c r="P396" i="4" a="1"/>
  <c r="Q396" i="4"/>
  <c r="Q682" i="4"/>
  <c r="P682" i="4"/>
  <c r="P682" i="4" a="1"/>
  <c r="P493" i="4"/>
  <c r="P493" i="4" a="1"/>
  <c r="Q493" i="4"/>
  <c r="P602" i="4"/>
  <c r="P602" i="4" a="1"/>
  <c r="Q602" i="4"/>
  <c r="Q191" i="4"/>
  <c r="P191" i="4"/>
  <c r="P191" i="4" a="1"/>
  <c r="Q524" i="4"/>
  <c r="P524" i="4"/>
  <c r="P524" i="4" a="1"/>
  <c r="Q161" i="4"/>
  <c r="P161" i="4"/>
  <c r="P161" i="4" a="1"/>
  <c r="Q791" i="4"/>
  <c r="P791" i="4"/>
  <c r="P791" i="4" a="1"/>
  <c r="P423" i="4"/>
  <c r="P423" i="4" a="1"/>
  <c r="Q423" i="4"/>
  <c r="Q249" i="4"/>
  <c r="P249" i="4"/>
  <c r="P249" i="4" a="1"/>
  <c r="Q177" i="4"/>
  <c r="P177" i="4"/>
  <c r="P177" i="4" a="1"/>
  <c r="Q846" i="4"/>
  <c r="P846" i="4"/>
  <c r="P846" i="4" a="1"/>
  <c r="P27" i="4"/>
  <c r="P27" i="4" a="1"/>
  <c r="Q27" i="4"/>
  <c r="P843" i="4"/>
  <c r="P843" i="4" a="1"/>
  <c r="Q843" i="4"/>
  <c r="Q887" i="4"/>
  <c r="P887" i="4"/>
  <c r="P887" i="4" a="1"/>
  <c r="P542" i="4"/>
  <c r="P542" i="4" a="1"/>
  <c r="Q542" i="4"/>
  <c r="P804" i="4"/>
  <c r="P804" i="4" a="1"/>
  <c r="Q804" i="4"/>
  <c r="P176" i="4"/>
  <c r="P176" i="4" a="1"/>
  <c r="Q176" i="4"/>
  <c r="P233" i="4"/>
  <c r="P233" i="4" a="1"/>
  <c r="Q233" i="4"/>
  <c r="Q861" i="4"/>
  <c r="P861" i="4"/>
  <c r="P861" i="4" a="1"/>
  <c r="P135" i="4"/>
  <c r="P135" i="4" a="1"/>
  <c r="Q135" i="4"/>
  <c r="P653" i="4"/>
  <c r="P653" i="4" a="1"/>
  <c r="Q653" i="4"/>
  <c r="P617" i="4"/>
  <c r="P617" i="4" a="1"/>
  <c r="Q617" i="4"/>
  <c r="Q758" i="4"/>
  <c r="P758" i="4"/>
  <c r="P758" i="4" a="1"/>
  <c r="P382" i="4"/>
  <c r="P382" i="4" a="1"/>
  <c r="Q382" i="4"/>
  <c r="Q374" i="4"/>
  <c r="P374" i="4"/>
  <c r="P374" i="4" a="1"/>
  <c r="P272" i="4"/>
  <c r="P272" i="4" a="1"/>
  <c r="Q272" i="4"/>
  <c r="Q878" i="4"/>
  <c r="P878" i="4"/>
  <c r="P878" i="4" a="1"/>
  <c r="P62" i="4"/>
  <c r="P62" i="4" a="1"/>
  <c r="Q62" i="4"/>
  <c r="P72" i="4"/>
  <c r="P72" i="4" a="1"/>
  <c r="Q72" i="4"/>
  <c r="P947" i="4"/>
  <c r="P947" i="4" a="1"/>
  <c r="Q947" i="4"/>
  <c r="Q447" i="4"/>
  <c r="P447" i="4"/>
  <c r="P447" i="4" a="1"/>
  <c r="P609" i="4"/>
  <c r="P609" i="4" a="1"/>
  <c r="Q609" i="4"/>
  <c r="P738" i="4"/>
  <c r="P738" i="4" a="1"/>
  <c r="Q738" i="4"/>
  <c r="P383" i="4"/>
  <c r="P383" i="4" a="1"/>
  <c r="Q383" i="4"/>
  <c r="Q414" i="4"/>
  <c r="P414" i="4"/>
  <c r="P414" i="4" a="1"/>
  <c r="Q796" i="4"/>
  <c r="P796" i="4"/>
  <c r="P796" i="4" a="1"/>
  <c r="Q847" i="4"/>
  <c r="P847" i="4"/>
  <c r="P847" i="4" a="1"/>
  <c r="P350" i="4"/>
  <c r="P350" i="4" a="1"/>
  <c r="Q350" i="4"/>
  <c r="P166" i="4"/>
  <c r="P166" i="4" a="1"/>
  <c r="Q166" i="4"/>
  <c r="P732" i="4"/>
  <c r="P732" i="4" a="1"/>
  <c r="Q732" i="4"/>
  <c r="P905" i="4"/>
  <c r="P905" i="4" a="1"/>
  <c r="Q905" i="4"/>
  <c r="Q130" i="4"/>
  <c r="P130" i="4"/>
  <c r="P130" i="4" a="1"/>
  <c r="P664" i="4"/>
  <c r="P664" i="4" a="1"/>
  <c r="Q664" i="4"/>
  <c r="P410" i="4"/>
  <c r="P410" i="4" a="1"/>
  <c r="Q410" i="4"/>
  <c r="Q529" i="4"/>
  <c r="P529" i="4"/>
  <c r="P529" i="4" a="1"/>
  <c r="Q864" i="4"/>
  <c r="P864" i="4"/>
  <c r="P864" i="4" a="1"/>
  <c r="Q862" i="4"/>
  <c r="P862" i="4"/>
  <c r="P862" i="4" a="1"/>
  <c r="Q79" i="4"/>
  <c r="P79" i="4"/>
  <c r="P79" i="4" a="1"/>
  <c r="Q580" i="4"/>
  <c r="P580" i="4"/>
  <c r="P580" i="4" a="1"/>
  <c r="Q275" i="4"/>
  <c r="P275" i="4"/>
  <c r="P275" i="4" a="1"/>
  <c r="Q290" i="4"/>
  <c r="P290" i="4"/>
  <c r="P290" i="4" a="1"/>
  <c r="P651" i="4"/>
  <c r="P651" i="4" a="1"/>
  <c r="Q651" i="4"/>
  <c r="Q31" i="4"/>
  <c r="P31" i="4"/>
  <c r="P31" i="4" a="1"/>
  <c r="P623" i="4"/>
  <c r="P623" i="4" a="1"/>
  <c r="Q623" i="4"/>
  <c r="P421" i="4"/>
  <c r="P421" i="4" a="1"/>
  <c r="Q421" i="4"/>
  <c r="Q255" i="4"/>
  <c r="P255" i="4"/>
  <c r="P255" i="4" a="1"/>
  <c r="P696" i="4"/>
  <c r="P696" i="4" a="1"/>
  <c r="Q696" i="4"/>
  <c r="Q359" i="4"/>
  <c r="P359" i="4"/>
  <c r="P359" i="4" a="1"/>
  <c r="Q501" i="4"/>
  <c r="P501" i="4"/>
  <c r="P501" i="4" a="1"/>
  <c r="P258" i="4"/>
  <c r="P258" i="4" a="1"/>
  <c r="Q258" i="4"/>
  <c r="Q8" i="4"/>
  <c r="P8" i="4"/>
  <c r="P8" i="4" a="1"/>
  <c r="P604" i="4"/>
  <c r="P604" i="4" a="1"/>
  <c r="Q604" i="4"/>
  <c r="P248" i="4"/>
  <c r="P248" i="4" a="1"/>
  <c r="Q248" i="4"/>
  <c r="P280" i="4"/>
  <c r="P280" i="4" a="1"/>
  <c r="Q280" i="4"/>
  <c r="P431" i="4"/>
  <c r="P431" i="4" a="1"/>
  <c r="Q431" i="4"/>
  <c r="Q761" i="4"/>
  <c r="P761" i="4"/>
  <c r="P761" i="4" a="1"/>
  <c r="P478" i="4"/>
  <c r="P478" i="4" a="1"/>
  <c r="Q478" i="4"/>
  <c r="Q64" i="4"/>
  <c r="P64" i="4"/>
  <c r="P64" i="4" a="1"/>
  <c r="P792" i="4"/>
  <c r="P792" i="4" a="1"/>
  <c r="Q792" i="4"/>
  <c r="Q298" i="4"/>
  <c r="P298" i="4"/>
  <c r="P298" i="4" a="1"/>
  <c r="Q74" i="4"/>
  <c r="P74" i="4"/>
  <c r="P74" i="4" a="1"/>
  <c r="Q560" i="4"/>
  <c r="P560" i="4"/>
  <c r="P560" i="4" a="1"/>
  <c r="P85" i="4"/>
  <c r="P85" i="4" a="1"/>
  <c r="Q85" i="4"/>
  <c r="Q649" i="4"/>
  <c r="P649" i="4"/>
  <c r="P649" i="4" a="1"/>
  <c r="P24" i="4"/>
  <c r="P24" i="4" a="1"/>
  <c r="Q24" i="4"/>
  <c r="P710" i="4"/>
  <c r="P710" i="4" a="1"/>
  <c r="Q710" i="4"/>
  <c r="P243" i="4"/>
  <c r="P243" i="4" a="1"/>
  <c r="Q243" i="4"/>
  <c r="P121" i="4"/>
  <c r="P121" i="4" a="1"/>
  <c r="Q121" i="4"/>
  <c r="Q668" i="4"/>
  <c r="P668" i="4"/>
  <c r="P668" i="4" a="1"/>
  <c r="Q605" i="4"/>
  <c r="P605" i="4"/>
  <c r="P605" i="4" a="1"/>
  <c r="P483" i="4"/>
  <c r="P483" i="4" a="1"/>
  <c r="Q483" i="4"/>
  <c r="P500" i="4"/>
  <c r="P500" i="4" a="1"/>
  <c r="Q500" i="4"/>
  <c r="P562" i="4"/>
  <c r="P562" i="4" a="1"/>
  <c r="Q562" i="4"/>
  <c r="Q186" i="4"/>
  <c r="P186" i="4"/>
  <c r="P186" i="4" a="1"/>
  <c r="P894" i="4"/>
  <c r="P894" i="4" a="1"/>
  <c r="Q894" i="4"/>
  <c r="Q563" i="4"/>
  <c r="P563" i="4"/>
  <c r="P563" i="4" a="1"/>
  <c r="P873" i="4"/>
  <c r="P873" i="4" a="1"/>
  <c r="Q873" i="4"/>
  <c r="Q208" i="4"/>
  <c r="P208" i="4"/>
  <c r="P208" i="4" a="1"/>
  <c r="P567" i="4"/>
  <c r="P567" i="4" a="1"/>
  <c r="Q567" i="4"/>
  <c r="P489" i="4"/>
  <c r="P489" i="4" a="1"/>
  <c r="Q489" i="4"/>
  <c r="Q672" i="4"/>
  <c r="P672" i="4"/>
  <c r="P672" i="4" a="1"/>
  <c r="Q366" i="4"/>
  <c r="P366" i="4"/>
  <c r="P366" i="4" a="1"/>
  <c r="Q306" i="4"/>
  <c r="P306" i="4"/>
  <c r="P306" i="4" a="1"/>
  <c r="P949" i="4"/>
  <c r="P949" i="4" a="1"/>
  <c r="Q949" i="4"/>
  <c r="Q775" i="4"/>
  <c r="P775" i="4"/>
  <c r="P775" i="4" a="1"/>
  <c r="P910" i="4"/>
  <c r="P910" i="4" a="1"/>
  <c r="Q910" i="4"/>
  <c r="Q332" i="4"/>
  <c r="P332" i="4"/>
  <c r="P332" i="4" a="1"/>
  <c r="Q170" i="4"/>
  <c r="P170" i="4"/>
  <c r="P170" i="4" a="1"/>
  <c r="Q401" i="4"/>
  <c r="P401" i="4"/>
  <c r="P401" i="4" a="1"/>
  <c r="P143" i="4"/>
  <c r="P143" i="4" a="1"/>
  <c r="Q143" i="4"/>
  <c r="Q802" i="4"/>
  <c r="P802" i="4"/>
  <c r="P802" i="4" a="1"/>
  <c r="P251" i="4"/>
  <c r="P251" i="4" a="1"/>
  <c r="Q251" i="4"/>
  <c r="Q77" i="4"/>
  <c r="P77" i="4"/>
  <c r="P77" i="4" a="1"/>
  <c r="Q319" i="4"/>
  <c r="P319" i="4"/>
  <c r="P319" i="4" a="1"/>
  <c r="P621" i="4"/>
  <c r="P621" i="4" a="1"/>
  <c r="Q621" i="4"/>
  <c r="Q852" i="4"/>
  <c r="P852" i="4"/>
  <c r="P852" i="4" a="1"/>
  <c r="P486" i="4"/>
  <c r="P486" i="4" a="1"/>
  <c r="Q486" i="4"/>
  <c r="Q555" i="4"/>
  <c r="P555" i="4"/>
  <c r="P555" i="4" a="1"/>
  <c r="Q234" i="4"/>
  <c r="P234" i="4"/>
  <c r="P234" i="4" a="1"/>
  <c r="P877" i="4"/>
  <c r="P877" i="4" a="1"/>
  <c r="Q877" i="4"/>
  <c r="Q648" i="4"/>
  <c r="P648" i="4"/>
  <c r="P648" i="4" a="1"/>
  <c r="P358" i="4"/>
  <c r="P358" i="4" a="1"/>
  <c r="Q358" i="4"/>
  <c r="P917" i="4"/>
  <c r="P917" i="4" a="1"/>
  <c r="Q917" i="4"/>
  <c r="P492" i="4"/>
  <c r="P492" i="4" a="1"/>
  <c r="Q492" i="4"/>
  <c r="Q940" i="4"/>
  <c r="P940" i="4"/>
  <c r="P940" i="4" a="1"/>
  <c r="Q379" i="4"/>
  <c r="P379" i="4"/>
  <c r="P379" i="4" a="1"/>
  <c r="P336" i="4"/>
  <c r="P336" i="4" a="1"/>
  <c r="Q336" i="4"/>
  <c r="Q180" i="4"/>
  <c r="P180" i="4"/>
  <c r="P180" i="4" a="1"/>
  <c r="Q228" i="4"/>
  <c r="P228" i="4"/>
  <c r="P228" i="4" a="1"/>
  <c r="P525" i="4"/>
  <c r="P525" i="4" a="1"/>
  <c r="Q525" i="4"/>
  <c r="Q481" i="4"/>
  <c r="P481" i="4"/>
  <c r="P481" i="4" a="1"/>
  <c r="P380" i="4"/>
  <c r="P380" i="4" a="1"/>
  <c r="Q380" i="4"/>
  <c r="P533" i="4"/>
  <c r="P533" i="4" a="1"/>
  <c r="Q533" i="4"/>
  <c r="Q650" i="4"/>
  <c r="P650" i="4"/>
  <c r="P650" i="4" a="1"/>
  <c r="P504" i="4"/>
  <c r="P504" i="4" a="1"/>
  <c r="Q504" i="4"/>
  <c r="Q317" i="4"/>
  <c r="P317" i="4"/>
  <c r="P317" i="4" a="1"/>
  <c r="Q263" i="4"/>
  <c r="P263" i="4"/>
  <c r="P263" i="4" a="1"/>
  <c r="Q931" i="4"/>
  <c r="P931" i="4"/>
  <c r="P931" i="4" a="1"/>
  <c r="P13" i="4"/>
  <c r="P13" i="4" a="1"/>
  <c r="Q13" i="4"/>
  <c r="Q322" i="4"/>
  <c r="P322" i="4"/>
  <c r="P322" i="4" a="1"/>
  <c r="Q824" i="4"/>
  <c r="P824" i="4"/>
  <c r="P824" i="4" a="1"/>
  <c r="P405" i="4"/>
  <c r="P405" i="4" a="1"/>
  <c r="Q405" i="4"/>
  <c r="Q528" i="4"/>
  <c r="P528" i="4"/>
  <c r="P528" i="4" a="1"/>
  <c r="P476" i="4"/>
  <c r="P476" i="4" a="1"/>
  <c r="Q476" i="4"/>
  <c r="Q76" i="4"/>
  <c r="P76" i="4"/>
  <c r="P76" i="4" a="1"/>
  <c r="P879" i="4"/>
  <c r="P879" i="4" a="1"/>
  <c r="Q879" i="4"/>
  <c r="Q114" i="4"/>
  <c r="P114" i="4"/>
  <c r="P114" i="4" a="1"/>
  <c r="Q360" i="4"/>
  <c r="P360" i="4"/>
  <c r="P360" i="4" a="1"/>
  <c r="P302" i="4"/>
  <c r="P302" i="4" a="1"/>
  <c r="Q302" i="4"/>
  <c r="P793" i="4"/>
  <c r="P793" i="4" a="1"/>
  <c r="Q793" i="4"/>
  <c r="P551" i="4"/>
  <c r="P551" i="4" a="1"/>
  <c r="Q551" i="4"/>
  <c r="Q106" i="4"/>
  <c r="P106" i="4"/>
  <c r="P106" i="4" a="1"/>
  <c r="Q314" i="4"/>
  <c r="P314" i="4"/>
  <c r="P314" i="4" a="1"/>
  <c r="Q941" i="4"/>
  <c r="P941" i="4"/>
  <c r="P941" i="4" a="1"/>
  <c r="Q773" i="4"/>
  <c r="P773" i="4"/>
  <c r="P773" i="4" a="1"/>
  <c r="Q270" i="4"/>
  <c r="P270" i="4"/>
  <c r="P270" i="4" a="1"/>
  <c r="Q789" i="4"/>
  <c r="P789" i="4"/>
  <c r="P789" i="4" a="1"/>
  <c r="Q694" i="4"/>
  <c r="P694" i="4"/>
  <c r="P694" i="4" a="1"/>
  <c r="Q147" i="4"/>
  <c r="P147" i="4"/>
  <c r="P147" i="4" a="1"/>
  <c r="P643" i="4"/>
  <c r="P643" i="4" a="1"/>
  <c r="Q643" i="4"/>
  <c r="P214" i="4"/>
  <c r="P214" i="4" a="1"/>
  <c r="Q214" i="4"/>
  <c r="Q902" i="4"/>
  <c r="P902" i="4"/>
  <c r="P902" i="4" a="1"/>
  <c r="P655" i="4"/>
  <c r="P655" i="4" a="1"/>
  <c r="Q655" i="4"/>
  <c r="P850" i="4"/>
  <c r="P850" i="4" a="1"/>
  <c r="Q850" i="4"/>
  <c r="Q874" i="4"/>
  <c r="P874" i="4"/>
  <c r="P874" i="4" a="1"/>
  <c r="P420" i="4"/>
  <c r="P420" i="4" a="1"/>
  <c r="Q420" i="4"/>
  <c r="P455" i="4"/>
  <c r="P455" i="4" a="1"/>
  <c r="Q455" i="4"/>
  <c r="Q884" i="4"/>
  <c r="P884" i="4"/>
  <c r="P884" i="4" a="1"/>
  <c r="P320" i="4"/>
  <c r="P320" i="4" a="1"/>
  <c r="Q320" i="4"/>
  <c r="P751" i="4"/>
  <c r="P751" i="4" a="1"/>
  <c r="Q751" i="4"/>
  <c r="P29" i="4"/>
  <c r="P29" i="4" a="1"/>
  <c r="Q29" i="4"/>
  <c r="Q49" i="4"/>
  <c r="P49" i="4"/>
  <c r="P49" i="4" a="1"/>
  <c r="P838" i="4"/>
  <c r="P838" i="4" a="1"/>
  <c r="Q838" i="4"/>
  <c r="P855" i="4"/>
  <c r="P855" i="4" a="1"/>
  <c r="Q855" i="4"/>
  <c r="P790" i="4"/>
  <c r="P790" i="4" a="1"/>
  <c r="Q790" i="4"/>
  <c r="P110" i="4"/>
  <c r="P110" i="4" a="1"/>
  <c r="Q110" i="4"/>
  <c r="Q158" i="4"/>
  <c r="P158" i="4"/>
  <c r="P158" i="4" a="1"/>
  <c r="P539" i="4"/>
  <c r="P539" i="4" a="1"/>
  <c r="Q539" i="4"/>
  <c r="P914" i="4"/>
  <c r="P914" i="4" a="1"/>
  <c r="Q914" i="4"/>
  <c r="P140" i="4"/>
  <c r="P140" i="4" a="1"/>
  <c r="Q140" i="4"/>
  <c r="Q490" i="4"/>
  <c r="P490" i="4"/>
  <c r="P490" i="4" a="1"/>
  <c r="P427" i="4"/>
  <c r="P427" i="4" a="1"/>
  <c r="Q427" i="4"/>
  <c r="P205" i="4"/>
  <c r="P205" i="4" a="1"/>
  <c r="Q205" i="4"/>
  <c r="Q294" i="4"/>
  <c r="P294" i="4"/>
  <c r="P294" i="4" a="1"/>
  <c r="P345" i="4"/>
  <c r="P345" i="4" a="1"/>
  <c r="Q345" i="4"/>
  <c r="P55" i="4"/>
  <c r="P55" i="4" a="1"/>
  <c r="Q55" i="4"/>
  <c r="Q107" i="4"/>
  <c r="P107" i="4"/>
  <c r="P107" i="4" a="1"/>
  <c r="P81" i="4"/>
  <c r="P81" i="4" a="1"/>
  <c r="Q81" i="4"/>
  <c r="Q469" i="4"/>
  <c r="P469" i="4"/>
  <c r="P469" i="4" a="1"/>
  <c r="P461" i="4"/>
  <c r="P461" i="4" a="1"/>
  <c r="Q461" i="4"/>
  <c r="P540" i="4"/>
  <c r="P540" i="4" a="1"/>
  <c r="Q540" i="4"/>
  <c r="P351" i="4"/>
  <c r="P351" i="4" a="1"/>
  <c r="Q351" i="4"/>
  <c r="P783" i="4"/>
  <c r="P783" i="4" a="1"/>
  <c r="Q783" i="4"/>
  <c r="Q213" i="4"/>
  <c r="P213" i="4"/>
  <c r="P213" i="4" a="1"/>
  <c r="Q301" i="4"/>
  <c r="P301" i="4"/>
  <c r="P301" i="4" a="1"/>
  <c r="P154" i="4"/>
  <c r="P154" i="4" a="1"/>
  <c r="Q154" i="4"/>
  <c r="Q522" i="4"/>
  <c r="P522" i="4"/>
  <c r="P522" i="4" a="1"/>
  <c r="Q777" i="4"/>
  <c r="P777" i="4"/>
  <c r="P777" i="4" a="1"/>
  <c r="P506" i="4"/>
  <c r="P506" i="4" a="1"/>
  <c r="Q506" i="4"/>
  <c r="P312" i="4"/>
  <c r="P312" i="4" a="1"/>
  <c r="Q312" i="4"/>
  <c r="Q321" i="4"/>
  <c r="P321" i="4"/>
  <c r="P321" i="4" a="1"/>
  <c r="Q195" i="4"/>
  <c r="P195" i="4"/>
  <c r="P195" i="4" a="1"/>
  <c r="P530" i="4"/>
  <c r="P530" i="4" a="1"/>
  <c r="Q530" i="4"/>
  <c r="Q311" i="4"/>
  <c r="P311" i="4"/>
  <c r="P311" i="4" a="1"/>
  <c r="P482" i="4"/>
  <c r="P482" i="4" a="1"/>
  <c r="Q482" i="4"/>
  <c r="Q909" i="4"/>
  <c r="P909" i="4"/>
  <c r="P909" i="4" a="1"/>
  <c r="P770" i="4"/>
  <c r="P770" i="4" a="1"/>
  <c r="Q770" i="4"/>
  <c r="Q781" i="4"/>
  <c r="P781" i="4"/>
  <c r="P781" i="4" a="1"/>
  <c r="P713" i="4"/>
  <c r="P713" i="4" a="1"/>
  <c r="Q713" i="4"/>
  <c r="Q721" i="4"/>
  <c r="P721" i="4"/>
  <c r="P721" i="4" a="1"/>
  <c r="Q457" i="4"/>
  <c r="P457" i="4"/>
  <c r="P457" i="4" a="1"/>
  <c r="Q473" i="4"/>
  <c r="P473" i="4"/>
  <c r="P473" i="4" a="1"/>
  <c r="P237" i="4"/>
  <c r="P237" i="4" a="1"/>
  <c r="Q237" i="4"/>
  <c r="Q865" i="4"/>
  <c r="P865" i="4"/>
  <c r="P865" i="4" a="1"/>
  <c r="Q292" i="4"/>
  <c r="P292" i="4"/>
  <c r="P292" i="4" a="1"/>
  <c r="Q503" i="4"/>
  <c r="P503" i="4"/>
  <c r="P503" i="4" a="1"/>
  <c r="Q80" i="4"/>
  <c r="P80" i="4"/>
  <c r="P80" i="4" a="1"/>
  <c r="P278" i="4"/>
  <c r="P278" i="4" a="1"/>
  <c r="Q278" i="4"/>
  <c r="P945" i="4"/>
  <c r="P945" i="4" a="1"/>
  <c r="Q945" i="4"/>
  <c r="Q809" i="4"/>
  <c r="P809" i="4"/>
  <c r="P809" i="4" a="1"/>
  <c r="P670" i="4"/>
  <c r="P670" i="4" a="1"/>
  <c r="Q670" i="4"/>
  <c r="Q132" i="4"/>
  <c r="P132" i="4"/>
  <c r="P132" i="4" a="1"/>
  <c r="P91" i="4"/>
  <c r="P91" i="4" a="1"/>
  <c r="Q91" i="4"/>
  <c r="Q120" i="4"/>
  <c r="P120" i="4"/>
  <c r="P120" i="4" a="1"/>
  <c r="P868" i="4"/>
  <c r="P868" i="4" a="1"/>
  <c r="Q868" i="4"/>
  <c r="P201" i="4"/>
  <c r="P201" i="4" a="1"/>
  <c r="Q201" i="4"/>
  <c r="Q218" i="4"/>
  <c r="P218" i="4"/>
  <c r="P218" i="4" a="1"/>
  <c r="Q269" i="4"/>
  <c r="P269" i="4"/>
  <c r="P269" i="4" a="1"/>
  <c r="P474" i="4"/>
  <c r="P474" i="4" a="1"/>
  <c r="Q474" i="4"/>
  <c r="Q706" i="4"/>
  <c r="P706" i="4"/>
  <c r="P706" i="4" a="1"/>
  <c r="Q129" i="4"/>
  <c r="P129" i="4"/>
  <c r="P129" i="4" a="1"/>
  <c r="Q727" i="4"/>
  <c r="P727" i="4"/>
  <c r="P727" i="4" a="1"/>
  <c r="P840" i="4"/>
  <c r="P840" i="4" a="1"/>
  <c r="Q840" i="4"/>
  <c r="Q217" i="4"/>
  <c r="P217" i="4"/>
  <c r="P217" i="4" a="1"/>
  <c r="Q21" i="4"/>
  <c r="P21" i="4"/>
  <c r="P21" i="4" a="1"/>
  <c r="Q284" i="4"/>
  <c r="P284" i="4"/>
  <c r="P284" i="4" a="1"/>
  <c r="P933" i="4"/>
  <c r="P933" i="4" a="1"/>
  <c r="Q933" i="4"/>
  <c r="Q329" i="4"/>
  <c r="P329" i="4"/>
  <c r="P329" i="4" a="1"/>
  <c r="Q925" i="4"/>
  <c r="P925" i="4"/>
  <c r="P925" i="4" a="1"/>
  <c r="P685" i="4"/>
  <c r="P685" i="4" a="1"/>
  <c r="Q685" i="4"/>
  <c r="Q14" i="4"/>
  <c r="P14" i="4"/>
  <c r="P14" i="4" a="1"/>
  <c r="P442" i="4"/>
  <c r="P442" i="4" a="1"/>
  <c r="Q442" i="4"/>
  <c r="P574" i="4"/>
  <c r="P574" i="4" a="1"/>
  <c r="Q574" i="4"/>
  <c r="Q451" i="4"/>
  <c r="P451" i="4"/>
  <c r="P451" i="4" a="1"/>
  <c r="Q313" i="4"/>
  <c r="P313" i="4"/>
  <c r="P313" i="4" a="1"/>
  <c r="Q26" i="4"/>
  <c r="P26" i="4"/>
  <c r="P26" i="4" a="1"/>
  <c r="Q750" i="4"/>
  <c r="P750" i="4"/>
  <c r="P750" i="4" a="1"/>
  <c r="Q830" i="4"/>
  <c r="P830" i="4"/>
  <c r="P830" i="4" a="1"/>
  <c r="Q19" i="4"/>
  <c r="P19" i="4"/>
  <c r="P19" i="4" a="1"/>
  <c r="Q20" i="4"/>
  <c r="P20" i="4"/>
  <c r="P20" i="4" a="1"/>
  <c r="Q78" i="4"/>
  <c r="P78" i="4"/>
  <c r="P78" i="4" a="1"/>
  <c r="P946" i="4"/>
  <c r="P946" i="4" a="1"/>
  <c r="Q946" i="4"/>
  <c r="P782" i="4"/>
  <c r="P782" i="4" a="1"/>
  <c r="Q782" i="4"/>
  <c r="Q188" i="4"/>
  <c r="P188" i="4"/>
  <c r="P188" i="4" a="1"/>
  <c r="P505" i="4"/>
  <c r="P505" i="4" a="1"/>
  <c r="Q505" i="4"/>
  <c r="Q860" i="4"/>
  <c r="P860" i="4"/>
  <c r="P860" i="4" a="1"/>
  <c r="Q687" i="4"/>
  <c r="P687" i="4"/>
  <c r="P687" i="4" a="1"/>
  <c r="P88" i="4"/>
  <c r="P88" i="4" a="1"/>
  <c r="Q88" i="4"/>
  <c r="P35" i="4"/>
  <c r="P35" i="4" a="1"/>
  <c r="Q35" i="4"/>
  <c r="P172" i="4"/>
  <c r="P172" i="4" a="1"/>
  <c r="Q172" i="4"/>
  <c r="Q631" i="4"/>
  <c r="P631" i="4"/>
  <c r="P631" i="4" a="1"/>
  <c r="Q328" i="4"/>
  <c r="P328" i="4"/>
  <c r="P328" i="4" a="1"/>
  <c r="P622" i="4"/>
  <c r="P622" i="4" a="1"/>
  <c r="Q622" i="4"/>
  <c r="Q449" i="4"/>
  <c r="P449" i="4"/>
  <c r="P449" i="4" a="1"/>
  <c r="Q675" i="4"/>
  <c r="P675" i="4"/>
  <c r="P675" i="4" a="1"/>
  <c r="Q157" i="4"/>
  <c r="P157" i="4"/>
  <c r="P157" i="4" a="1"/>
  <c r="Q728" i="4"/>
  <c r="P728" i="4"/>
  <c r="P728" i="4" a="1"/>
  <c r="P253" i="4"/>
  <c r="P253" i="4" a="1"/>
  <c r="Q253" i="4"/>
  <c r="P70" i="4"/>
  <c r="P70" i="4" a="1"/>
  <c r="Q70" i="4"/>
  <c r="Q829" i="4"/>
  <c r="P829" i="4"/>
  <c r="P829" i="4" a="1"/>
  <c r="Q637" i="4"/>
  <c r="P637" i="4"/>
  <c r="P637" i="4" a="1"/>
  <c r="P826" i="4"/>
  <c r="P826" i="4" a="1"/>
  <c r="Q826" i="4"/>
  <c r="P797" i="4"/>
  <c r="P797" i="4" a="1"/>
  <c r="Q797" i="4"/>
  <c r="P307" i="4"/>
  <c r="P307" i="4" a="1"/>
  <c r="Q307" i="4"/>
  <c r="Q544" i="4"/>
  <c r="P544" i="4"/>
  <c r="P544" i="4" a="1"/>
  <c r="P109" i="4"/>
  <c r="P109" i="4" a="1"/>
  <c r="Q109" i="4"/>
  <c r="Q607" i="4"/>
  <c r="P607" i="4"/>
  <c r="P607" i="4" a="1"/>
  <c r="Q485" i="4"/>
  <c r="P485" i="4"/>
  <c r="P485" i="4" a="1"/>
  <c r="P356" i="4"/>
  <c r="P356" i="4" a="1"/>
  <c r="Q356" i="4"/>
  <c r="P929" i="4"/>
  <c r="P929" i="4" a="1"/>
  <c r="Q929" i="4"/>
  <c r="P611" i="4"/>
  <c r="P611" i="4" a="1"/>
  <c r="Q611" i="4"/>
  <c r="Q494" i="4"/>
  <c r="P494" i="4"/>
  <c r="P494" i="4" a="1"/>
  <c r="Q96" i="4"/>
  <c r="P96" i="4"/>
  <c r="P96" i="4" a="1"/>
  <c r="Q206" i="4"/>
  <c r="P206" i="4"/>
  <c r="P206" i="4" a="1"/>
  <c r="Q880" i="4"/>
  <c r="P880" i="4"/>
  <c r="P880" i="4" a="1"/>
  <c r="P627" i="4"/>
  <c r="P627" i="4" a="1"/>
  <c r="Q627" i="4"/>
  <c r="P709" i="4"/>
  <c r="P709" i="4" a="1"/>
  <c r="Q709" i="4"/>
  <c r="Q99" i="4"/>
  <c r="P99" i="4"/>
  <c r="P99" i="4" a="1"/>
  <c r="Q867" i="4"/>
  <c r="P867" i="4"/>
  <c r="P867" i="4" a="1"/>
  <c r="P203" i="4"/>
  <c r="P203" i="4" a="1"/>
  <c r="Q203" i="4"/>
  <c r="P187" i="4"/>
  <c r="P187" i="4" a="1"/>
  <c r="Q187" i="4"/>
  <c r="P534" i="4"/>
  <c r="P534" i="4" a="1"/>
  <c r="Q534" i="4"/>
  <c r="P422" i="4"/>
  <c r="P422" i="4" a="1"/>
  <c r="Q422" i="4"/>
  <c r="Q400" i="4"/>
  <c r="P400" i="4"/>
  <c r="P400" i="4" a="1"/>
  <c r="Q663" i="4"/>
  <c r="P663" i="4"/>
  <c r="P663" i="4" a="1"/>
  <c r="Q118" i="4"/>
  <c r="P118" i="4"/>
  <c r="P118" i="4" a="1"/>
  <c r="Q938" i="4"/>
  <c r="P938" i="4"/>
  <c r="P938" i="4" a="1"/>
  <c r="Q250" i="4"/>
  <c r="P250" i="4"/>
  <c r="P250" i="4" a="1"/>
  <c r="Q726" i="4"/>
  <c r="P726" i="4"/>
  <c r="P726" i="4" a="1"/>
  <c r="P368" i="4"/>
  <c r="P368" i="4" a="1"/>
  <c r="Q368" i="4"/>
  <c r="P550" i="4"/>
  <c r="P550" i="4" a="1"/>
  <c r="Q550" i="4"/>
  <c r="Q575" i="4"/>
  <c r="P575" i="4"/>
  <c r="P575" i="4" a="1"/>
  <c r="P510" i="4"/>
  <c r="P510" i="4" a="1"/>
  <c r="Q510" i="4"/>
  <c r="P240" i="4"/>
  <c r="P240" i="4" a="1"/>
  <c r="Q240" i="4"/>
  <c r="Q308" i="4"/>
  <c r="P308" i="4"/>
  <c r="P308" i="4" a="1"/>
  <c r="P342" i="4"/>
  <c r="P342" i="4" a="1"/>
  <c r="Q342" i="4"/>
  <c r="Q723" i="4"/>
  <c r="P723" i="4"/>
  <c r="P723" i="4" a="1"/>
  <c r="P75" i="4"/>
  <c r="P75" i="4" a="1"/>
  <c r="Q75" i="4"/>
  <c r="P673" i="4"/>
  <c r="P673" i="4" a="1"/>
  <c r="Q673" i="4"/>
  <c r="Q89" i="4"/>
  <c r="P89" i="4"/>
  <c r="P89" i="4" a="1"/>
  <c r="Q52" i="4"/>
  <c r="P52" i="4"/>
  <c r="P52" i="4" a="1"/>
  <c r="Q211" i="4"/>
  <c r="P211" i="4"/>
  <c r="P211" i="4" a="1"/>
  <c r="Q748" i="4"/>
  <c r="P748" i="4"/>
  <c r="P748" i="4" a="1"/>
  <c r="Q128" i="4"/>
  <c r="P128" i="4"/>
  <c r="P128" i="4" a="1"/>
  <c r="P65" i="4"/>
  <c r="P65" i="4" a="1"/>
  <c r="Q65" i="4"/>
  <c r="Q443" i="4"/>
  <c r="P443" i="4"/>
  <c r="P443" i="4" a="1"/>
  <c r="P316" i="4"/>
  <c r="P316" i="4" a="1"/>
  <c r="Q316" i="4"/>
  <c r="P674" i="4"/>
  <c r="P674" i="4" a="1"/>
  <c r="Q674" i="4"/>
  <c r="Q944" i="4"/>
  <c r="P944" i="4"/>
  <c r="P944" i="4" a="1"/>
  <c r="Q943" i="4"/>
  <c r="P943" i="4"/>
  <c r="P943" i="4" a="1"/>
  <c r="Q305" i="4"/>
  <c r="P305" i="4"/>
  <c r="P305" i="4" a="1"/>
  <c r="P601" i="4"/>
  <c r="P601" i="4" a="1"/>
  <c r="Q601" i="4"/>
  <c r="P614" i="4"/>
  <c r="P614" i="4" a="1"/>
  <c r="Q614" i="4"/>
  <c r="Q436" i="4"/>
  <c r="P436" i="4"/>
  <c r="P436" i="4" a="1"/>
  <c r="Q807" i="4"/>
  <c r="P807" i="4"/>
  <c r="P807" i="4" a="1"/>
  <c r="P304" i="4"/>
  <c r="P304" i="4" a="1"/>
  <c r="Q304" i="4"/>
  <c r="P168" i="4"/>
  <c r="P168" i="4" a="1"/>
  <c r="Q168" i="4"/>
  <c r="P634" i="4"/>
  <c r="P634" i="4" a="1"/>
  <c r="Q634" i="4"/>
  <c r="P813" i="4"/>
  <c r="P813" i="4" a="1"/>
  <c r="Q813" i="4"/>
  <c r="P15" i="4"/>
  <c r="P15" i="4" a="1"/>
  <c r="Q15" i="4"/>
  <c r="Q44" i="4"/>
  <c r="P44" i="4"/>
  <c r="P44" i="4" a="1"/>
  <c r="Q625" i="4"/>
  <c r="P625" i="4"/>
  <c r="P625" i="4" a="1"/>
  <c r="Q592" i="4"/>
  <c r="P592" i="4"/>
  <c r="P592" i="4" a="1"/>
  <c r="Q918" i="4"/>
  <c r="P918" i="4"/>
  <c r="P918" i="4" a="1"/>
  <c r="Q588" i="4"/>
  <c r="P588" i="4"/>
  <c r="P588" i="4" a="1"/>
  <c r="P268" i="4"/>
  <c r="P268" i="4" a="1"/>
  <c r="Q268" i="4"/>
  <c r="P36" i="4"/>
  <c r="P36" i="4" a="1"/>
  <c r="Q36" i="4"/>
  <c r="P257" i="4"/>
  <c r="P257" i="4" a="1"/>
  <c r="Q257" i="4"/>
  <c r="Q526" i="4"/>
  <c r="P526" i="4"/>
  <c r="P526" i="4" a="1"/>
  <c r="Q568" i="4"/>
  <c r="P568" i="4"/>
  <c r="P568" i="4" a="1"/>
  <c r="Q232" i="4"/>
  <c r="P232" i="4"/>
  <c r="P232" i="4" a="1"/>
  <c r="P61" i="4"/>
  <c r="P61" i="4" a="1"/>
  <c r="Q61" i="4"/>
  <c r="P17" i="4"/>
  <c r="P17" i="4" a="1"/>
  <c r="Q17" i="4"/>
  <c r="P538" i="4"/>
  <c r="P538" i="4" a="1"/>
  <c r="Q538" i="4"/>
  <c r="Q39" i="4"/>
  <c r="P39" i="4"/>
  <c r="P39" i="4" a="1"/>
  <c r="P372" i="4"/>
  <c r="P372" i="4" a="1"/>
  <c r="Q372" i="4"/>
  <c r="Q827" i="4"/>
  <c r="P827" i="4"/>
  <c r="P827" i="4" a="1"/>
  <c r="Q491" i="4"/>
  <c r="P491" i="4"/>
  <c r="P491" i="4" a="1"/>
  <c r="Q924" i="4"/>
  <c r="P924" i="4"/>
  <c r="P924" i="4" a="1"/>
  <c r="Q403" i="4"/>
  <c r="P403" i="4"/>
  <c r="P403" i="4" a="1"/>
  <c r="Q499" i="4"/>
  <c r="P499" i="4"/>
  <c r="P499" i="4" a="1"/>
  <c r="P585" i="4"/>
  <c r="P585" i="4" a="1"/>
  <c r="Q585" i="4"/>
  <c r="Q225" i="4"/>
  <c r="P225" i="4"/>
  <c r="P225" i="4" a="1"/>
  <c r="Q926" i="4"/>
  <c r="P926" i="4"/>
  <c r="P926" i="4" a="1"/>
  <c r="P659" i="4"/>
  <c r="P659" i="4" a="1"/>
  <c r="Q659" i="4"/>
  <c r="P767" i="4"/>
  <c r="P767" i="4" a="1"/>
  <c r="Q767" i="4"/>
  <c r="Q378" i="4"/>
  <c r="P378" i="4"/>
  <c r="P378" i="4" a="1"/>
  <c r="P875" i="4"/>
  <c r="P875" i="4" a="1"/>
  <c r="Q875" i="4"/>
  <c r="Q445" i="4"/>
  <c r="P445" i="4"/>
  <c r="P445" i="4" a="1"/>
  <c r="Q419" i="4"/>
  <c r="P419" i="4"/>
  <c r="P419" i="4" a="1"/>
  <c r="Q733" i="4"/>
  <c r="P733" i="4"/>
  <c r="P733" i="4" a="1"/>
  <c r="Q882" i="4"/>
  <c r="P882" i="4"/>
  <c r="P882" i="4" a="1"/>
  <c r="P690" i="4"/>
  <c r="P690" i="4" a="1"/>
  <c r="Q690" i="4"/>
  <c r="Q435" i="4"/>
  <c r="P435" i="4"/>
  <c r="P435" i="4" a="1"/>
  <c r="P440" i="4"/>
  <c r="P440" i="4" a="1"/>
  <c r="Q440" i="4"/>
  <c r="Q839" i="4"/>
  <c r="P839" i="4"/>
  <c r="P839" i="4" a="1"/>
  <c r="P439" i="4"/>
  <c r="P439" i="4" a="1"/>
  <c r="Q439" i="4"/>
  <c r="Q630" i="4"/>
  <c r="P630" i="4"/>
  <c r="P630" i="4" a="1"/>
  <c r="P167" i="4"/>
  <c r="P167" i="4" a="1"/>
  <c r="Q167" i="4"/>
  <c r="Q747" i="4"/>
  <c r="P747" i="4"/>
  <c r="P747" i="4" a="1"/>
  <c r="Q149" i="4"/>
  <c r="P149" i="4"/>
  <c r="P149" i="4" a="1"/>
  <c r="P833" i="4"/>
  <c r="P833" i="4" a="1"/>
  <c r="Q833" i="4"/>
  <c r="P174" i="4"/>
  <c r="P174" i="4" a="1"/>
  <c r="Q174" i="4"/>
  <c r="P348" i="4"/>
  <c r="P348" i="4" a="1"/>
  <c r="Q348" i="4"/>
  <c r="Q398" i="4"/>
  <c r="P398" i="4"/>
  <c r="P398" i="4" a="1"/>
  <c r="P364" i="4"/>
  <c r="P364" i="4" a="1"/>
  <c r="Q364" i="4"/>
  <c r="P138" i="4"/>
  <c r="P138" i="4" a="1"/>
  <c r="Q138" i="4"/>
  <c r="P475" i="4"/>
  <c r="P475" i="4" a="1"/>
  <c r="Q475" i="4"/>
  <c r="P210" i="4"/>
  <c r="P210" i="4" a="1"/>
  <c r="Q210" i="4"/>
  <c r="P581" i="4"/>
  <c r="P581" i="4" a="1"/>
  <c r="Q581" i="4"/>
  <c r="P352" i="4"/>
  <c r="P352" i="4" a="1"/>
  <c r="Q352" i="4"/>
  <c r="Q671" i="4"/>
  <c r="P671" i="4"/>
  <c r="P671" i="4" a="1"/>
  <c r="P141" i="4"/>
  <c r="P141" i="4" a="1"/>
  <c r="Q141" i="4"/>
  <c r="P69" i="4"/>
  <c r="P69" i="4" a="1"/>
  <c r="Q69" i="4"/>
  <c r="P730" i="4"/>
  <c r="P730" i="4" a="1"/>
  <c r="Q730" i="4"/>
  <c r="P42" i="4"/>
  <c r="P42" i="4" a="1"/>
  <c r="Q42" i="4"/>
  <c r="P519" i="4"/>
  <c r="P519" i="4" a="1"/>
  <c r="Q519" i="4"/>
  <c r="P633" i="4"/>
  <c r="P633" i="4" a="1"/>
  <c r="Q633" i="4"/>
  <c r="P640" i="4"/>
  <c r="P640" i="4" a="1"/>
  <c r="Q640" i="4"/>
  <c r="P740" i="4"/>
  <c r="P740" i="4" a="1"/>
  <c r="Q740" i="4"/>
  <c r="Q415" i="4"/>
  <c r="P415" i="4"/>
  <c r="P415" i="4" a="1"/>
  <c r="Q913" i="4"/>
  <c r="P913" i="4"/>
  <c r="P913" i="4" a="1"/>
  <c r="Q513" i="4"/>
  <c r="P513" i="4"/>
  <c r="P513" i="4" a="1"/>
  <c r="P200" i="4"/>
  <c r="P200" i="4" a="1"/>
  <c r="Q200" i="4"/>
  <c r="P479" i="4"/>
  <c r="P479" i="4" a="1"/>
  <c r="Q479" i="4"/>
  <c r="Q184" i="4"/>
  <c r="P184" i="4"/>
  <c r="P184" i="4" a="1"/>
  <c r="Q236" i="4"/>
  <c r="P236" i="4"/>
  <c r="P236" i="4" a="1"/>
  <c r="Q231" i="4"/>
  <c r="P231" i="4"/>
  <c r="P231" i="4" a="1"/>
  <c r="Q367" i="4"/>
  <c r="P367" i="4"/>
  <c r="P367" i="4" a="1"/>
  <c r="P105" i="4"/>
  <c r="P105" i="4" a="1"/>
  <c r="Q105" i="4"/>
  <c r="P245" i="4"/>
  <c r="P245" i="4" a="1"/>
  <c r="Q245" i="4"/>
  <c r="Q844" i="4"/>
  <c r="P844" i="4"/>
  <c r="P844" i="4" a="1"/>
  <c r="P286" i="4"/>
  <c r="P286" i="4" a="1"/>
  <c r="Q286" i="4"/>
  <c r="P497" i="4"/>
  <c r="P497" i="4" a="1"/>
  <c r="Q497" i="4"/>
  <c r="P507" i="4"/>
  <c r="P507" i="4" a="1"/>
  <c r="Q507" i="4"/>
  <c r="Q900" i="4"/>
  <c r="P900" i="4"/>
  <c r="P900" i="4" a="1"/>
  <c r="Q47" i="4"/>
  <c r="P47" i="4"/>
  <c r="P47" i="4" a="1"/>
  <c r="Q343" i="4"/>
  <c r="P343" i="4"/>
  <c r="P343" i="4" a="1"/>
  <c r="P87" i="4"/>
  <c r="P87" i="4" a="1"/>
  <c r="Q87" i="4"/>
  <c r="P193" i="4"/>
  <c r="P193" i="4" a="1"/>
  <c r="Q193" i="4"/>
  <c r="P377" i="4"/>
  <c r="P377" i="4" a="1"/>
  <c r="Q377" i="4"/>
  <c r="Q433" i="4"/>
  <c r="P433" i="4"/>
  <c r="P433" i="4" a="1"/>
  <c r="Q921" i="4"/>
  <c r="P921" i="4"/>
  <c r="P921" i="4" a="1"/>
  <c r="P779" i="4"/>
  <c r="P779" i="4" a="1"/>
  <c r="Q779" i="4"/>
  <c r="Q220" i="4"/>
  <c r="P220" i="4"/>
  <c r="P220" i="4" a="1"/>
  <c r="Q679" i="4"/>
  <c r="P679" i="4"/>
  <c r="P679" i="4" a="1"/>
  <c r="P30" i="4"/>
  <c r="P30" i="4" a="1"/>
  <c r="Q30" i="4"/>
  <c r="Q179" i="4"/>
  <c r="P179" i="4"/>
  <c r="P179" i="4" a="1"/>
  <c r="P590" i="4"/>
  <c r="P590" i="4" a="1"/>
  <c r="Q590" i="4"/>
  <c r="P50" i="4"/>
  <c r="P50" i="4" a="1"/>
  <c r="Q50" i="4"/>
  <c r="P100" i="4"/>
  <c r="P100" i="4" a="1"/>
  <c r="Q100" i="4"/>
  <c r="P680" i="4"/>
  <c r="P680" i="4" a="1"/>
  <c r="Q680" i="4"/>
  <c r="P16" i="4"/>
  <c r="P16" i="4" a="1"/>
  <c r="Q16" i="4"/>
  <c r="P645" i="4"/>
  <c r="P645" i="4" a="1"/>
  <c r="Q645" i="4"/>
  <c r="P788" i="4"/>
  <c r="P788" i="4" a="1"/>
  <c r="Q788" i="4"/>
  <c r="Q942" i="4"/>
  <c r="P942" i="4"/>
  <c r="P942" i="4" a="1"/>
  <c r="P837" i="4"/>
  <c r="P837" i="4" a="1"/>
  <c r="Q837" i="4"/>
  <c r="Q375" i="4"/>
  <c r="P375" i="4"/>
  <c r="P375" i="4" a="1"/>
  <c r="Q619" i="4"/>
  <c r="P619" i="4"/>
  <c r="P619" i="4" a="1"/>
  <c r="P702" i="4"/>
  <c r="P702" i="4" a="1"/>
  <c r="Q702" i="4"/>
  <c r="Q152" i="4"/>
  <c r="P152" i="4"/>
  <c r="P152" i="4" a="1"/>
  <c r="Q488" i="4"/>
  <c r="P488" i="4"/>
  <c r="P488" i="4" a="1"/>
  <c r="Q571" i="4"/>
  <c r="P571" i="4"/>
  <c r="P571" i="4" a="1"/>
  <c r="P577" i="4"/>
  <c r="P577" i="4" a="1"/>
  <c r="Q577" i="4"/>
  <c r="P922" i="4"/>
  <c r="P922" i="4" a="1"/>
  <c r="Q922" i="4"/>
  <c r="P164" i="4"/>
  <c r="P164" i="4" a="1"/>
  <c r="Q164" i="4"/>
  <c r="Q448" i="4"/>
  <c r="P448" i="4"/>
  <c r="P448" i="4" a="1"/>
  <c r="Q156" i="4"/>
  <c r="P156" i="4"/>
  <c r="P156" i="4" a="1"/>
  <c r="Q93" i="4"/>
  <c r="P93" i="4"/>
  <c r="P93" i="4" a="1"/>
  <c r="P181" i="4"/>
  <c r="P181" i="4" a="1"/>
  <c r="Q181" i="4"/>
  <c r="Q160" i="4"/>
  <c r="P160" i="4"/>
  <c r="P160" i="4" a="1"/>
  <c r="P656" i="4"/>
  <c r="P656" i="4" a="1"/>
  <c r="Q656" i="4"/>
  <c r="Q267" i="4"/>
  <c r="P267" i="4"/>
  <c r="P267" i="4" a="1"/>
  <c r="P628" i="4"/>
  <c r="P628" i="4" a="1"/>
  <c r="Q628" i="4"/>
  <c r="P597" i="4"/>
  <c r="P597" i="4" a="1"/>
  <c r="Q597" i="4"/>
  <c r="Q126" i="4"/>
  <c r="P126" i="4"/>
  <c r="P126" i="4" a="1"/>
  <c r="Q569" i="4"/>
  <c r="P569" i="4"/>
  <c r="P569" i="4" a="1"/>
  <c r="P895" i="4"/>
  <c r="P895" i="4" a="1"/>
  <c r="Q895" i="4"/>
  <c r="Q381" i="4"/>
  <c r="P381" i="4"/>
  <c r="P381" i="4" a="1"/>
  <c r="Q647" i="4"/>
  <c r="P647" i="4"/>
  <c r="P647" i="4" a="1"/>
  <c r="P928" i="4"/>
  <c r="P928" i="4" a="1"/>
  <c r="Q928" i="4"/>
  <c r="P133" i="4"/>
  <c r="P133" i="4" a="1"/>
  <c r="Q133" i="4"/>
  <c r="Q678" i="4"/>
  <c r="P678" i="4"/>
  <c r="P678" i="4" a="1"/>
  <c r="Q594" i="4"/>
  <c r="P594" i="4"/>
  <c r="P594" i="4" a="1"/>
  <c r="Q881" i="4"/>
  <c r="P881" i="4"/>
  <c r="P881" i="4" a="1"/>
  <c r="P341" i="4"/>
  <c r="P341" i="4" a="1"/>
  <c r="Q341" i="4"/>
  <c r="P259" i="4"/>
  <c r="P259" i="4" a="1"/>
  <c r="Q259" i="4"/>
  <c r="P282" i="4"/>
  <c r="P282" i="4" a="1"/>
  <c r="Q282" i="4"/>
  <c r="P230" i="4"/>
  <c r="P230" i="4" a="1"/>
  <c r="Q230" i="4"/>
  <c r="Q386" i="4"/>
  <c r="P386" i="4"/>
  <c r="P386" i="4" a="1"/>
  <c r="Q101" i="4"/>
  <c r="P101" i="4"/>
  <c r="P101" i="4" a="1"/>
  <c r="Q753" i="4"/>
  <c r="P753" i="4"/>
  <c r="P753" i="4" a="1"/>
  <c r="Q354" i="4"/>
  <c r="P354" i="4"/>
  <c r="P354" i="4" a="1"/>
  <c r="Q262" i="4"/>
  <c r="P262" i="4"/>
  <c r="P262" i="4" a="1"/>
  <c r="P579" i="4"/>
  <c r="P579" i="4" a="1"/>
  <c r="Q579" i="4"/>
  <c r="Q470" i="4"/>
  <c r="P470" i="4"/>
  <c r="P470" i="4" a="1"/>
  <c r="P660" i="4"/>
  <c r="P660" i="4" a="1"/>
  <c r="Q660" i="4"/>
  <c r="P821" i="4"/>
  <c r="P821" i="4" a="1"/>
  <c r="Q821" i="4"/>
  <c r="P244" i="4"/>
  <c r="P244" i="4" a="1"/>
  <c r="Q244" i="4"/>
  <c r="Q189" i="4"/>
  <c r="P189" i="4"/>
  <c r="P189" i="4" a="1"/>
  <c r="Q6" i="4"/>
  <c r="P6" i="4"/>
  <c r="P6" i="4" a="1"/>
  <c r="P798" i="4"/>
  <c r="P798" i="4" a="1"/>
  <c r="Q798" i="4"/>
  <c r="P583" i="4"/>
  <c r="P583" i="4" a="1"/>
  <c r="Q583" i="4"/>
  <c r="P701" i="4"/>
  <c r="P701" i="4" a="1"/>
  <c r="Q701" i="4"/>
  <c r="P202" i="4"/>
  <c r="P202" i="4" a="1"/>
  <c r="Q202" i="4"/>
  <c r="P787" i="4"/>
  <c r="P787" i="4" a="1"/>
  <c r="Q787" i="4"/>
  <c r="Q310" i="4"/>
  <c r="P310" i="4"/>
  <c r="P310" i="4" a="1"/>
  <c r="Q183" i="4"/>
  <c r="P183" i="4"/>
  <c r="P183" i="4" a="1"/>
  <c r="Q98" i="4"/>
  <c r="P98" i="4"/>
  <c r="P98" i="4" a="1"/>
  <c r="P620" i="4"/>
  <c r="P620" i="4" a="1"/>
  <c r="Q620" i="4"/>
  <c r="Q134" i="4"/>
  <c r="P134" i="4"/>
  <c r="P134" i="4" a="1"/>
  <c r="P216" i="4"/>
  <c r="P216" i="4" a="1"/>
  <c r="Q216" i="4"/>
  <c r="Q498" i="4"/>
  <c r="P498" i="4"/>
  <c r="P498" i="4" a="1"/>
  <c r="Q169" i="4"/>
  <c r="P169" i="4"/>
  <c r="P169" i="4" a="1"/>
  <c r="Q430" i="4"/>
  <c r="P430" i="4"/>
  <c r="P430" i="4" a="1"/>
  <c r="P221" i="4"/>
  <c r="P221" i="4" a="1"/>
  <c r="Q221" i="4"/>
  <c r="P325" i="4"/>
  <c r="P325" i="4" a="1"/>
  <c r="Q325" i="4"/>
  <c r="P155" i="4"/>
  <c r="P155" i="4" a="1"/>
  <c r="Q155" i="4"/>
  <c r="P495" i="4"/>
  <c r="P495" i="4" a="1"/>
  <c r="Q495" i="4"/>
  <c r="P576" i="4"/>
  <c r="P576" i="4" a="1"/>
  <c r="Q576" i="4"/>
  <c r="P303" i="4"/>
  <c r="P303" i="4" a="1"/>
  <c r="Q303" i="4"/>
  <c r="P812" i="4"/>
  <c r="P812" i="4" a="1"/>
  <c r="Q812" i="4"/>
  <c r="Q408" i="4"/>
  <c r="P408" i="4"/>
  <c r="P408" i="4" a="1"/>
  <c r="P241" i="4"/>
  <c r="P241" i="4" a="1"/>
  <c r="Q241" i="4"/>
  <c r="Q429" i="4"/>
  <c r="P429" i="4"/>
  <c r="P429" i="4" a="1"/>
  <c r="Q460" i="4"/>
  <c r="P460" i="4"/>
  <c r="P460" i="4" a="1"/>
  <c r="P743" i="4"/>
  <c r="P743" i="4" a="1"/>
  <c r="Q743" i="4"/>
  <c r="P334" i="4"/>
  <c r="P334" i="4" a="1"/>
  <c r="Q334" i="4"/>
  <c r="P749" i="4"/>
  <c r="P749" i="4" a="1"/>
  <c r="Q749" i="4"/>
  <c r="Q363" i="4"/>
  <c r="P363" i="4"/>
  <c r="P363" i="4" a="1"/>
  <c r="Q25" i="4"/>
  <c r="P25" i="4"/>
  <c r="P25" i="4" a="1"/>
  <c r="P330" i="4"/>
  <c r="P330" i="4" a="1"/>
  <c r="Q330" i="4"/>
  <c r="P937" i="4"/>
  <c r="P937" i="4" a="1"/>
  <c r="Q937" i="4"/>
  <c r="P578" i="4"/>
  <c r="P578" i="4" a="1"/>
  <c r="Q578" i="4"/>
  <c r="P198" i="4"/>
  <c r="P198" i="4" a="1"/>
  <c r="Q198" i="4"/>
  <c r="Q901" i="4"/>
  <c r="P901" i="4"/>
  <c r="P901" i="4" a="1"/>
  <c r="Q411" i="4"/>
  <c r="P411" i="4"/>
  <c r="P411" i="4" a="1"/>
  <c r="P59" i="4"/>
  <c r="P59" i="4" a="1"/>
  <c r="Q59" i="4"/>
  <c r="P891" i="4"/>
  <c r="P891" i="4" a="1"/>
  <c r="Q891" i="4"/>
  <c r="P866" i="4"/>
  <c r="P866" i="4" a="1"/>
  <c r="Q866" i="4"/>
  <c r="Q817" i="4"/>
  <c r="P817" i="4"/>
  <c r="P817" i="4" a="1"/>
  <c r="Q92" i="4"/>
  <c r="P92" i="4"/>
  <c r="P92" i="4" a="1"/>
  <c r="P930" i="4"/>
  <c r="P930" i="4" a="1"/>
  <c r="Q930" i="4"/>
  <c r="Q46" i="4"/>
  <c r="P46" i="4"/>
  <c r="P46" i="4" a="1"/>
  <c r="Q209" i="4"/>
  <c r="P209" i="4"/>
  <c r="P209" i="4" a="1"/>
  <c r="P407" i="4"/>
  <c r="P407" i="4" a="1"/>
  <c r="Q407" i="4"/>
  <c r="P737" i="4"/>
  <c r="P737" i="4" a="1"/>
  <c r="Q737" i="4"/>
  <c r="Q340" i="4"/>
  <c r="P340" i="4"/>
  <c r="P340" i="4" a="1"/>
  <c r="Q459" i="4"/>
  <c r="P459" i="4"/>
  <c r="P459" i="4" a="1"/>
  <c r="Q700" i="4"/>
  <c r="P700" i="4"/>
  <c r="P700" i="4" a="1"/>
  <c r="Q5" i="4"/>
  <c r="P5" i="4"/>
  <c r="P5" i="4" a="1"/>
  <c r="P906" i="4"/>
  <c r="P906" i="4" a="1"/>
  <c r="Q906" i="4"/>
  <c r="P697" i="4"/>
  <c r="P697" i="4" a="1"/>
  <c r="Q697" i="4"/>
  <c r="Q564" i="4"/>
  <c r="P564" i="4"/>
  <c r="P564" i="4" a="1"/>
  <c r="Q66" i="4"/>
  <c r="P66" i="4"/>
  <c r="P66" i="4" a="1"/>
  <c r="P131" i="4"/>
  <c r="P131" i="4" a="1"/>
  <c r="Q131" i="4"/>
  <c r="Q869" i="4"/>
  <c r="P869" i="4"/>
  <c r="P869" i="4" a="1"/>
  <c r="Q190" i="4"/>
  <c r="P190" i="4"/>
  <c r="P190" i="4" a="1"/>
  <c r="Q369" i="4"/>
  <c r="P369" i="4"/>
  <c r="P369" i="4" a="1"/>
  <c r="Q892" i="4"/>
  <c r="P892" i="4"/>
  <c r="P892" i="4" a="1"/>
  <c r="Q801" i="4"/>
  <c r="P801" i="4"/>
  <c r="P801" i="4" a="1"/>
  <c r="P86" i="4"/>
  <c r="P86" i="4" a="1"/>
  <c r="Q86" i="4"/>
  <c r="P463" i="4"/>
  <c r="P463" i="4" a="1"/>
  <c r="Q463" i="4"/>
  <c r="P893" i="4"/>
  <c r="P893" i="4" a="1"/>
  <c r="Q893" i="4"/>
  <c r="Q803" i="4"/>
  <c r="P803" i="4"/>
  <c r="P803" i="4" a="1"/>
  <c r="Q768" i="4"/>
  <c r="P768" i="4"/>
  <c r="P768" i="4" a="1"/>
  <c r="Q136" i="4"/>
  <c r="P136" i="4"/>
  <c r="P136" i="4" a="1"/>
  <c r="Q71" i="4"/>
  <c r="P71" i="4"/>
  <c r="P71" i="4" a="1"/>
  <c r="P376" i="4"/>
  <c r="P376" i="4" a="1"/>
  <c r="Q376" i="4"/>
  <c r="P638" i="4"/>
  <c r="P638" i="4" a="1"/>
  <c r="Q638" i="4"/>
  <c r="Q175" i="4"/>
  <c r="P175" i="4"/>
  <c r="P175" i="4" a="1"/>
  <c r="P207" i="4"/>
  <c r="P207" i="4" a="1"/>
  <c r="Q207" i="4"/>
  <c r="Q755" i="4"/>
  <c r="P755" i="4"/>
  <c r="P755" i="4" a="1"/>
  <c r="P641" i="4"/>
  <c r="P641" i="4" a="1"/>
  <c r="Q641" i="4"/>
  <c r="Q831" i="4"/>
  <c r="P831" i="4"/>
  <c r="P831" i="4" a="1"/>
  <c r="P212" i="4"/>
  <c r="P212" i="4" a="1"/>
  <c r="Q212" i="4"/>
  <c r="Q705" i="4"/>
  <c r="P705" i="4"/>
  <c r="P705" i="4" a="1"/>
  <c r="Q712" i="4"/>
  <c r="P712" i="4"/>
  <c r="P712" i="4" a="1"/>
  <c r="Q808" i="4"/>
  <c r="P808" i="4"/>
  <c r="P808" i="4" a="1"/>
  <c r="Q291" i="4"/>
  <c r="P291" i="4"/>
  <c r="P291" i="4" a="1"/>
  <c r="P573" i="4"/>
  <c r="P573" i="4" a="1"/>
  <c r="Q573" i="4"/>
  <c r="Q546" i="4"/>
  <c r="P546" i="4"/>
  <c r="P546" i="4" a="1"/>
  <c r="P554" i="4"/>
  <c r="P554" i="4" a="1"/>
  <c r="Q554" i="4"/>
  <c r="P33" i="4"/>
  <c r="P33" i="4" a="1"/>
  <c r="Q33" i="4"/>
  <c r="Q819" i="4"/>
  <c r="P819" i="4"/>
  <c r="P819" i="4" a="1"/>
  <c r="P629" i="4"/>
  <c r="P629" i="4" a="1"/>
  <c r="Q629" i="4"/>
  <c r="Q142" i="4"/>
  <c r="P142" i="4"/>
  <c r="P142" i="4" a="1"/>
  <c r="P54" i="4"/>
  <c r="P54" i="4" a="1"/>
  <c r="Q54" i="4"/>
  <c r="Q117" i="4"/>
  <c r="P117" i="4"/>
  <c r="P117" i="4" a="1"/>
  <c r="P786" i="4"/>
  <c r="P786" i="4" a="1"/>
  <c r="Q786" i="4"/>
  <c r="Q676" i="4"/>
  <c r="P676" i="4"/>
  <c r="P676" i="4" a="1"/>
  <c r="Q508" i="4"/>
  <c r="P508" i="4"/>
  <c r="P508" i="4" a="1"/>
  <c r="P915" i="4"/>
  <c r="P915" i="4" a="1"/>
  <c r="Q915" i="4"/>
  <c r="P559" i="4"/>
  <c r="P559" i="4" a="1"/>
  <c r="Q559" i="4"/>
  <c r="Q472" i="4"/>
  <c r="P472" i="4"/>
  <c r="P472" i="4" a="1"/>
  <c r="Q762" i="4"/>
  <c r="P762" i="4"/>
  <c r="P762" i="4" a="1"/>
  <c r="P582" i="4"/>
  <c r="P582" i="4" a="1"/>
  <c r="Q582" i="4"/>
  <c r="P703" i="4"/>
  <c r="P703" i="4" a="1"/>
  <c r="Q703" i="4"/>
  <c r="P759" i="4"/>
  <c r="P759" i="4" a="1"/>
  <c r="Q759" i="4"/>
  <c r="Q247" i="4"/>
  <c r="P247" i="4"/>
  <c r="P247" i="4" a="1"/>
  <c r="P194" i="4"/>
  <c r="P194" i="4" a="1"/>
  <c r="Q194" i="4"/>
  <c r="Q719" i="4"/>
  <c r="P719" i="4"/>
  <c r="P719" i="4" a="1"/>
  <c r="P558" i="4"/>
  <c r="P558" i="4" a="1"/>
  <c r="Q558" i="4"/>
  <c r="P434" i="4"/>
  <c r="P434" i="4" a="1"/>
  <c r="Q434" i="4"/>
  <c r="Q756" i="4"/>
  <c r="P756" i="4"/>
  <c r="P756" i="4" a="1"/>
  <c r="Q104" i="4"/>
  <c r="P104" i="4"/>
  <c r="P104" i="4" a="1"/>
  <c r="Q73" i="4"/>
  <c r="P73" i="4"/>
  <c r="P73" i="4" a="1"/>
  <c r="P45" i="4"/>
  <c r="P45" i="4" a="1"/>
  <c r="Q45" i="4"/>
  <c r="P661" i="4"/>
  <c r="P661" i="4" a="1"/>
  <c r="Q661" i="4"/>
  <c r="P426" i="4"/>
  <c r="P426" i="4" a="1"/>
  <c r="Q426" i="4"/>
  <c r="Q828" i="4"/>
  <c r="P828" i="4"/>
  <c r="P828" i="4" a="1"/>
  <c r="Q246" i="4"/>
  <c r="P246" i="4"/>
  <c r="P246" i="4" a="1"/>
  <c r="Q936" i="4"/>
  <c r="P936" i="4"/>
  <c r="P936" i="4" a="1"/>
  <c r="Q285" i="4"/>
  <c r="P285" i="4"/>
  <c r="P285" i="4" a="1"/>
  <c r="Q907" i="4"/>
  <c r="P907" i="4"/>
  <c r="P907" i="4" a="1"/>
  <c r="P462" i="4"/>
  <c r="P462" i="4" a="1"/>
  <c r="Q462" i="4"/>
  <c r="P384" i="4"/>
  <c r="P384" i="4" a="1"/>
  <c r="Q384" i="4"/>
  <c r="Q335" i="4"/>
  <c r="P335" i="4"/>
  <c r="P335" i="4" a="1"/>
  <c r="Q362" i="4"/>
  <c r="P362" i="4"/>
  <c r="P362" i="4" a="1"/>
  <c r="Q103" i="4"/>
  <c r="P103" i="4"/>
  <c r="P103" i="4" a="1"/>
  <c r="P148" i="4"/>
  <c r="P148" i="4" a="1"/>
  <c r="Q148" i="4"/>
  <c r="Q708" i="4"/>
  <c r="P708" i="4"/>
  <c r="P708" i="4" a="1"/>
  <c r="Q725" i="4"/>
  <c r="P725" i="4"/>
  <c r="P725" i="4" a="1"/>
  <c r="P586" i="4"/>
  <c r="P586" i="4" a="1"/>
  <c r="Q586" i="4"/>
  <c r="P920" i="4"/>
  <c r="P920" i="4" a="1"/>
  <c r="Q920" i="4"/>
  <c r="P832" i="4"/>
  <c r="P832" i="4" a="1"/>
  <c r="Q832" i="4"/>
  <c r="Q509" i="4"/>
  <c r="P509" i="4"/>
  <c r="P509" i="4" a="1"/>
  <c r="Q192" i="4"/>
  <c r="P192" i="4"/>
  <c r="P192" i="4" a="1"/>
  <c r="Q734" i="4"/>
  <c r="P734" i="4"/>
  <c r="P734" i="4" a="1"/>
  <c r="P226" i="4"/>
  <c r="P226" i="4" a="1"/>
  <c r="Q226" i="4"/>
  <c r="Q416" i="4"/>
  <c r="P416" i="4"/>
  <c r="P416" i="4" a="1"/>
  <c r="P825" i="4"/>
  <c r="P825" i="4" a="1"/>
  <c r="Q825" i="4"/>
  <c r="P288" i="4"/>
  <c r="P288" i="4" a="1"/>
  <c r="Q288" i="4"/>
  <c r="P281" i="4"/>
  <c r="P281" i="4" a="1"/>
  <c r="Q281" i="4"/>
  <c r="Q94" i="4"/>
  <c r="P94" i="4"/>
  <c r="P94" i="4" a="1"/>
  <c r="P658" i="4"/>
  <c r="P658" i="4" a="1"/>
  <c r="Q658" i="4"/>
  <c r="P754" i="4"/>
  <c r="P754" i="4" a="1"/>
  <c r="Q754" i="4"/>
  <c r="Q41" i="4"/>
  <c r="P41" i="4"/>
  <c r="P41" i="4" a="1"/>
  <c r="Q496" i="4"/>
  <c r="P496" i="4"/>
  <c r="P496" i="4" a="1"/>
  <c r="Q805" i="4"/>
  <c r="P805" i="4"/>
  <c r="P805" i="4" a="1"/>
  <c r="P7" i="4"/>
  <c r="P7" i="4" a="1"/>
  <c r="Q7" i="4"/>
  <c r="Q309" i="4"/>
  <c r="P309" i="4"/>
  <c r="P309" i="4" a="1"/>
  <c r="Q293" i="4"/>
  <c r="P293" i="4"/>
  <c r="P293" i="4" a="1"/>
  <c r="P742" i="4"/>
  <c r="P742" i="4" a="1"/>
  <c r="Q742" i="4"/>
  <c r="Q390" i="4"/>
  <c r="P390" i="4"/>
  <c r="P390" i="4" a="1"/>
  <c r="Q518" i="4"/>
  <c r="P518" i="4"/>
  <c r="P518" i="4" a="1"/>
  <c r="P261" i="4"/>
  <c r="P261" i="4" a="1"/>
  <c r="Q261" i="4"/>
  <c r="Q119" i="4"/>
  <c r="P119" i="4"/>
  <c r="P119" i="4" a="1"/>
  <c r="P927" i="4"/>
  <c r="P927" i="4" a="1"/>
  <c r="Q927" i="4"/>
  <c r="Q616" i="4"/>
  <c r="P616" i="4"/>
  <c r="P616" i="4" a="1"/>
  <c r="P517" i="4"/>
  <c r="P517" i="4" a="1"/>
  <c r="Q517" i="4"/>
  <c r="Q834" i="4"/>
  <c r="P834" i="4"/>
  <c r="P834" i="4" a="1"/>
  <c r="P512" i="4"/>
  <c r="P512" i="4" a="1"/>
  <c r="Q512" i="4"/>
  <c r="P587" i="4"/>
  <c r="P587" i="4" a="1"/>
  <c r="Q587" i="4"/>
  <c r="Q624" i="4"/>
  <c r="P624" i="4"/>
  <c r="P624" i="4" a="1"/>
  <c r="P453" i="4"/>
  <c r="P453" i="4" a="1"/>
  <c r="Q453" i="4"/>
  <c r="P365" i="4"/>
  <c r="P365" i="4" a="1"/>
  <c r="Q365" i="4"/>
  <c r="Q60" i="4"/>
  <c r="P60" i="4"/>
  <c r="P60" i="4" a="1"/>
  <c r="P215" i="4"/>
  <c r="P215" i="4" a="1"/>
  <c r="Q215" i="4"/>
  <c r="P338" i="4"/>
  <c r="P338" i="4" a="1"/>
  <c r="Q338" i="4"/>
  <c r="Q300" i="4"/>
  <c r="P300" i="4"/>
  <c r="P300" i="4" a="1"/>
  <c r="P899" i="4"/>
  <c r="P899" i="4" a="1"/>
  <c r="Q899" i="4"/>
  <c r="Q265" i="4"/>
  <c r="P265" i="4"/>
  <c r="P265" i="4" a="1"/>
  <c r="Q520" i="4"/>
  <c r="P520" i="4"/>
  <c r="P520" i="4" a="1"/>
  <c r="Q898" i="4"/>
  <c r="P898" i="4"/>
  <c r="P898" i="4" a="1"/>
  <c r="Q646" i="4"/>
  <c r="P646" i="4"/>
  <c r="P646" i="4" a="1"/>
  <c r="Q260" i="4"/>
  <c r="P260" i="4"/>
  <c r="P260" i="4" a="1"/>
  <c r="P711" i="4"/>
  <c r="P711" i="4" a="1"/>
  <c r="Q711" i="4"/>
  <c r="Q357" i="4"/>
  <c r="P357" i="4"/>
  <c r="P357" i="4" a="1"/>
  <c r="P223" i="4"/>
  <c r="P223" i="4" a="1"/>
  <c r="Q223" i="4"/>
  <c r="Q527" i="4"/>
  <c r="P527" i="4"/>
  <c r="P527" i="4" a="1"/>
  <c r="P222" i="4"/>
  <c r="P222" i="4" a="1"/>
  <c r="Q222" i="4"/>
  <c r="Q735" i="4"/>
  <c r="P735" i="4"/>
  <c r="P735" i="4" a="1"/>
  <c r="Q391" i="4"/>
  <c r="P391" i="4"/>
  <c r="P391" i="4" a="1"/>
  <c r="P22" i="4"/>
  <c r="P22" i="4" a="1"/>
  <c r="Q22" i="4"/>
  <c r="Q716" i="4"/>
  <c r="P716" i="4"/>
  <c r="P716" i="4" a="1"/>
  <c r="Q593" i="4"/>
  <c r="P593" i="4"/>
  <c r="P593" i="4" a="1"/>
  <c r="P724" i="4"/>
  <c r="P724" i="4" a="1"/>
  <c r="Q724" i="4"/>
  <c r="P642" i="4"/>
  <c r="P642" i="4" a="1"/>
  <c r="Q642" i="4"/>
  <c r="P681" i="4"/>
  <c r="P681" i="4" a="1"/>
  <c r="Q681" i="4"/>
  <c r="P541" i="4"/>
  <c r="P541" i="4" a="1"/>
  <c r="Q541" i="4"/>
  <c r="P229" i="4"/>
  <c r="P229" i="4" a="1"/>
  <c r="Q229" i="4"/>
  <c r="Q693" i="4"/>
  <c r="P693" i="4"/>
  <c r="P693" i="4" a="1"/>
  <c r="Q692" i="4"/>
  <c r="P692" i="4"/>
  <c r="P692" i="4" a="1"/>
  <c r="P9" i="4"/>
  <c r="P9" i="4" a="1"/>
  <c r="Q9" i="4"/>
  <c r="Q347" i="4"/>
  <c r="P347" i="4"/>
  <c r="P347" i="4" a="1"/>
  <c r="P543" i="4"/>
  <c r="P543" i="4" a="1"/>
  <c r="Q543" i="4"/>
  <c r="Q67" i="4"/>
  <c r="P67" i="4"/>
  <c r="P67" i="4" a="1"/>
  <c r="P11" i="4"/>
  <c r="P11" i="4" a="1"/>
  <c r="Q11" i="4"/>
  <c r="Q704" i="4"/>
  <c r="P704" i="4"/>
  <c r="P704" i="4" a="1"/>
  <c r="P818" i="4"/>
  <c r="P818" i="4" a="1"/>
  <c r="Q818" i="4"/>
  <c r="P51" i="4"/>
  <c r="P51" i="4" a="1"/>
  <c r="Q51" i="4"/>
  <c r="P903" i="4"/>
  <c r="P903" i="4" a="1"/>
  <c r="Q903" i="4"/>
  <c r="P741" i="4"/>
  <c r="P741" i="4" a="1"/>
  <c r="Q741" i="4"/>
  <c r="Q763" i="4"/>
  <c r="P763" i="4"/>
  <c r="P763" i="4" a="1"/>
  <c r="P171" i="4"/>
  <c r="P171" i="4" a="1"/>
  <c r="Q171" i="4"/>
  <c r="Q238" i="4"/>
  <c r="P238" i="4"/>
  <c r="P238" i="4" a="1"/>
  <c r="P934" i="4"/>
  <c r="P934" i="4" a="1"/>
  <c r="Q934" i="4"/>
  <c r="Q835" i="4"/>
  <c r="P835" i="4"/>
  <c r="P835" i="4" a="1"/>
  <c r="P800" i="4"/>
  <c r="P800" i="4" a="1"/>
  <c r="Q800" i="4"/>
  <c r="Q204" i="4"/>
  <c r="P204" i="4"/>
  <c r="P204" i="4" a="1"/>
  <c r="P923" i="4"/>
  <c r="P923" i="4" a="1"/>
  <c r="Q923" i="4"/>
  <c r="P289" i="4"/>
  <c r="P289" i="4" a="1"/>
  <c r="Q289" i="4"/>
  <c r="P404" i="4"/>
  <c r="P404" i="4" a="1"/>
  <c r="Q404" i="4"/>
  <c r="Q224" i="4"/>
  <c r="P224" i="4"/>
  <c r="P224" i="4" a="1"/>
  <c r="P406" i="4"/>
  <c r="P406" i="4" a="1"/>
  <c r="Q406" i="4"/>
  <c r="Q816" i="4"/>
  <c r="P816" i="4"/>
  <c r="P816" i="4" a="1"/>
  <c r="P425" i="4"/>
  <c r="P425" i="4" a="1"/>
  <c r="Q425" i="4"/>
  <c r="P162" i="4"/>
  <c r="P162" i="4" a="1"/>
  <c r="Q162" i="4"/>
  <c r="P450" i="4"/>
  <c r="P450" i="4" a="1"/>
  <c r="Q450" i="4"/>
  <c r="Q557" i="4"/>
  <c r="P557" i="4"/>
  <c r="P557" i="4" a="1"/>
  <c r="P471" i="4"/>
  <c r="P471" i="4" a="1"/>
  <c r="Q471" i="4"/>
  <c r="P523" i="4"/>
  <c r="P523" i="4" a="1"/>
  <c r="Q523" i="4"/>
  <c r="Q666" i="4"/>
  <c r="P666" i="4"/>
  <c r="P666" i="4" a="1"/>
  <c r="P785" i="4"/>
  <c r="P785" i="4" a="1"/>
  <c r="Q785" i="4"/>
  <c r="Q424" i="4"/>
  <c r="P424" i="4"/>
  <c r="P424" i="4" a="1"/>
  <c r="Q745" i="4"/>
  <c r="P745" i="4"/>
  <c r="P745" i="4" a="1"/>
  <c r="Q853" i="4"/>
  <c r="P853" i="4"/>
  <c r="P853" i="4" a="1"/>
  <c r="Q502" i="4"/>
  <c r="P502" i="4"/>
  <c r="P502" i="4" a="1"/>
  <c r="P610" i="4"/>
  <c r="P610" i="4" a="1"/>
  <c r="Q610" i="4"/>
  <c r="Q595" i="4"/>
  <c r="P595" i="4"/>
  <c r="P595" i="4" a="1"/>
  <c r="Q123" i="4"/>
  <c r="P123" i="4"/>
  <c r="P123" i="4" a="1"/>
  <c r="P746" i="4"/>
  <c r="P746" i="4" a="1"/>
  <c r="Q746" i="4"/>
  <c r="Q516" i="4"/>
  <c r="P516" i="4"/>
  <c r="P516" i="4" a="1"/>
  <c r="P688" i="4"/>
  <c r="P688" i="4" a="1"/>
  <c r="Q688" i="4"/>
  <c r="Q731" i="4"/>
  <c r="P731" i="4"/>
  <c r="P731" i="4" a="1"/>
  <c r="Q454" i="4"/>
  <c r="P454" i="4"/>
  <c r="P454" i="4" a="1"/>
  <c r="P252" i="4"/>
  <c r="P252" i="4" a="1"/>
  <c r="Q252" i="4"/>
  <c r="Q684" i="4"/>
  <c r="P684" i="4"/>
  <c r="P684" i="4" a="1"/>
  <c r="P603" i="4"/>
  <c r="P603" i="4" a="1"/>
  <c r="Q603" i="4"/>
  <c r="P10" i="4"/>
  <c r="P10" i="4" a="1"/>
  <c r="Q10" i="4"/>
  <c r="P606" i="4"/>
  <c r="P606" i="4" a="1"/>
  <c r="Q606" i="4"/>
  <c r="Q173" i="4"/>
  <c r="P173" i="4"/>
  <c r="P173" i="4" a="1"/>
  <c r="P871" i="4"/>
  <c r="P871" i="4" a="1"/>
  <c r="Q871" i="4"/>
  <c r="Q662" i="4"/>
  <c r="P662" i="4"/>
  <c r="P662" i="4" a="1"/>
  <c r="P842" i="4"/>
  <c r="P842" i="4" a="1"/>
  <c r="Q842" i="4"/>
  <c r="P565" i="4"/>
  <c r="P565" i="4" a="1"/>
  <c r="Q565" i="4"/>
  <c r="P40" i="4"/>
  <c r="P40" i="4" a="1"/>
  <c r="Q40" i="4"/>
  <c r="Q806" i="4"/>
  <c r="P806" i="4"/>
  <c r="P806" i="4" a="1"/>
  <c r="P418" i="4"/>
  <c r="P418" i="4" a="1"/>
  <c r="Q418" i="4"/>
  <c r="Q932" i="4"/>
  <c r="P932" i="4"/>
  <c r="P932" i="4" a="1"/>
  <c r="P277" i="4"/>
  <c r="P277" i="4" a="1"/>
  <c r="Q277" i="4"/>
  <c r="P717" i="4"/>
  <c r="P717" i="4" a="1"/>
  <c r="Q717" i="4"/>
  <c r="P361" i="4"/>
  <c r="P361" i="4" a="1"/>
  <c r="Q361" i="4"/>
  <c r="P570" i="4"/>
  <c r="P570" i="4" a="1"/>
  <c r="Q570" i="4"/>
  <c r="P572" i="4"/>
  <c r="P572" i="4" a="1"/>
  <c r="Q572" i="4"/>
  <c r="P446" i="4"/>
  <c r="P446" i="4" a="1"/>
  <c r="Q446" i="4"/>
  <c r="P689" i="4"/>
  <c r="P689" i="4" a="1"/>
  <c r="Q689" i="4"/>
  <c r="P465" i="4"/>
  <c r="P465" i="4" a="1"/>
  <c r="Q465" i="4"/>
  <c r="Q714" i="4"/>
  <c r="P714" i="4"/>
  <c r="P714" i="4" a="1"/>
  <c r="P139" i="4"/>
  <c r="P139" i="4" a="1"/>
  <c r="Q139" i="4"/>
  <c r="Q531" i="4"/>
  <c r="P531" i="4"/>
  <c r="P531" i="4" a="1"/>
  <c r="Q242" i="4"/>
  <c r="P242" i="4"/>
  <c r="P242" i="4" a="1"/>
  <c r="P165" i="4"/>
  <c r="P165" i="4" a="1"/>
  <c r="Q165" i="4"/>
  <c r="Q691" i="4"/>
  <c r="P691" i="4"/>
  <c r="P691" i="4" a="1"/>
  <c r="P935" i="4"/>
  <c r="P935" i="4" a="1"/>
  <c r="Q935" i="4"/>
  <c r="P654" i="4"/>
  <c r="P654" i="4" a="1"/>
  <c r="Q654" i="4"/>
  <c r="Q349" i="4"/>
  <c r="P349" i="4"/>
  <c r="P349" i="4" a="1"/>
  <c r="P511" i="4"/>
  <c r="P511" i="4" a="1"/>
  <c r="Q511" i="4"/>
  <c r="Q159" i="4"/>
  <c r="P159" i="4"/>
  <c r="P159" i="4" a="1"/>
  <c r="P849" i="4"/>
  <c r="P849" i="4" a="1"/>
  <c r="Q849" i="4"/>
  <c r="Q326" i="4"/>
  <c r="P326" i="4"/>
  <c r="P326" i="4" a="1"/>
  <c r="P858" i="4"/>
  <c r="P858" i="4" a="1"/>
  <c r="Q858" i="4"/>
  <c r="P276" i="4"/>
  <c r="P276" i="4" a="1"/>
  <c r="Q276" i="4"/>
  <c r="Q388" i="4"/>
  <c r="P388" i="4"/>
  <c r="P388" i="4" a="1"/>
  <c r="P699" i="4"/>
  <c r="P699" i="4" a="1"/>
  <c r="Q699" i="4"/>
  <c r="Q720" i="4"/>
  <c r="P720" i="4"/>
  <c r="P720" i="4" a="1"/>
  <c r="P385" i="4"/>
  <c r="P385" i="4" a="1"/>
  <c r="Q385" i="4"/>
  <c r="P545" i="4"/>
  <c r="P545" i="4" a="1"/>
  <c r="Q545" i="4"/>
  <c r="P413" i="4"/>
  <c r="P413" i="4" a="1"/>
  <c r="Q413" i="4"/>
  <c r="P122" i="4"/>
  <c r="P122" i="4" a="1"/>
  <c r="Q122" i="4"/>
  <c r="Q848" i="4"/>
  <c r="P848" i="4"/>
  <c r="P848" i="4" a="1"/>
  <c r="P68" i="4"/>
  <c r="P68" i="4" a="1"/>
  <c r="Q68" i="4"/>
  <c r="Q811" i="4"/>
  <c r="P811" i="4"/>
  <c r="P811" i="4" a="1"/>
  <c r="P547" i="4"/>
  <c r="P547" i="4" a="1"/>
  <c r="Q547" i="4"/>
  <c r="Q38" i="4"/>
  <c r="P38" i="4"/>
  <c r="P38" i="4" a="1"/>
  <c r="Q561" i="4"/>
  <c r="P561" i="4"/>
  <c r="P561" i="4" a="1"/>
  <c r="P264" i="4"/>
  <c r="P264" i="4" a="1"/>
  <c r="Q264" i="4"/>
  <c r="Q219" i="4"/>
  <c r="P219" i="4"/>
  <c r="P219" i="4" a="1"/>
  <c r="P395" i="4"/>
  <c r="P395" i="4" a="1"/>
  <c r="Q395" i="4"/>
  <c r="Q318" i="4"/>
  <c r="P318" i="4"/>
  <c r="P318" i="4" a="1"/>
  <c r="P883" i="4"/>
  <c r="P883" i="4" a="1"/>
  <c r="Q883" i="4"/>
  <c r="P58" i="4"/>
  <c r="P58" i="4" a="1"/>
  <c r="Q58" i="4"/>
  <c r="Q466" i="4"/>
  <c r="P466" i="4"/>
  <c r="P466" i="4" a="1"/>
  <c r="P295" i="4"/>
  <c r="P295" i="4" a="1"/>
  <c r="Q295" i="4"/>
  <c r="Q480" i="4"/>
  <c r="P480" i="4"/>
  <c r="P480" i="4" a="1"/>
  <c r="P150" i="4"/>
  <c r="P150" i="4" a="1"/>
  <c r="Q150" i="4"/>
  <c r="P339" i="4"/>
  <c r="P339" i="4" a="1"/>
  <c r="Q339" i="4"/>
  <c r="Q665" i="4"/>
  <c r="P665" i="4"/>
  <c r="P665" i="4" a="1"/>
  <c r="P392" i="4"/>
  <c r="P392" i="4" a="1"/>
  <c r="Q392" i="4"/>
  <c r="Q608" i="4"/>
  <c r="P608" i="4"/>
  <c r="P608" i="4" a="1"/>
  <c r="P417" i="4"/>
  <c r="P417" i="4" a="1"/>
  <c r="Q417" i="4"/>
  <c r="P532" i="4"/>
  <c r="P532" i="4" a="1"/>
  <c r="Q532" i="4"/>
  <c r="Q596" i="4"/>
  <c r="P596" i="4"/>
  <c r="P596" i="4" a="1"/>
  <c r="Q636" i="4"/>
  <c r="P636" i="4"/>
  <c r="P636" i="4" a="1"/>
  <c r="Q836" i="4"/>
  <c r="P836" i="4"/>
  <c r="P836" i="4" a="1"/>
  <c r="P63" i="4"/>
  <c r="P63" i="4" a="1"/>
  <c r="Q63" i="4"/>
  <c r="P639" i="4"/>
  <c r="P639" i="4" a="1"/>
  <c r="Q639" i="4"/>
  <c r="Q227" i="4"/>
  <c r="P227" i="4"/>
  <c r="P227" i="4" a="1"/>
  <c r="P178" i="4"/>
  <c r="P178" i="4" a="1"/>
  <c r="Q178" i="4"/>
  <c r="P916" i="4"/>
  <c r="P916" i="4" a="1"/>
  <c r="Q916" i="4"/>
  <c r="Q116" i="4"/>
  <c r="P116" i="4"/>
  <c r="P116" i="4" a="1"/>
  <c r="Q615" i="4"/>
  <c r="P615" i="4"/>
  <c r="P615" i="4" a="1"/>
  <c r="P287" i="4"/>
  <c r="P287" i="4" a="1"/>
  <c r="Q287" i="4"/>
  <c r="P274" i="4"/>
  <c r="P274" i="4" a="1"/>
  <c r="Q274" i="4"/>
  <c r="P323" i="4"/>
  <c r="P323" i="4" a="1"/>
  <c r="Q323" i="4"/>
  <c r="Q389" i="4"/>
  <c r="P389" i="4"/>
  <c r="P389" i="4" a="1"/>
  <c r="P870" i="4"/>
  <c r="P870" i="4" a="1"/>
  <c r="Q870" i="4"/>
  <c r="Q760" i="4"/>
  <c r="P760" i="4"/>
  <c r="P760" i="4" a="1"/>
  <c r="Q600" i="4"/>
  <c r="P600" i="4"/>
  <c r="P600" i="4" a="1"/>
  <c r="P467" i="4"/>
  <c r="P467" i="4" a="1"/>
  <c r="Q467" i="4"/>
  <c r="Q95" i="4"/>
  <c r="P95" i="4"/>
  <c r="P95" i="4" a="1"/>
  <c r="P271" i="4"/>
  <c r="P271" i="4" a="1"/>
  <c r="Q271" i="4"/>
  <c r="Q124" i="4"/>
  <c r="P124" i="4"/>
  <c r="P124" i="4" a="1"/>
  <c r="P256" i="4"/>
  <c r="P256" i="4" a="1"/>
  <c r="Q256" i="4"/>
  <c r="Q744" i="4"/>
  <c r="P744" i="4"/>
  <c r="P744" i="4" a="1"/>
  <c r="Q387" i="4"/>
  <c r="P387" i="4"/>
  <c r="P387" i="4" a="1"/>
  <c r="Q683" i="4"/>
  <c r="P683" i="4"/>
  <c r="P683" i="4" a="1"/>
  <c r="P948" i="4"/>
  <c r="P948" i="4" a="1"/>
  <c r="Q948" i="4"/>
  <c r="Q537" i="4"/>
  <c r="P537" i="4"/>
  <c r="P537" i="4" a="1"/>
  <c r="Q353" i="4"/>
  <c r="P353" i="4"/>
  <c r="P353" i="4" a="1"/>
  <c r="Q854" i="4"/>
  <c r="P854" i="4"/>
  <c r="P854" i="4" a="1"/>
  <c r="Q18" i="4"/>
  <c r="P18" i="4"/>
  <c r="P18" i="4" a="1"/>
  <c r="Q859" i="4"/>
  <c r="P859" i="4"/>
  <c r="P859" i="4" a="1"/>
  <c r="P598" i="4"/>
  <c r="P598" i="4" a="1"/>
  <c r="Q598" i="4"/>
  <c r="Q707" i="4"/>
  <c r="P707" i="4"/>
  <c r="P707" i="4" a="1"/>
  <c r="Q373" i="4"/>
  <c r="P373" i="4"/>
  <c r="P373" i="4" a="1"/>
  <c r="P677" i="4"/>
  <c r="P677" i="4" a="1"/>
  <c r="Q677" i="4"/>
  <c r="Q355" i="4"/>
  <c r="P355" i="4"/>
  <c r="P355" i="4" a="1"/>
  <c r="P515" i="4"/>
  <c r="P515" i="4" a="1"/>
  <c r="Q515" i="4"/>
  <c r="Q536" i="4"/>
  <c r="P536" i="4"/>
  <c r="P536" i="4" a="1"/>
  <c r="Q514" i="4"/>
  <c r="P514" i="4"/>
  <c r="P514" i="4" a="1"/>
  <c r="P950" i="4"/>
  <c r="P950" i="4" a="1"/>
  <c r="Q950" i="4"/>
  <c r="Q37" i="4"/>
  <c r="P37" i="4"/>
  <c r="P37" i="4" a="1"/>
  <c r="P886" i="4"/>
  <c r="P886" i="4" a="1"/>
  <c r="Q886" i="4"/>
  <c r="Q2" i="4"/>
  <c r="P2" i="4"/>
  <c r="P2" i="4" a="1"/>
  <c r="Q412" i="4"/>
  <c r="P412" i="4"/>
  <c r="P412" i="4" a="1"/>
  <c r="Q904" i="4"/>
  <c r="P904" i="4"/>
  <c r="P904" i="4" a="1"/>
  <c r="Q23" i="4"/>
  <c r="P23" i="4"/>
  <c r="P23" i="4" a="1"/>
  <c r="Q822" i="4"/>
  <c r="P822" i="4"/>
  <c r="P822" i="4" a="1"/>
  <c r="P196" i="4"/>
  <c r="P196" i="4" a="1"/>
  <c r="Q196" i="4"/>
  <c r="Q83" i="4"/>
  <c r="P83" i="4"/>
  <c r="P83" i="4" a="1"/>
  <c r="P919" i="4"/>
  <c r="P919" i="4" a="1"/>
  <c r="Q919" i="4"/>
  <c r="P484" i="4"/>
  <c r="P484" i="4" a="1"/>
  <c r="Q484" i="4"/>
  <c r="Q331" i="4"/>
  <c r="P331" i="4"/>
  <c r="P331" i="4" a="1"/>
  <c r="Q239" i="4"/>
  <c r="P239" i="4"/>
  <c r="P239" i="4" a="1"/>
  <c r="Q153" i="4"/>
  <c r="P153" i="4"/>
  <c r="P153" i="4" a="1"/>
  <c r="Q82" i="4"/>
  <c r="P82" i="4"/>
  <c r="P82" i="4" a="1"/>
  <c r="P566" i="4"/>
  <c r="P566" i="4" a="1"/>
  <c r="Q566" i="4"/>
  <c r="Q315" i="4"/>
  <c r="P315" i="4"/>
  <c r="P315" i="4" a="1"/>
  <c r="P911" i="4"/>
  <c r="P911" i="4" a="1"/>
  <c r="Q911" i="4"/>
  <c r="P437" i="4"/>
  <c r="P437" i="4" a="1"/>
  <c r="Q437" i="4"/>
  <c r="P626" i="4"/>
  <c r="P626" i="4" a="1"/>
  <c r="Q626" i="4"/>
  <c r="P324" i="4"/>
  <c r="P324" i="4" a="1"/>
  <c r="Q324" i="4"/>
  <c r="P90" i="4"/>
  <c r="P90" i="4" a="1"/>
  <c r="Q90" i="4"/>
  <c r="Q344" i="4"/>
  <c r="P344" i="4"/>
  <c r="P344" i="4" a="1"/>
  <c r="P872" i="4"/>
  <c r="P872" i="4" a="1"/>
  <c r="Q872" i="4"/>
  <c r="Q394" i="4"/>
  <c r="P394" i="4"/>
  <c r="P394" i="4" a="1"/>
  <c r="Q337" i="4"/>
  <c r="P337" i="4"/>
  <c r="P337" i="4" a="1"/>
  <c r="P548" i="4"/>
  <c r="P548" i="4" a="1"/>
  <c r="Q548" i="4"/>
  <c r="Q889" i="4"/>
  <c r="P889" i="4"/>
  <c r="P889" i="4" a="1"/>
  <c r="P757" i="4"/>
  <c r="P757" i="4" a="1"/>
  <c r="Q757" i="4"/>
  <c r="Q371" i="4"/>
  <c r="P371" i="4"/>
  <c r="P371" i="4" a="1"/>
  <c r="P84" i="4"/>
  <c r="P84" i="4" a="1"/>
  <c r="Q84" i="4"/>
  <c r="Q125" i="4"/>
  <c r="P125" i="4"/>
  <c r="P125" i="4" a="1"/>
  <c r="Q57" i="4"/>
  <c r="P57" i="4"/>
  <c r="P57" i="4" a="1"/>
  <c r="Q127" i="4"/>
  <c r="P127" i="4"/>
  <c r="P127" i="4" a="1"/>
  <c r="Q456" i="4"/>
  <c r="P456" i="4"/>
  <c r="P456" i="4" a="1"/>
  <c r="Q48" i="4"/>
  <c r="P48" i="4"/>
  <c r="P48" i="4" a="1"/>
  <c r="P53" i="4"/>
  <c r="P53" i="4" a="1"/>
  <c r="Q53" i="4"/>
  <c r="Q815" i="4"/>
  <c r="P815" i="4"/>
  <c r="P815" i="4" a="1"/>
  <c r="Q151" i="4"/>
  <c r="P151" i="4"/>
  <c r="P151" i="4" a="1"/>
  <c r="Q102" i="4"/>
  <c r="P102" i="4"/>
  <c r="P102" i="4" a="1"/>
  <c r="P912" i="4"/>
  <c r="P912" i="4" a="1"/>
  <c r="Q912" i="4"/>
  <c r="P695" i="4"/>
  <c r="P695" i="4" a="1"/>
  <c r="Q695" i="4"/>
  <c r="P111" i="4"/>
  <c r="P111" i="4" a="1"/>
  <c r="Q111" i="4"/>
  <c r="P591" i="4"/>
  <c r="P591" i="4" a="1"/>
  <c r="Q591" i="4"/>
  <c r="P669" i="4"/>
  <c r="P669" i="4" a="1"/>
  <c r="Q669" i="4"/>
  <c r="P618" i="4"/>
  <c r="P618" i="4" a="1"/>
  <c r="Q618" i="4"/>
  <c r="Q266" i="4"/>
  <c r="P266" i="4"/>
  <c r="P266" i="4" a="1"/>
  <c r="P657" i="4"/>
  <c r="P657" i="4" a="1"/>
  <c r="Q657" i="4"/>
  <c r="P644" i="4"/>
  <c r="P644" i="4" a="1"/>
  <c r="Q644" i="4"/>
  <c r="Q112" i="4"/>
  <c r="P112" i="4"/>
  <c r="P112" i="4" a="1"/>
  <c r="P632" i="4"/>
  <c r="P632" i="4" a="1"/>
  <c r="Q632" i="4"/>
  <c r="P432" i="4"/>
  <c r="P432" i="4" a="1"/>
  <c r="Q432" i="4"/>
  <c r="Q599" i="4"/>
  <c r="P599" i="4"/>
  <c r="P599" i="4" a="1"/>
  <c r="Q185" i="4"/>
  <c r="P185" i="4"/>
  <c r="P185" i="4" a="1"/>
  <c r="Q799" i="4"/>
  <c r="P799" i="4"/>
  <c r="P799" i="4" a="1"/>
  <c r="P736" i="4"/>
  <c r="P736" i="4" a="1"/>
  <c r="Q736" i="4"/>
  <c r="Q296" i="4"/>
  <c r="P296" i="4"/>
  <c r="P296" i="4" a="1"/>
  <c r="P283" i="4"/>
  <c r="P283" i="4" a="1"/>
  <c r="Q283" i="4"/>
  <c r="P552" i="4"/>
  <c r="P552" i="4" a="1"/>
  <c r="Q552" i="4"/>
  <c r="Q535" i="4"/>
  <c r="P535" i="4"/>
  <c r="P535" i="4" a="1"/>
  <c r="P438" i="4"/>
  <c r="P438" i="4" a="1"/>
  <c r="Q438" i="4"/>
  <c r="P297" i="4"/>
  <c r="P297" i="4" a="1"/>
  <c r="Q29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6AF7B9-7A29-42E9-AFFD-E65F64773901}" keepAlive="1" name="Query - assignments" description="Connection to the 'assignments' query in the workbook." type="5" refreshedVersion="8" background="1" saveData="1">
    <dbPr connection="Provider=Microsoft.Mashup.OleDb.1;Data Source=$Workbook$;Location=assignments;Extended Properties=&quot;&quot;" command="SELECT * FROM [assignments]"/>
  </connection>
  <connection id="2" xr16:uid="{B7C50454-08A2-4A6A-9FFE-B7ED48A91E7E}" keepAlive="1" name="Query - availability" description="Connection to the 'availability' query in the workbook." type="5" refreshedVersion="8" background="1" saveData="1">
    <dbPr connection="Provider=Microsoft.Mashup.OleDb.1;Data Source=$Workbook$;Location=availability;Extended Properties=&quot;&quot;" command="SELECT * FROM [availability]"/>
  </connection>
  <connection id="3" xr16:uid="{E84764E6-19EF-4E8F-B3E4-9DBF73FD85C6}" keepAlive="1" name="Query - courses" description="Connection to the 'courses' query in the workbook." type="5" refreshedVersion="8" background="1" saveData="1">
    <dbPr connection="Provider=Microsoft.Mashup.OleDb.1;Data Source=$Workbook$;Location=courses;Extended Properties=&quot;&quot;" command="SELECT * FROM [courses]"/>
  </connection>
  <connection id="4" xr16:uid="{CF01DEA7-4ADA-4504-84BA-323F830FB285}" keepAlive="1" name="Query - faculty" description="Connection to the 'faculty' query in the workbook." type="5" refreshedVersion="8" background="1" saveData="1">
    <dbPr connection="Provider=Microsoft.Mashup.OleDb.1;Data Source=$Workbook$;Location=faculty;Extended Properties=&quot;&quot;" command="SELECT * FROM [faculty]"/>
  </connection>
  <connection id="5" xr16:uid="{B100FEDC-5A4F-4829-8F1F-9115F60A9EEB}" keepAlive="1" name="Query - profiling" description="Connection to the 'profiling' query in the workbook." type="5" refreshedVersion="8" background="1" saveData="1">
    <dbPr connection="Provider=Microsoft.Mashup.OleDb.1;Data Source=$Workbook$;Location=profiling;Extended Properties=&quot;&quot;" command="SELECT * FROM [profiling]"/>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<sst xmlns="http://schemas.openxmlformats.org/spreadsheetml/2006/main" count="13080" uniqueCount="2108">
  <si>
    <t>CourseCode</t>
  </si>
  <si>
    <t>CourseName</t>
  </si>
  <si>
    <t>Department</t>
  </si>
  <si>
    <t>Credits</t>
  </si>
  <si>
    <t>ContactHoursPerWeek</t>
  </si>
  <si>
    <t>Term</t>
  </si>
  <si>
    <t>DeliveryMode</t>
  </si>
  <si>
    <t>CHEM288</t>
  </si>
  <si>
    <t>Chemometrics</t>
  </si>
  <si>
    <t>Chemistry</t>
  </si>
  <si>
    <t>Spring 2025</t>
  </si>
  <si>
    <t>In-Person</t>
  </si>
  <si>
    <t>BUS159</t>
  </si>
  <si>
    <t>Operations Management</t>
  </si>
  <si>
    <t>Business &amp; Management</t>
  </si>
  <si>
    <t>Online</t>
  </si>
  <si>
    <t>ECON297</t>
  </si>
  <si>
    <t>Game Theory</t>
  </si>
  <si>
    <t>Economics</t>
  </si>
  <si>
    <t>BIO243</t>
  </si>
  <si>
    <t>Genetics</t>
  </si>
  <si>
    <t>Biology</t>
  </si>
  <si>
    <t>Hybrid</t>
  </si>
  <si>
    <t>CS177</t>
  </si>
  <si>
    <t>Cloud Computing</t>
  </si>
  <si>
    <t>Computer Science</t>
  </si>
  <si>
    <t>ENGT292</t>
  </si>
  <si>
    <t>IoT Fundamentals</t>
  </si>
  <si>
    <t>Engineering Technology</t>
  </si>
  <si>
    <t>ECON245</t>
  </si>
  <si>
    <t>Microeconomics</t>
  </si>
  <si>
    <t>Winter 2025</t>
  </si>
  <si>
    <t>PHYS180</t>
  </si>
  <si>
    <t>Classical Mechanics</t>
  </si>
  <si>
    <t>Physics</t>
  </si>
  <si>
    <t>Fall 2024</t>
  </si>
  <si>
    <t>BUS240</t>
  </si>
  <si>
    <t>Project Management</t>
  </si>
  <si>
    <t>MTH376</t>
  </si>
  <si>
    <t>Time Series Analysis</t>
  </si>
  <si>
    <t>Mathematics &amp; Statistics</t>
  </si>
  <si>
    <t>ENGT258</t>
  </si>
  <si>
    <t>Quality Assurance</t>
  </si>
  <si>
    <t>ECON462</t>
  </si>
  <si>
    <t>Macroeconomics</t>
  </si>
  <si>
    <t>PHYS335</t>
  </si>
  <si>
    <t>PHYS396</t>
  </si>
  <si>
    <t>Thermodynamics</t>
  </si>
  <si>
    <t>ENGT196</t>
  </si>
  <si>
    <t>Systems Integration</t>
  </si>
  <si>
    <t>BIO285</t>
  </si>
  <si>
    <t>Bioinformatics</t>
  </si>
  <si>
    <t>BUS226</t>
  </si>
  <si>
    <t>Financial Accounting</t>
  </si>
  <si>
    <t>CHEM423</t>
  </si>
  <si>
    <t>CS276</t>
  </si>
  <si>
    <t>Machine Learning</t>
  </si>
  <si>
    <t>ENGT389</t>
  </si>
  <si>
    <t>PHYS149</t>
  </si>
  <si>
    <t>Computational Physics</t>
  </si>
  <si>
    <t>CHEM202</t>
  </si>
  <si>
    <t>Analytical Chemistry</t>
  </si>
  <si>
    <t>CS117</t>
  </si>
  <si>
    <t>ECON132</t>
  </si>
  <si>
    <t>BIO263</t>
  </si>
  <si>
    <t>PSYC301</t>
  </si>
  <si>
    <t>Research Methods</t>
  </si>
  <si>
    <t>Psychology</t>
  </si>
  <si>
    <t>ENGT469</t>
  </si>
  <si>
    <t>CHEM130</t>
  </si>
  <si>
    <t>Organic Chemistry</t>
  </si>
  <si>
    <t>ECON128</t>
  </si>
  <si>
    <t>ENGT446</t>
  </si>
  <si>
    <t>Network Architecture</t>
  </si>
  <si>
    <t>ECON265</t>
  </si>
  <si>
    <t>Econometrics</t>
  </si>
  <si>
    <t>CHEM346</t>
  </si>
  <si>
    <t>BUS446</t>
  </si>
  <si>
    <t>CS180</t>
  </si>
  <si>
    <t>Software Engineering</t>
  </si>
  <si>
    <t>CHEM483</t>
  </si>
  <si>
    <t>CS421</t>
  </si>
  <si>
    <t>Data Structures</t>
  </si>
  <si>
    <t>ENGT344</t>
  </si>
  <si>
    <t>Embedded Systems</t>
  </si>
  <si>
    <t>ENGT476</t>
  </si>
  <si>
    <t>PSYC174</t>
  </si>
  <si>
    <t>Behavioural Analytics</t>
  </si>
  <si>
    <t>PHYS226</t>
  </si>
  <si>
    <t>Quantum Mechanics</t>
  </si>
  <si>
    <t>BIO271</t>
  </si>
  <si>
    <t>Microbiology</t>
  </si>
  <si>
    <t>CHEM333</t>
  </si>
  <si>
    <t>CS423</t>
  </si>
  <si>
    <t>BIO161</t>
  </si>
  <si>
    <t>Molecular Biology</t>
  </si>
  <si>
    <t>BIO222</t>
  </si>
  <si>
    <t>PHYS183</t>
  </si>
  <si>
    <t>CS326</t>
  </si>
  <si>
    <t>ECON100</t>
  </si>
  <si>
    <t>CS309</t>
  </si>
  <si>
    <t>Databases</t>
  </si>
  <si>
    <t>BUS192</t>
  </si>
  <si>
    <t>ENGT407</t>
  </si>
  <si>
    <t>ECON489</t>
  </si>
  <si>
    <t>ENGT398</t>
  </si>
  <si>
    <t>PSYC308</t>
  </si>
  <si>
    <t>Cognitive Psychology</t>
  </si>
  <si>
    <t>ECON146</t>
  </si>
  <si>
    <t>BIO227</t>
  </si>
  <si>
    <t>CHEM394</t>
  </si>
  <si>
    <t>PSYC136</t>
  </si>
  <si>
    <t>CHEM498</t>
  </si>
  <si>
    <t>ECON328</t>
  </si>
  <si>
    <t>MTH214</t>
  </si>
  <si>
    <t>BIO228</t>
  </si>
  <si>
    <t>ENGT233</t>
  </si>
  <si>
    <t>ECON152</t>
  </si>
  <si>
    <t>CS239</t>
  </si>
  <si>
    <t>FacultyID</t>
  </si>
  <si>
    <t>FirstName</t>
  </si>
  <si>
    <t>LastName</t>
  </si>
  <si>
    <t>FullName</t>
  </si>
  <si>
    <t>Rank</t>
  </si>
  <si>
    <t>EmployeeType</t>
  </si>
  <si>
    <t>Campus</t>
  </si>
  <si>
    <t>MaxLoadHoursPerWeek</t>
  </si>
  <si>
    <t>Email</t>
  </si>
  <si>
    <t>EDU-F001</t>
  </si>
  <si>
    <t>Raj</t>
  </si>
  <si>
    <t>Rodriguez</t>
  </si>
  <si>
    <t>Raj Rodriguez</t>
  </si>
  <si>
    <t>Lecturer</t>
  </si>
  <si>
    <t>Full-Time</t>
  </si>
  <si>
    <t>raj.rodriguez@temp-edu.org</t>
  </si>
  <si>
    <t>EDU-F002</t>
  </si>
  <si>
    <t>Priya</t>
  </si>
  <si>
    <t>Green</t>
  </si>
  <si>
    <t>Priya Green</t>
  </si>
  <si>
    <t>Adjunct</t>
  </si>
  <si>
    <t>Toronto</t>
  </si>
  <si>
    <t>priya.green@temp-edu.org</t>
  </si>
  <si>
    <t>EDU-F003</t>
  </si>
  <si>
    <t>Kabir</t>
  </si>
  <si>
    <t>Williams</t>
  </si>
  <si>
    <t>Kabir Williams</t>
  </si>
  <si>
    <t>Professor</t>
  </si>
  <si>
    <t>kabir.williams@temp-edu.org</t>
  </si>
  <si>
    <t>EDU-F004</t>
  </si>
  <si>
    <t>Sophia</t>
  </si>
  <si>
    <t>Campbell</t>
  </si>
  <si>
    <t>Sophia Campbell</t>
  </si>
  <si>
    <t>Assistant Professor</t>
  </si>
  <si>
    <t>sophia.campbell@temp-edu.org</t>
  </si>
  <si>
    <t>EDU-F005</t>
  </si>
  <si>
    <t>Michael</t>
  </si>
  <si>
    <t>Davis</t>
  </si>
  <si>
    <t>Michael Davis</t>
  </si>
  <si>
    <t>Part-Time</t>
  </si>
  <si>
    <t>michael.davis@temp-edu.org</t>
  </si>
  <si>
    <t>EDU-F006</t>
  </si>
  <si>
    <t>Phillips</t>
  </si>
  <si>
    <t>Michael Phillips</t>
  </si>
  <si>
    <t>michael.phillips@temp-edu.org</t>
  </si>
  <si>
    <t>EDU-F007</t>
  </si>
  <si>
    <t>Lucas</t>
  </si>
  <si>
    <t>Wright</t>
  </si>
  <si>
    <t>Lucas Wright</t>
  </si>
  <si>
    <t>Remote</t>
  </si>
  <si>
    <t>lucas.wright@temp-edu.org</t>
  </si>
  <si>
    <t>EDU-F008</t>
  </si>
  <si>
    <t>Victoria</t>
  </si>
  <si>
    <t>Thompson</t>
  </si>
  <si>
    <t>Victoria Thompson</t>
  </si>
  <si>
    <t>victoria.thompson@temp-edu.org</t>
  </si>
  <si>
    <t>EDU-F009</t>
  </si>
  <si>
    <t>Amelia</t>
  </si>
  <si>
    <t>Evans</t>
  </si>
  <si>
    <t>Amelia Evans</t>
  </si>
  <si>
    <t>amelia.evans@temp-edu.org</t>
  </si>
  <si>
    <t>EDU-F010</t>
  </si>
  <si>
    <t>Abigail</t>
  </si>
  <si>
    <t>Khan</t>
  </si>
  <si>
    <t>Abigail Khan</t>
  </si>
  <si>
    <t>abigail.khan@temp-edu.org</t>
  </si>
  <si>
    <t>EDU-F011</t>
  </si>
  <si>
    <t>Charlotte</t>
  </si>
  <si>
    <t>Edwards</t>
  </si>
  <si>
    <t>Charlotte Edwards</t>
  </si>
  <si>
    <t>Associate Professor</t>
  </si>
  <si>
    <t>charlotte.edwards@temp-edu.org</t>
  </si>
  <si>
    <t>EDU-F012</t>
  </si>
  <si>
    <t>Madison</t>
  </si>
  <si>
    <t>Madison Wright</t>
  </si>
  <si>
    <t>madison.wright@temp-edu.org</t>
  </si>
  <si>
    <t>EDU-F013</t>
  </si>
  <si>
    <t>Ethan</t>
  </si>
  <si>
    <t>Jones</t>
  </si>
  <si>
    <t>Ethan Jones</t>
  </si>
  <si>
    <t>ethan.jones@temp-edu.org</t>
  </si>
  <si>
    <t>EDU-F014</t>
  </si>
  <si>
    <t>Evelyn</t>
  </si>
  <si>
    <t>Scott</t>
  </si>
  <si>
    <t>Evelyn Scott</t>
  </si>
  <si>
    <t>evelyn.scott@temp-edu.org</t>
  </si>
  <si>
    <t>EDU-F015</t>
  </si>
  <si>
    <t>Noah</t>
  </si>
  <si>
    <t>Wong</t>
  </si>
  <si>
    <t>Noah Wong</t>
  </si>
  <si>
    <t>noah.wong@temp-edu.org</t>
  </si>
  <si>
    <t>EDU-F016</t>
  </si>
  <si>
    <t>Moore</t>
  </si>
  <si>
    <t>Victoria Moore</t>
  </si>
  <si>
    <t>victoria.moore@temp-edu.org</t>
  </si>
  <si>
    <t>EDU-F017</t>
  </si>
  <si>
    <t>Charlotte Khan</t>
  </si>
  <si>
    <t>charlotte.khan@temp-edu.org</t>
  </si>
  <si>
    <t>EDU-F018</t>
  </si>
  <si>
    <t>Nora</t>
  </si>
  <si>
    <t>Thomson</t>
  </si>
  <si>
    <t>Nora Thomson</t>
  </si>
  <si>
    <t>nora.thomson@temp-edu.org</t>
  </si>
  <si>
    <t>EDU-F019</t>
  </si>
  <si>
    <t>Oliver</t>
  </si>
  <si>
    <t>Hernandez</t>
  </si>
  <si>
    <t>Oliver Hernandez</t>
  </si>
  <si>
    <t>oliver.hernandez@temp-edu.org</t>
  </si>
  <si>
    <t>EDU-F020</t>
  </si>
  <si>
    <t>Harper</t>
  </si>
  <si>
    <t>Harper Moore</t>
  </si>
  <si>
    <t>harper.moore@temp-edu.org</t>
  </si>
  <si>
    <t>EDU-F021</t>
  </si>
  <si>
    <t>James</t>
  </si>
  <si>
    <t>James Evans</t>
  </si>
  <si>
    <t>james.evans@temp-edu.org</t>
  </si>
  <si>
    <t>EDU-F022</t>
  </si>
  <si>
    <t>Rohan</t>
  </si>
  <si>
    <t>Stewart</t>
  </si>
  <si>
    <t>Rohan Stewart</t>
  </si>
  <si>
    <t>rohan.stewart@temp-edu.org</t>
  </si>
  <si>
    <t>EDU-F023</t>
  </si>
  <si>
    <t>Sofia</t>
  </si>
  <si>
    <t>Perez</t>
  </si>
  <si>
    <t>Sofia Perez</t>
  </si>
  <si>
    <t>sofia.perez@temp-edu.org</t>
  </si>
  <si>
    <t>EDU-F024</t>
  </si>
  <si>
    <t>Muhammad</t>
  </si>
  <si>
    <t>White</t>
  </si>
  <si>
    <t>Muhammad White</t>
  </si>
  <si>
    <t>muhammad.white@temp-edu.org</t>
  </si>
  <si>
    <t>EDU-F025</t>
  </si>
  <si>
    <t>Adams</t>
  </si>
  <si>
    <t>Priya Adams</t>
  </si>
  <si>
    <t>priya.adams@temp-edu.org</t>
  </si>
  <si>
    <t>EDU-F026</t>
  </si>
  <si>
    <t>Thomas</t>
  </si>
  <si>
    <t>Sofia Thomas</t>
  </si>
  <si>
    <t>sofia.thomas@temp-edu.org</t>
  </si>
  <si>
    <t>EDU-F027</t>
  </si>
  <si>
    <t>Clark</t>
  </si>
  <si>
    <t>Rohan Clark</t>
  </si>
  <si>
    <t>rohan.clark@temp-edu.org</t>
  </si>
  <si>
    <t>EDU-F028</t>
  </si>
  <si>
    <t>Samantha</t>
  </si>
  <si>
    <t>Samantha Thomas</t>
  </si>
  <si>
    <t>samantha.thomas@temp-edu.org</t>
  </si>
  <si>
    <t>EDU-F029</t>
  </si>
  <si>
    <t>William</t>
  </si>
  <si>
    <t>Martin</t>
  </si>
  <si>
    <t>William Martin</t>
  </si>
  <si>
    <t>william.martin@temp-edu.org</t>
  </si>
  <si>
    <t>EDU-F030</t>
  </si>
  <si>
    <t>Evelyn Jones</t>
  </si>
  <si>
    <t>evelyn.jones@temp-edu.org</t>
  </si>
  <si>
    <t>EDU-F031</t>
  </si>
  <si>
    <t>Alexander</t>
  </si>
  <si>
    <t>King</t>
  </si>
  <si>
    <t>Alexander King</t>
  </si>
  <si>
    <t>alexander.king@temp-edu.org</t>
  </si>
  <si>
    <t>EDU-F032</t>
  </si>
  <si>
    <t>Arjun</t>
  </si>
  <si>
    <t>Collins</t>
  </si>
  <si>
    <t>Arjun Collins</t>
  </si>
  <si>
    <t>arjun.collins@temp-edu.org</t>
  </si>
  <si>
    <t>EDU-F033</t>
  </si>
  <si>
    <t>Taylor</t>
  </si>
  <si>
    <t>Noah Taylor</t>
  </si>
  <si>
    <t>noah.taylor@temp-edu.org</t>
  </si>
  <si>
    <t>EDU-F034</t>
  </si>
  <si>
    <t>Harris</t>
  </si>
  <si>
    <t>Abigail Harris</t>
  </si>
  <si>
    <t>abigail.harris@temp-edu.org</t>
  </si>
  <si>
    <t>EDU-F035</t>
  </si>
  <si>
    <t>Simran</t>
  </si>
  <si>
    <t>Gonzalez</t>
  </si>
  <si>
    <t>Simran Gonzalez</t>
  </si>
  <si>
    <t>simran.gonzalez@temp-edu.org</t>
  </si>
  <si>
    <t>EDU-F036</t>
  </si>
  <si>
    <t>Evelyn Harris</t>
  </si>
  <si>
    <t>evelyn.harris@temp-edu.org</t>
  </si>
  <si>
    <t>EDU-F037</t>
  </si>
  <si>
    <t>Daniel</t>
  </si>
  <si>
    <t>Daniel Hernandez</t>
  </si>
  <si>
    <t>daniel.hernandez@temp-edu.org</t>
  </si>
  <si>
    <t>EDU-F038</t>
  </si>
  <si>
    <t>Rohan Perez</t>
  </si>
  <si>
    <t>rohan.perez@temp-edu.org</t>
  </si>
  <si>
    <t>EDU-F039</t>
  </si>
  <si>
    <t>Benjamin</t>
  </si>
  <si>
    <t>Benjamin Green</t>
  </si>
  <si>
    <t>benjamin.green@temp-edu.org</t>
  </si>
  <si>
    <t>EDU-F040</t>
  </si>
  <si>
    <t>Hannah</t>
  </si>
  <si>
    <t>Hannah Harris</t>
  </si>
  <si>
    <t>hannah.harris@temp-edu.org</t>
  </si>
  <si>
    <t>EDU-F041</t>
  </si>
  <si>
    <t>William Collins</t>
  </si>
  <si>
    <t>william.collins@temp-edu.org</t>
  </si>
  <si>
    <t>EDU-F042</t>
  </si>
  <si>
    <t>Harper Gonzalez</t>
  </si>
  <si>
    <t>harper.gonzalez@temp-edu.org</t>
  </si>
  <si>
    <t>EDU-F043</t>
  </si>
  <si>
    <t>Alexander Thomson</t>
  </si>
  <si>
    <t>alexander.thomson@temp-edu.org</t>
  </si>
  <si>
    <t>EDU-F044</t>
  </si>
  <si>
    <t>Jacob</t>
  </si>
  <si>
    <t>Jacob Davis</t>
  </si>
  <si>
    <t>jacob.davis@temp-edu.org</t>
  </si>
  <si>
    <t>EDU-F045</t>
  </si>
  <si>
    <t>Zoe</t>
  </si>
  <si>
    <t>Smith</t>
  </si>
  <si>
    <t>Zoe Smith</t>
  </si>
  <si>
    <t>zoe.smith@temp-edu.org</t>
  </si>
  <si>
    <t>EDU-F046</t>
  </si>
  <si>
    <t>Brown</t>
  </si>
  <si>
    <t>Michael Brown</t>
  </si>
  <si>
    <t>michael.brown@temp-edu.org</t>
  </si>
  <si>
    <t>EDU-F047</t>
  </si>
  <si>
    <t>EDU-F048</t>
  </si>
  <si>
    <t>Johnson</t>
  </si>
  <si>
    <t>Michael Johnson</t>
  </si>
  <si>
    <t>michael.johnson@temp-edu.org</t>
  </si>
  <si>
    <t>EDU-F049</t>
  </si>
  <si>
    <t>Layla</t>
  </si>
  <si>
    <t>Layla Taylor</t>
  </si>
  <si>
    <t>layla.taylor@temp-edu.org</t>
  </si>
  <si>
    <t>EDU-F050</t>
  </si>
  <si>
    <t>Allen</t>
  </si>
  <si>
    <t>Layla Allen</t>
  </si>
  <si>
    <t>layla.allen@temp-edu.org</t>
  </si>
  <si>
    <t>EDU-F051</t>
  </si>
  <si>
    <t>James Thomson</t>
  </si>
  <si>
    <t>james.thomson@temp-edu.org</t>
  </si>
  <si>
    <t>EDU-F052</t>
  </si>
  <si>
    <t>Anya</t>
  </si>
  <si>
    <t>Anya Williams</t>
  </si>
  <si>
    <t>anya.williams@temp-edu.org</t>
  </si>
  <si>
    <t>EDU-F053</t>
  </si>
  <si>
    <t>Benjamin Thomas</t>
  </si>
  <si>
    <t>benjamin.thomas@temp-edu.org</t>
  </si>
  <si>
    <t>EDU-F054</t>
  </si>
  <si>
    <t>Emma</t>
  </si>
  <si>
    <t>Martinez</t>
  </si>
  <si>
    <t>Emma Martinez</t>
  </si>
  <si>
    <t>emma.martinez@temp-edu.org</t>
  </si>
  <si>
    <t>EDU-F055</t>
  </si>
  <si>
    <t>Simran Thomson</t>
  </si>
  <si>
    <t>simran.thomson@temp-edu.org</t>
  </si>
  <si>
    <t>EDU-F056</t>
  </si>
  <si>
    <t>Simran Wright</t>
  </si>
  <si>
    <t>simran.wright@temp-edu.org</t>
  </si>
  <si>
    <t>EDU-F057</t>
  </si>
  <si>
    <t>Jacob Williams</t>
  </si>
  <si>
    <t>jacob.williams@temp-edu.org</t>
  </si>
  <si>
    <t>EDU-F058</t>
  </si>
  <si>
    <t>Harper Taylor</t>
  </si>
  <si>
    <t>harper.taylor@temp-edu.org</t>
  </si>
  <si>
    <t>EDU-F059</t>
  </si>
  <si>
    <t>Scarlett</t>
  </si>
  <si>
    <t>Scarlett Thomas</t>
  </si>
  <si>
    <t>scarlett.thomas@temp-edu.org</t>
  </si>
  <si>
    <t>EDU-F060</t>
  </si>
  <si>
    <t>Layla Thompson</t>
  </si>
  <si>
    <t>layla.thompson@temp-edu.org</t>
  </si>
  <si>
    <t>EDU-F061</t>
  </si>
  <si>
    <t>Ethan Taylor</t>
  </si>
  <si>
    <t>ethan.taylor@temp-edu.org</t>
  </si>
  <si>
    <t>EDU-F062</t>
  </si>
  <si>
    <t>Ethan Thomas</t>
  </si>
  <si>
    <t>ethan.thomas@temp-edu.org</t>
  </si>
  <si>
    <t>EDU-F063</t>
  </si>
  <si>
    <t>Emily</t>
  </si>
  <si>
    <t>Emily Adams</t>
  </si>
  <si>
    <t>emily.adams@temp-edu.org</t>
  </si>
  <si>
    <t>EDU-F064</t>
  </si>
  <si>
    <t>Harper Brown</t>
  </si>
  <si>
    <t>harper.brown@temp-edu.org</t>
  </si>
  <si>
    <t>EDU-F065</t>
  </si>
  <si>
    <t>Aria</t>
  </si>
  <si>
    <t>Aria Khan</t>
  </si>
  <si>
    <t>aria.khan@temp-edu.org</t>
  </si>
  <si>
    <t>EDU-F066</t>
  </si>
  <si>
    <t>Liam</t>
  </si>
  <si>
    <t>Liam Smith</t>
  </si>
  <si>
    <t>liam.smith@temp-edu.org</t>
  </si>
  <si>
    <t>EDU-F067</t>
  </si>
  <si>
    <t>Mia</t>
  </si>
  <si>
    <t>Mia Khan</t>
  </si>
  <si>
    <t>mia.khan@temp-edu.org</t>
  </si>
  <si>
    <t>EDU-F068</t>
  </si>
  <si>
    <t>Alexander Perez</t>
  </si>
  <si>
    <t>alexander.perez@temp-edu.org</t>
  </si>
  <si>
    <t>EDU-F069</t>
  </si>
  <si>
    <t>Ava</t>
  </si>
  <si>
    <t>Turner</t>
  </si>
  <si>
    <t>Ava Turner</t>
  </si>
  <si>
    <t>ava.turner@temp-edu.org</t>
  </si>
  <si>
    <t>EDU-F070</t>
  </si>
  <si>
    <t>Aarav</t>
  </si>
  <si>
    <t>Aarav Williams</t>
  </si>
  <si>
    <t>aarav.williams@temp-edu.org</t>
  </si>
  <si>
    <t>EDU-F071</t>
  </si>
  <si>
    <t>Carter</t>
  </si>
  <si>
    <t>Jacob Carter</t>
  </si>
  <si>
    <t>jacob.carter@temp-edu.org</t>
  </si>
  <si>
    <t>EDU-F072</t>
  </si>
  <si>
    <t>Amelia Martinez</t>
  </si>
  <si>
    <t>amelia.martinez@temp-edu.org</t>
  </si>
  <si>
    <t>EDU-F073</t>
  </si>
  <si>
    <t>Patel</t>
  </si>
  <si>
    <t>Mia Patel</t>
  </si>
  <si>
    <t>mia.patel@temp-edu.org</t>
  </si>
  <si>
    <t>EDU-F074</t>
  </si>
  <si>
    <t>Oliver Clark</t>
  </si>
  <si>
    <t>oliver.clark@temp-edu.org</t>
  </si>
  <si>
    <t>EDU-F075</t>
  </si>
  <si>
    <t>Oliver Thomas</t>
  </si>
  <si>
    <t>oliver.thomas@temp-edu.org</t>
  </si>
  <si>
    <t>EDU-F076</t>
  </si>
  <si>
    <t>Ella</t>
  </si>
  <si>
    <t>Jackson</t>
  </si>
  <si>
    <t>Ella Jackson</t>
  </si>
  <si>
    <t>ella.jackson@temp-edu.org</t>
  </si>
  <si>
    <t>EDU-F077</t>
  </si>
  <si>
    <t>Madison Thompson</t>
  </si>
  <si>
    <t>madison.thompson@temp-edu.org</t>
  </si>
  <si>
    <t>EDU-F078</t>
  </si>
  <si>
    <t>Liam Turner</t>
  </si>
  <si>
    <t>liam.turner@temp-edu.org</t>
  </si>
  <si>
    <t>EDU-F079</t>
  </si>
  <si>
    <t>William Edwards</t>
  </si>
  <si>
    <t>william.edwards@temp-edu.org</t>
  </si>
  <si>
    <t>EDU-F080</t>
  </si>
  <si>
    <t>Oliver Johnson</t>
  </si>
  <si>
    <t>oliver.johnson@temp-edu.org</t>
  </si>
  <si>
    <t>EDU-F081</t>
  </si>
  <si>
    <t>Ishaan</t>
  </si>
  <si>
    <t>Ishaan Wright</t>
  </si>
  <si>
    <t>ishaan.wright@temp-edu.org</t>
  </si>
  <si>
    <t>EDU-F082</t>
  </si>
  <si>
    <t>Emma Thomas</t>
  </si>
  <si>
    <t>emma.thomas@temp-edu.org</t>
  </si>
  <si>
    <t>EDU-F083</t>
  </si>
  <si>
    <t>Hannah Allen</t>
  </si>
  <si>
    <t>hannah.allen@temp-edu.org</t>
  </si>
  <si>
    <t>EDU-F084</t>
  </si>
  <si>
    <t>Parker</t>
  </si>
  <si>
    <t>Mia Parker</t>
  </si>
  <si>
    <t>mia.parker@temp-edu.org</t>
  </si>
  <si>
    <t>EDU-F085</t>
  </si>
  <si>
    <t>Neha</t>
  </si>
  <si>
    <t>Neha Williams</t>
  </si>
  <si>
    <t>neha.williams@temp-edu.org</t>
  </si>
  <si>
    <t>EDU-F086</t>
  </si>
  <si>
    <t>Baker</t>
  </si>
  <si>
    <t>Ethan Baker</t>
  </si>
  <si>
    <t>ethan.baker@temp-edu.org</t>
  </si>
  <si>
    <t>EDU-F087</t>
  </si>
  <si>
    <t>Lily</t>
  </si>
  <si>
    <t>Lily Scott</t>
  </si>
  <si>
    <t>lily.scott@temp-edu.org</t>
  </si>
  <si>
    <t>EDU-F088</t>
  </si>
  <si>
    <t>Layla Gonzalez</t>
  </si>
  <si>
    <t>layla.gonzalez@temp-edu.org</t>
  </si>
  <si>
    <t>EDU-F089</t>
  </si>
  <si>
    <t>EDU-F090</t>
  </si>
  <si>
    <t>Daniel Johnson</t>
  </si>
  <si>
    <t>daniel.johnson@temp-edu.org</t>
  </si>
  <si>
    <t>EDU-F091</t>
  </si>
  <si>
    <t>Neha Gonzalez</t>
  </si>
  <si>
    <t>neha.gonzalez@temp-edu.org</t>
  </si>
  <si>
    <t>EDU-F092</t>
  </si>
  <si>
    <t>Priya Davis</t>
  </si>
  <si>
    <t>priya.davis@temp-edu.org</t>
  </si>
  <si>
    <t>EDU-F093</t>
  </si>
  <si>
    <t>Lewis</t>
  </si>
  <si>
    <t>Emma Lewis</t>
  </si>
  <si>
    <t>emma.lewis@temp-edu.org</t>
  </si>
  <si>
    <t>EDU-F094</t>
  </si>
  <si>
    <t>Arjun Jackson</t>
  </si>
  <si>
    <t>arjun.jackson@temp-edu.org</t>
  </si>
  <si>
    <t>EDU-F095</t>
  </si>
  <si>
    <t>Aarav Thompson</t>
  </si>
  <si>
    <t>aarav.thompson@temp-edu.org</t>
  </si>
  <si>
    <t>EDU-F096</t>
  </si>
  <si>
    <t>Samantha Moore</t>
  </si>
  <si>
    <t>samantha.moore@temp-edu.org</t>
  </si>
  <si>
    <t>EDU-F097</t>
  </si>
  <si>
    <t>Singh</t>
  </si>
  <si>
    <t>Priya Singh</t>
  </si>
  <si>
    <t>priya.singh@temp-edu.org</t>
  </si>
  <si>
    <t>EDU-F098</t>
  </si>
  <si>
    <t>Sofia Rodriguez</t>
  </si>
  <si>
    <t>sofia.rodriguez@temp-edu.org</t>
  </si>
  <si>
    <t>EDU-F099</t>
  </si>
  <si>
    <t>Victoria Martin</t>
  </si>
  <si>
    <t>victoria.martin@temp-edu.org</t>
  </si>
  <si>
    <t>EDU-F100</t>
  </si>
  <si>
    <t>Michael Wright</t>
  </si>
  <si>
    <t>michael.wright@temp-edu.org</t>
  </si>
  <si>
    <t>EDU-F101</t>
  </si>
  <si>
    <t>Ishaan Adams</t>
  </si>
  <si>
    <t>ishaan.adams@temp-edu.org</t>
  </si>
  <si>
    <t>EDU-F102</t>
  </si>
  <si>
    <t>Charlotte Clark</t>
  </si>
  <si>
    <t>charlotte.clark@temp-edu.org</t>
  </si>
  <si>
    <t>EDU-F103</t>
  </si>
  <si>
    <t>Mitchell</t>
  </si>
  <si>
    <t>Arjun Mitchell</t>
  </si>
  <si>
    <t>arjun.mitchell@temp-edu.org</t>
  </si>
  <si>
    <t>EDU-F104</t>
  </si>
  <si>
    <t>Charlotte Mitchell</t>
  </si>
  <si>
    <t>charlotte.mitchell@temp-edu.org</t>
  </si>
  <si>
    <t>EDU-F105</t>
  </si>
  <si>
    <t>Ishaan White</t>
  </si>
  <si>
    <t>ishaan.white@temp-edu.org</t>
  </si>
  <si>
    <t>EDU-F106</t>
  </si>
  <si>
    <t>Amelia White</t>
  </si>
  <si>
    <t>amelia.white@temp-edu.org</t>
  </si>
  <si>
    <t>EDU-F107</t>
  </si>
  <si>
    <t>Noah Collins</t>
  </si>
  <si>
    <t>noah.collins@temp-edu.org</t>
  </si>
  <si>
    <t>EDU-F108</t>
  </si>
  <si>
    <t>Emily White</t>
  </si>
  <si>
    <t>emily.white@temp-edu.org</t>
  </si>
  <si>
    <t>EDU-F109</t>
  </si>
  <si>
    <t>Young</t>
  </si>
  <si>
    <t>Scarlett Young</t>
  </si>
  <si>
    <t>scarlett.young@temp-edu.org</t>
  </si>
  <si>
    <t>EDU-F110</t>
  </si>
  <si>
    <t>Anderson</t>
  </si>
  <si>
    <t>Emily Anderson</t>
  </si>
  <si>
    <t>emily.anderson@temp-edu.org</t>
  </si>
  <si>
    <t>EDU-F111</t>
  </si>
  <si>
    <t>James Patel</t>
  </si>
  <si>
    <t>james.patel@temp-edu.org</t>
  </si>
  <si>
    <t>EDU-F112</t>
  </si>
  <si>
    <t>EDU-F113</t>
  </si>
  <si>
    <t>Ishaan Anderson</t>
  </si>
  <si>
    <t>ishaan.anderson@temp-edu.org</t>
  </si>
  <si>
    <t>EDU-F114</t>
  </si>
  <si>
    <t>Abigail Evans</t>
  </si>
  <si>
    <t>abigail.evans@temp-edu.org</t>
  </si>
  <si>
    <t>EDU-F115</t>
  </si>
  <si>
    <t>Sophia Scott</t>
  </si>
  <si>
    <t>sophia.scott@temp-edu.org</t>
  </si>
  <si>
    <t>EDU-F116</t>
  </si>
  <si>
    <t>William Campbell</t>
  </si>
  <si>
    <t>william.campbell@temp-edu.org</t>
  </si>
  <si>
    <t>EDU-F117</t>
  </si>
  <si>
    <t>William Green</t>
  </si>
  <si>
    <t>william.green@temp-edu.org</t>
  </si>
  <si>
    <t>EDU-F118</t>
  </si>
  <si>
    <t>Aarav King</t>
  </si>
  <si>
    <t>aarav.king@temp-edu.org</t>
  </si>
  <si>
    <t>EDU-F119</t>
  </si>
  <si>
    <t>Daniel Allen</t>
  </si>
  <si>
    <t>daniel.allen@temp-edu.org</t>
  </si>
  <si>
    <t>EDU-F120</t>
  </si>
  <si>
    <t>Aiden</t>
  </si>
  <si>
    <t>Aiden Johnson</t>
  </si>
  <si>
    <t>aiden.johnson@temp-edu.org</t>
  </si>
  <si>
    <t>EDU-F121</t>
  </si>
  <si>
    <t>Wilson</t>
  </si>
  <si>
    <t>Harper Wilson</t>
  </si>
  <si>
    <t>harper.wilson@temp-edu.org</t>
  </si>
  <si>
    <t>EDU-F122</t>
  </si>
  <si>
    <t>EDU-F123</t>
  </si>
  <si>
    <t>Olivia</t>
  </si>
  <si>
    <t>Olivia Lewis</t>
  </si>
  <si>
    <t>olivia.lewis@temp-edu.org</t>
  </si>
  <si>
    <t>EDU-F124</t>
  </si>
  <si>
    <t>Sophia Thomas</t>
  </si>
  <si>
    <t>sophia.thomas@temp-edu.org</t>
  </si>
  <si>
    <t>EDU-F125</t>
  </si>
  <si>
    <t>Sophia Lewis</t>
  </si>
  <si>
    <t>sophia.lewis@temp-edu.org</t>
  </si>
  <si>
    <t>EDU-F126</t>
  </si>
  <si>
    <t>Arjun Brown</t>
  </si>
  <si>
    <t>arjun.brown@temp-edu.org</t>
  </si>
  <si>
    <t>EDU-F127</t>
  </si>
  <si>
    <t>Nora Brown</t>
  </si>
  <si>
    <t>nora.brown@temp-edu.org</t>
  </si>
  <si>
    <t>EDU-F128</t>
  </si>
  <si>
    <t>Oliver Martinez</t>
  </si>
  <si>
    <t>oliver.martinez@temp-edu.org</t>
  </si>
  <si>
    <t>EDU-F129</t>
  </si>
  <si>
    <t>Liam Jackson</t>
  </si>
  <si>
    <t>liam.jackson@temp-edu.org</t>
  </si>
  <si>
    <t>EDU-F130</t>
  </si>
  <si>
    <t>Lucas Smith</t>
  </si>
  <si>
    <t>lucas.smith@temp-edu.org</t>
  </si>
  <si>
    <t>EDU-F131</t>
  </si>
  <si>
    <t>Neha Harris</t>
  </si>
  <si>
    <t>neha.harris@temp-edu.org</t>
  </si>
  <si>
    <t>EDU-F132</t>
  </si>
  <si>
    <t>Ava Martin</t>
  </si>
  <si>
    <t>ava.martin@temp-edu.org</t>
  </si>
  <si>
    <t>EDU-F133</t>
  </si>
  <si>
    <t>Noah Campbell</t>
  </si>
  <si>
    <t>noah.campbell@temp-edu.org</t>
  </si>
  <si>
    <t>EDU-F134</t>
  </si>
  <si>
    <t>Neha Patel</t>
  </si>
  <si>
    <t>neha.patel@temp-edu.org</t>
  </si>
  <si>
    <t>EDU-F135</t>
  </si>
  <si>
    <t>Samantha Williams</t>
  </si>
  <si>
    <t>samantha.williams@temp-edu.org</t>
  </si>
  <si>
    <t>EDU-F136</t>
  </si>
  <si>
    <t>Harper Collins</t>
  </si>
  <si>
    <t>harper.collins@temp-edu.org</t>
  </si>
  <si>
    <t>EDU-F137</t>
  </si>
  <si>
    <t>Noah Wilson</t>
  </si>
  <si>
    <t>noah.wilson@temp-edu.org</t>
  </si>
  <si>
    <t>EDU-F138</t>
  </si>
  <si>
    <t>Anya Lewis</t>
  </si>
  <si>
    <t>anya.lewis@temp-edu.org</t>
  </si>
  <si>
    <t>EDU-F139</t>
  </si>
  <si>
    <t>Layla Stewart</t>
  </si>
  <si>
    <t>layla.stewart@temp-edu.org</t>
  </si>
  <si>
    <t>EDU-F140</t>
  </si>
  <si>
    <t>Priya Baker</t>
  </si>
  <si>
    <t>priya.baker@temp-edu.org</t>
  </si>
  <si>
    <t>EDU-F141</t>
  </si>
  <si>
    <t>EDU-F142</t>
  </si>
  <si>
    <t>Lucas Williams</t>
  </si>
  <si>
    <t>lucas.williams@temp-edu.org</t>
  </si>
  <si>
    <t>EDU-F143</t>
  </si>
  <si>
    <t>Nora Khan</t>
  </si>
  <si>
    <t>nora.khan@temp-edu.org</t>
  </si>
  <si>
    <t>EDU-F144</t>
  </si>
  <si>
    <t>Samantha King</t>
  </si>
  <si>
    <t>samantha.king@temp-edu.org</t>
  </si>
  <si>
    <t>EDU-F145</t>
  </si>
  <si>
    <t>Priya Thomas</t>
  </si>
  <si>
    <t>priya.thomas@temp-edu.org</t>
  </si>
  <si>
    <t>EDU-F146</t>
  </si>
  <si>
    <t>Benjamin Moore</t>
  </si>
  <si>
    <t>benjamin.moore@temp-edu.org</t>
  </si>
  <si>
    <t>EDU-F147</t>
  </si>
  <si>
    <t>Garcia</t>
  </si>
  <si>
    <t>Evelyn Garcia</t>
  </si>
  <si>
    <t>evelyn.garcia@temp-edu.org</t>
  </si>
  <si>
    <t>EDU-F148</t>
  </si>
  <si>
    <t>Ishaan Martin</t>
  </si>
  <si>
    <t>ishaan.martin@temp-edu.org</t>
  </si>
  <si>
    <t>EDU-F149</t>
  </si>
  <si>
    <t>Zoe Green</t>
  </si>
  <si>
    <t>zoe.green@temp-edu.org</t>
  </si>
  <si>
    <t>EDU-F150</t>
  </si>
  <si>
    <t>Zoe Thomas</t>
  </si>
  <si>
    <t>zoe.thomas@temp-edu.org</t>
  </si>
  <si>
    <t>EDU-F151</t>
  </si>
  <si>
    <t>Olivia Patel</t>
  </si>
  <si>
    <t>olivia.patel@temp-edu.org</t>
  </si>
  <si>
    <t>EDU-F152</t>
  </si>
  <si>
    <t>Zoe Parker</t>
  </si>
  <si>
    <t>zoe.parker@temp-edu.org</t>
  </si>
  <si>
    <t>EDU-F153</t>
  </si>
  <si>
    <t>Amelia Adams</t>
  </si>
  <si>
    <t>amelia.adams@temp-edu.org</t>
  </si>
  <si>
    <t>EDU-F154</t>
  </si>
  <si>
    <t>Ethan Thomson</t>
  </si>
  <si>
    <t>ethan.thomson@temp-edu.org</t>
  </si>
  <si>
    <t>EDU-F155</t>
  </si>
  <si>
    <t>Evelyn Martinez</t>
  </si>
  <si>
    <t>evelyn.martinez@temp-edu.org</t>
  </si>
  <si>
    <t>EDU-F156</t>
  </si>
  <si>
    <t>Kabir Brown</t>
  </si>
  <si>
    <t>kabir.brown@temp-edu.org</t>
  </si>
  <si>
    <t>EDU-F157</t>
  </si>
  <si>
    <t>Noah Stewart</t>
  </si>
  <si>
    <t>noah.stewart@temp-edu.org</t>
  </si>
  <si>
    <t>EDU-F158</t>
  </si>
  <si>
    <t>Aarav Singh</t>
  </si>
  <si>
    <t>aarav.singh@temp-edu.org</t>
  </si>
  <si>
    <t>EDU-F159</t>
  </si>
  <si>
    <t>EDU-F160</t>
  </si>
  <si>
    <t>Oliver Scott</t>
  </si>
  <si>
    <t>oliver.scott@temp-edu.org</t>
  </si>
  <si>
    <t>EDU-F161</t>
  </si>
  <si>
    <t>Charlotte Allen</t>
  </si>
  <si>
    <t>charlotte.allen@temp-edu.org</t>
  </si>
  <si>
    <t>EDU-F162</t>
  </si>
  <si>
    <t>Ella Davis</t>
  </si>
  <si>
    <t>ella.davis@temp-edu.org</t>
  </si>
  <si>
    <t>EDU-F163</t>
  </si>
  <si>
    <t>Oliver Turner</t>
  </si>
  <si>
    <t>oliver.turner@temp-edu.org</t>
  </si>
  <si>
    <t>EDU-F164</t>
  </si>
  <si>
    <t>Lopez</t>
  </si>
  <si>
    <t>Lily Lopez</t>
  </si>
  <si>
    <t>lily.lopez@temp-edu.org</t>
  </si>
  <si>
    <t>EDU-F165</t>
  </si>
  <si>
    <t>EDU-F166</t>
  </si>
  <si>
    <t>Michael Edwards</t>
  </si>
  <si>
    <t>michael.edwards@temp-edu.org</t>
  </si>
  <si>
    <t>EDU-F167</t>
  </si>
  <si>
    <t>Michael Campbell</t>
  </si>
  <si>
    <t>michael.campbell@temp-edu.org</t>
  </si>
  <si>
    <t>EDU-F168</t>
  </si>
  <si>
    <t>Neha Carter</t>
  </si>
  <si>
    <t>neha.carter@temp-edu.org</t>
  </si>
  <si>
    <t>EDU-F169</t>
  </si>
  <si>
    <t>Lily Lewis</t>
  </si>
  <si>
    <t>lily.lewis@temp-edu.org</t>
  </si>
  <si>
    <t>EDU-F170</t>
  </si>
  <si>
    <t>Daniel Perez</t>
  </si>
  <si>
    <t>daniel.perez@temp-edu.org</t>
  </si>
  <si>
    <t>EDU-F171</t>
  </si>
  <si>
    <t>Ishaan Young</t>
  </si>
  <si>
    <t>ishaan.young@temp-edu.org</t>
  </si>
  <si>
    <t>EDU-F172</t>
  </si>
  <si>
    <t>Abigail Thompson</t>
  </si>
  <si>
    <t>abigail.thompson@temp-edu.org</t>
  </si>
  <si>
    <t>EDU-F173</t>
  </si>
  <si>
    <t>Noah Williams</t>
  </si>
  <si>
    <t>noah.williams@temp-edu.org</t>
  </si>
  <si>
    <t>EDU-F174</t>
  </si>
  <si>
    <t>Charlotte Phillips</t>
  </si>
  <si>
    <t>charlotte.phillips@temp-edu.org</t>
  </si>
  <si>
    <t>EDU-F175</t>
  </si>
  <si>
    <t>Raj Adams</t>
  </si>
  <si>
    <t>raj.adams@temp-edu.org</t>
  </si>
  <si>
    <t>EDU-F176</t>
  </si>
  <si>
    <t>Olivia Green</t>
  </si>
  <si>
    <t>olivia.green@temp-edu.org</t>
  </si>
  <si>
    <t>EDU-F177</t>
  </si>
  <si>
    <t>Ava Hernandez</t>
  </si>
  <si>
    <t>ava.hernandez@temp-edu.org</t>
  </si>
  <si>
    <t>EDU-F178</t>
  </si>
  <si>
    <t>Neha Martinez</t>
  </si>
  <si>
    <t>neha.martinez@temp-edu.org</t>
  </si>
  <si>
    <t>EDU-F179</t>
  </si>
  <si>
    <t>EDU-F180</t>
  </si>
  <si>
    <t>Alexander Campbell</t>
  </si>
  <si>
    <t>alexander.campbell@temp-edu.org</t>
  </si>
  <si>
    <t>EDU-F181</t>
  </si>
  <si>
    <t>Grace</t>
  </si>
  <si>
    <t>Grace Rodriguez</t>
  </si>
  <si>
    <t>grace.rodriguez@temp-edu.org</t>
  </si>
  <si>
    <t>EDU-F182</t>
  </si>
  <si>
    <t>Lily Collins</t>
  </si>
  <si>
    <t>lily.collins@temp-edu.org</t>
  </si>
  <si>
    <t>EDU-F183</t>
  </si>
  <si>
    <t>Abigail Smith</t>
  </si>
  <si>
    <t>abigail.smith@temp-edu.org</t>
  </si>
  <si>
    <t>EDU-F184</t>
  </si>
  <si>
    <t>Kabir Young</t>
  </si>
  <si>
    <t>kabir.young@temp-edu.org</t>
  </si>
  <si>
    <t>EDU-F185</t>
  </si>
  <si>
    <t>Noah Brown</t>
  </si>
  <si>
    <t>noah.brown@temp-edu.org</t>
  </si>
  <si>
    <t>EDU-F186</t>
  </si>
  <si>
    <t>Alexander Wilson</t>
  </si>
  <si>
    <t>alexander.wilson@temp-edu.org</t>
  </si>
  <si>
    <t>EDU-F187</t>
  </si>
  <si>
    <t>Lily Clark</t>
  </si>
  <si>
    <t>lily.clark@temp-edu.org</t>
  </si>
  <si>
    <t>EDU-F188</t>
  </si>
  <si>
    <t>Ishaan Garcia</t>
  </si>
  <si>
    <t>ishaan.garcia@temp-edu.org</t>
  </si>
  <si>
    <t>EDU-F189</t>
  </si>
  <si>
    <t>Harper Smith</t>
  </si>
  <si>
    <t>harper.smith@temp-edu.org</t>
  </si>
  <si>
    <t>EDU-F190</t>
  </si>
  <si>
    <t>Zoe Allen</t>
  </si>
  <si>
    <t>zoe.allen@temp-edu.org</t>
  </si>
  <si>
    <t>EDU-F191</t>
  </si>
  <si>
    <t>Alexander Johnson</t>
  </si>
  <si>
    <t>alexander.johnson@temp-edu.org</t>
  </si>
  <si>
    <t>EDU-F192</t>
  </si>
  <si>
    <t>Lily Wright</t>
  </si>
  <si>
    <t>lily.wright@temp-edu.org</t>
  </si>
  <si>
    <t>EDU-F193</t>
  </si>
  <si>
    <t>Lily Hernandez</t>
  </si>
  <si>
    <t>lily.hernandez@temp-edu.org</t>
  </si>
  <si>
    <t>EDU-F194</t>
  </si>
  <si>
    <t>Nora King</t>
  </si>
  <si>
    <t>nora.king@temp-edu.org</t>
  </si>
  <si>
    <t>EDU-F195</t>
  </si>
  <si>
    <t>Samantha Mitchell</t>
  </si>
  <si>
    <t>samantha.mitchell@temp-edu.org</t>
  </si>
  <si>
    <t>EDU-F196</t>
  </si>
  <si>
    <t>Evelyn Patel</t>
  </si>
  <si>
    <t>evelyn.patel@temp-edu.org</t>
  </si>
  <si>
    <t>EDU-F197</t>
  </si>
  <si>
    <t>EDU-F198</t>
  </si>
  <si>
    <t>Aria Mitchell</t>
  </si>
  <si>
    <t>aria.mitchell@temp-edu.org</t>
  </si>
  <si>
    <t>EDU-F199</t>
  </si>
  <si>
    <t>Mia Collins</t>
  </si>
  <si>
    <t>mia.collins@temp-edu.org</t>
  </si>
  <si>
    <t>EDU-F200</t>
  </si>
  <si>
    <t>Neha White</t>
  </si>
  <si>
    <t>neha.white@temp-edu.org</t>
  </si>
  <si>
    <t>EDU-F201</t>
  </si>
  <si>
    <t>EDU-F202</t>
  </si>
  <si>
    <t>Grace Jackson</t>
  </si>
  <si>
    <t>grace.jackson@temp-edu.org</t>
  </si>
  <si>
    <t>EDU-F203</t>
  </si>
  <si>
    <t>Benjamin Patel</t>
  </si>
  <si>
    <t>benjamin.patel@temp-edu.org</t>
  </si>
  <si>
    <t>EDU-F204</t>
  </si>
  <si>
    <t>Benjamin Evans</t>
  </si>
  <si>
    <t>benjamin.evans@temp-edu.org</t>
  </si>
  <si>
    <t>EDU-F205</t>
  </si>
  <si>
    <t>Layla Williams</t>
  </si>
  <si>
    <t>layla.williams@temp-edu.org</t>
  </si>
  <si>
    <t>EDU-F206</t>
  </si>
  <si>
    <t>Alexander Carter</t>
  </si>
  <si>
    <t>alexander.carter@temp-edu.org</t>
  </si>
  <si>
    <t>EDU-F207</t>
  </si>
  <si>
    <t>Lucas Anderson</t>
  </si>
  <si>
    <t>lucas.anderson@temp-edu.org</t>
  </si>
  <si>
    <t>EDU-F208</t>
  </si>
  <si>
    <t>Madison Campbell</t>
  </si>
  <si>
    <t>madison.campbell@temp-edu.org</t>
  </si>
  <si>
    <t>EDU-F209</t>
  </si>
  <si>
    <t>Aria Thompson</t>
  </si>
  <si>
    <t>aria.thompson@temp-edu.org</t>
  </si>
  <si>
    <t>EDU-F210</t>
  </si>
  <si>
    <t>Aiden Turner</t>
  </si>
  <si>
    <t>aiden.turner@temp-edu.org</t>
  </si>
  <si>
    <t>EDU-F211</t>
  </si>
  <si>
    <t>Aria Adams</t>
  </si>
  <si>
    <t>aria.adams@temp-edu.org</t>
  </si>
  <si>
    <t>EDU-F212</t>
  </si>
  <si>
    <t>Karan</t>
  </si>
  <si>
    <t>Karan Clark</t>
  </si>
  <si>
    <t>karan.clark@temp-edu.org</t>
  </si>
  <si>
    <t>EDU-F213</t>
  </si>
  <si>
    <t>Charlotte Singh</t>
  </si>
  <si>
    <t>charlotte.singh@temp-edu.org</t>
  </si>
  <si>
    <t>EDU-F214</t>
  </si>
  <si>
    <t>Karan Lewis</t>
  </si>
  <si>
    <t>karan.lewis@temp-edu.org</t>
  </si>
  <si>
    <t>EDU-F215</t>
  </si>
  <si>
    <t>Chloe</t>
  </si>
  <si>
    <t>Chloe Harris</t>
  </si>
  <si>
    <t>chloe.harris@temp-edu.org</t>
  </si>
  <si>
    <t>EDU-F216</t>
  </si>
  <si>
    <t>Layla Wilson</t>
  </si>
  <si>
    <t>layla.wilson@temp-edu.org</t>
  </si>
  <si>
    <t>EDU-F217</t>
  </si>
  <si>
    <t>Layla Wright</t>
  </si>
  <si>
    <t>layla.wright@temp-edu.org</t>
  </si>
  <si>
    <t>EDU-F218</t>
  </si>
  <si>
    <t>Samantha Jones</t>
  </si>
  <si>
    <t>samantha.jones@temp-edu.org</t>
  </si>
  <si>
    <t>EDU-F219</t>
  </si>
  <si>
    <t>Harper Singh</t>
  </si>
  <si>
    <t>harper.singh@temp-edu.org</t>
  </si>
  <si>
    <t>EDU-F220</t>
  </si>
  <si>
    <t>Rohan Davis</t>
  </si>
  <si>
    <t>rohan.davis@temp-edu.org</t>
  </si>
  <si>
    <t>EDU-F221</t>
  </si>
  <si>
    <t>Karan Green</t>
  </si>
  <si>
    <t>karan.green@temp-edu.org</t>
  </si>
  <si>
    <t>EDU-F222</t>
  </si>
  <si>
    <t>Charlotte Wong</t>
  </si>
  <si>
    <t>charlotte.wong@temp-edu.org</t>
  </si>
  <si>
    <t>EDU-F223</t>
  </si>
  <si>
    <t>Simran Wong</t>
  </si>
  <si>
    <t>simran.wong@temp-edu.org</t>
  </si>
  <si>
    <t>EDU-F224</t>
  </si>
  <si>
    <t>Abigail Rodriguez</t>
  </si>
  <si>
    <t>abigail.rodriguez@temp-edu.org</t>
  </si>
  <si>
    <t>EDU-F225</t>
  </si>
  <si>
    <t>Mia Thompson</t>
  </si>
  <si>
    <t>mia.thompson@temp-edu.org</t>
  </si>
  <si>
    <t>EDU-F226</t>
  </si>
  <si>
    <t>Hannah Garcia</t>
  </si>
  <si>
    <t>hannah.garcia@temp-edu.org</t>
  </si>
  <si>
    <t>EDU-F227</t>
  </si>
  <si>
    <t>Anya Taylor</t>
  </si>
  <si>
    <t>anya.taylor@temp-edu.org</t>
  </si>
  <si>
    <t>EDU-F228</t>
  </si>
  <si>
    <t>Neha Wong</t>
  </si>
  <si>
    <t>neha.wong@temp-edu.org</t>
  </si>
  <si>
    <t>EDU-F229</t>
  </si>
  <si>
    <t>Jacob Campbell</t>
  </si>
  <si>
    <t>jacob.campbell@temp-edu.org</t>
  </si>
  <si>
    <t>EDU-F230</t>
  </si>
  <si>
    <t>Aarav Collins</t>
  </si>
  <si>
    <t>aarav.collins@temp-edu.org</t>
  </si>
  <si>
    <t>EDU-F231</t>
  </si>
  <si>
    <t>Sophia Carter</t>
  </si>
  <si>
    <t>sophia.carter@temp-edu.org</t>
  </si>
  <si>
    <t>EDU-F232</t>
  </si>
  <si>
    <t>Raj Thomas</t>
  </si>
  <si>
    <t>raj.thomas@temp-edu.org</t>
  </si>
  <si>
    <t>EDU-F233</t>
  </si>
  <si>
    <t>EDU-F234</t>
  </si>
  <si>
    <t>Evelyn Thompson</t>
  </si>
  <si>
    <t>evelyn.thompson@temp-edu.org</t>
  </si>
  <si>
    <t>EDU-F235</t>
  </si>
  <si>
    <t>Harper King</t>
  </si>
  <si>
    <t>harper.king@temp-edu.org</t>
  </si>
  <si>
    <t>EDU-F236</t>
  </si>
  <si>
    <t>Lucas Scott</t>
  </si>
  <si>
    <t>lucas.scott@temp-edu.org</t>
  </si>
  <si>
    <t>EDU-F237</t>
  </si>
  <si>
    <t>Sofia Martin</t>
  </si>
  <si>
    <t>sofia.martin@temp-edu.org</t>
  </si>
  <si>
    <t>EDU-F238</t>
  </si>
  <si>
    <t>Scarlett Hernandez</t>
  </si>
  <si>
    <t>scarlett.hernandez@temp-edu.org</t>
  </si>
  <si>
    <t>EDU-F239</t>
  </si>
  <si>
    <t>Sofia Brown</t>
  </si>
  <si>
    <t>sofia.brown@temp-edu.org</t>
  </si>
  <si>
    <t>EDU-F240</t>
  </si>
  <si>
    <t>Kabir Thomson</t>
  </si>
  <si>
    <t>kabir.thomson@temp-edu.org</t>
  </si>
  <si>
    <t>EDU-F241</t>
  </si>
  <si>
    <t>William Wilson</t>
  </si>
  <si>
    <t>william.wilson@temp-edu.org</t>
  </si>
  <si>
    <t>EDU-F242</t>
  </si>
  <si>
    <t>Daniel Mitchell</t>
  </si>
  <si>
    <t>daniel.mitchell@temp-edu.org</t>
  </si>
  <si>
    <t>EDU-F243</t>
  </si>
  <si>
    <t>Hannah Campbell</t>
  </si>
  <si>
    <t>hannah.campbell@temp-edu.org</t>
  </si>
  <si>
    <t>EDU-F244</t>
  </si>
  <si>
    <t>Victoria Clark</t>
  </si>
  <si>
    <t>victoria.clark@temp-edu.org</t>
  </si>
  <si>
    <t>EDU-F245</t>
  </si>
  <si>
    <t>EDU-F246</t>
  </si>
  <si>
    <t>Karan Anderson</t>
  </si>
  <si>
    <t>karan.anderson@temp-edu.org</t>
  </si>
  <si>
    <t>EDU-F247</t>
  </si>
  <si>
    <t>Hannah Martin</t>
  </si>
  <si>
    <t>hannah.martin@temp-edu.org</t>
  </si>
  <si>
    <t>EDU-F248</t>
  </si>
  <si>
    <t>Grace Thompson</t>
  </si>
  <si>
    <t>grace.thompson@temp-edu.org</t>
  </si>
  <si>
    <t>EDU-F249</t>
  </si>
  <si>
    <t>Hannah Smith</t>
  </si>
  <si>
    <t>hannah.smith@temp-edu.org</t>
  </si>
  <si>
    <t>EDU-F250</t>
  </si>
  <si>
    <t>Chloe Rodriguez</t>
  </si>
  <si>
    <t>chloe.rodriguez@temp-edu.org</t>
  </si>
  <si>
    <t>EDU-F251</t>
  </si>
  <si>
    <t>Arjun King</t>
  </si>
  <si>
    <t>arjun.king@temp-edu.org</t>
  </si>
  <si>
    <t>EDU-F252</t>
  </si>
  <si>
    <t>Ava Lewis</t>
  </si>
  <si>
    <t>ava.lewis@temp-edu.org</t>
  </si>
  <si>
    <t>EDU-F253</t>
  </si>
  <si>
    <t>Miller</t>
  </si>
  <si>
    <t>Michael Miller</t>
  </si>
  <si>
    <t>michael.miller@temp-edu.org</t>
  </si>
  <si>
    <t>EDU-F254</t>
  </si>
  <si>
    <t>EDU-F255</t>
  </si>
  <si>
    <t>EDU-F256</t>
  </si>
  <si>
    <t>Rohan Evans</t>
  </si>
  <si>
    <t>rohan.evans@temp-edu.org</t>
  </si>
  <si>
    <t>EDU-F257</t>
  </si>
  <si>
    <t>Kabir Phillips</t>
  </si>
  <si>
    <t>kabir.phillips@temp-edu.org</t>
  </si>
  <si>
    <t>EDU-F258</t>
  </si>
  <si>
    <t>Noah Adams</t>
  </si>
  <si>
    <t>noah.adams@temp-edu.org</t>
  </si>
  <si>
    <t>EDU-F259</t>
  </si>
  <si>
    <t>Jacob Clark</t>
  </si>
  <si>
    <t>jacob.clark@temp-edu.org</t>
  </si>
  <si>
    <t>EDU-F260</t>
  </si>
  <si>
    <t>Sofia Davis</t>
  </si>
  <si>
    <t>sofia.davis@temp-edu.org</t>
  </si>
  <si>
    <t>EDU-F261</t>
  </si>
  <si>
    <t>Victoria Allen</t>
  </si>
  <si>
    <t>victoria.allen@temp-edu.org</t>
  </si>
  <si>
    <t>EDU-F262</t>
  </si>
  <si>
    <t>Anya Thomas</t>
  </si>
  <si>
    <t>anya.thomas@temp-edu.org</t>
  </si>
  <si>
    <t>EDU-F263</t>
  </si>
  <si>
    <t>Arjun White</t>
  </si>
  <si>
    <t>arjun.white@temp-edu.org</t>
  </si>
  <si>
    <t>EDU-F264</t>
  </si>
  <si>
    <t>Evelyn Lewis</t>
  </si>
  <si>
    <t>evelyn.lewis@temp-edu.org</t>
  </si>
  <si>
    <t>EDU-F265</t>
  </si>
  <si>
    <t>Chloe Campbell</t>
  </si>
  <si>
    <t>chloe.campbell@temp-edu.org</t>
  </si>
  <si>
    <t>EDU-F266</t>
  </si>
  <si>
    <t>Alexander Scott</t>
  </si>
  <si>
    <t>alexander.scott@temp-edu.org</t>
  </si>
  <si>
    <t>EDU-F267</t>
  </si>
  <si>
    <t>Daniel Baker</t>
  </si>
  <si>
    <t>daniel.baker@temp-edu.org</t>
  </si>
  <si>
    <t>EDU-F268</t>
  </si>
  <si>
    <t>Lily Rodriguez</t>
  </si>
  <si>
    <t>lily.rodriguez@temp-edu.org</t>
  </si>
  <si>
    <t>EDU-F269</t>
  </si>
  <si>
    <t>Lucas Carter</t>
  </si>
  <si>
    <t>lucas.carter@temp-edu.org</t>
  </si>
  <si>
    <t>EDU-F270</t>
  </si>
  <si>
    <t>EDU-F271</t>
  </si>
  <si>
    <t>Kabir Patel</t>
  </si>
  <si>
    <t>kabir.patel@temp-edu.org</t>
  </si>
  <si>
    <t>EDU-F272</t>
  </si>
  <si>
    <t>Emma Scott</t>
  </si>
  <si>
    <t>emma.scott@temp-edu.org</t>
  </si>
  <si>
    <t>EDU-F273</t>
  </si>
  <si>
    <t>Ishaan Williams</t>
  </si>
  <si>
    <t>ishaan.williams@temp-edu.org</t>
  </si>
  <si>
    <t>EDU-F274</t>
  </si>
  <si>
    <t>Daniel Stewart</t>
  </si>
  <si>
    <t>daniel.stewart@temp-edu.org</t>
  </si>
  <si>
    <t>EDU-F275</t>
  </si>
  <si>
    <t>Benjamin Campbell</t>
  </si>
  <si>
    <t>benjamin.campbell@temp-edu.org</t>
  </si>
  <si>
    <t>EDU-F276</t>
  </si>
  <si>
    <t>Oliver Gonzalez</t>
  </si>
  <si>
    <t>oliver.gonzalez@temp-edu.org</t>
  </si>
  <si>
    <t>EDU-F277</t>
  </si>
  <si>
    <t>Ishaan Parker</t>
  </si>
  <si>
    <t>ishaan.parker@temp-edu.org</t>
  </si>
  <si>
    <t>EDU-F278</t>
  </si>
  <si>
    <t>Abigail Edwards</t>
  </si>
  <si>
    <t>abigail.edwards@temp-edu.org</t>
  </si>
  <si>
    <t>EDU-F279</t>
  </si>
  <si>
    <t>Hannah Thomas</t>
  </si>
  <si>
    <t>hannah.thomas@temp-edu.org</t>
  </si>
  <si>
    <t>EDU-F280</t>
  </si>
  <si>
    <t>Neha Jackson</t>
  </si>
  <si>
    <t>neha.jackson@temp-edu.org</t>
  </si>
  <si>
    <t>Day</t>
  </si>
  <si>
    <t>AvailableStart</t>
  </si>
  <si>
    <t>AvailableEnd</t>
  </si>
  <si>
    <t>Mon</t>
  </si>
  <si>
    <t>Fri</t>
  </si>
  <si>
    <t>Thu</t>
  </si>
  <si>
    <t>Tue</t>
  </si>
  <si>
    <t>Wed</t>
  </si>
  <si>
    <t>SectionID</t>
  </si>
  <si>
    <t>ScheduledHoursPerWeek</t>
  </si>
  <si>
    <t>MeetingPattern</t>
  </si>
  <si>
    <t>StartDate</t>
  </si>
  <si>
    <t>EndDate</t>
  </si>
  <si>
    <t>SEC00001</t>
  </si>
  <si>
    <t>Tue/Thu</t>
  </si>
  <si>
    <t>SEC00002</t>
  </si>
  <si>
    <t>Mon/Wed</t>
  </si>
  <si>
    <t>SEC00003</t>
  </si>
  <si>
    <t>SEC00004</t>
  </si>
  <si>
    <t>SEC00005</t>
  </si>
  <si>
    <t>SEC00006</t>
  </si>
  <si>
    <t>SEC00007</t>
  </si>
  <si>
    <t>SEC00008</t>
  </si>
  <si>
    <t>SEC00009</t>
  </si>
  <si>
    <t>SEC00010</t>
  </si>
  <si>
    <t>SEC00011</t>
  </si>
  <si>
    <t>SEC00012</t>
  </si>
  <si>
    <t>SEC00013</t>
  </si>
  <si>
    <t>SEC00014</t>
  </si>
  <si>
    <t>SEC00015</t>
  </si>
  <si>
    <t>SEC00016</t>
  </si>
  <si>
    <t>SEC00017</t>
  </si>
  <si>
    <t>SEC00018</t>
  </si>
  <si>
    <t>SEC00019</t>
  </si>
  <si>
    <t>SEC00020</t>
  </si>
  <si>
    <t>SEC00021</t>
  </si>
  <si>
    <t>SEC00022</t>
  </si>
  <si>
    <t>SEC00023</t>
  </si>
  <si>
    <t>SEC00024</t>
  </si>
  <si>
    <t>SEC00025</t>
  </si>
  <si>
    <t>SEC00026</t>
  </si>
  <si>
    <t>SEC00027</t>
  </si>
  <si>
    <t>SEC00028</t>
  </si>
  <si>
    <t>SEC00029</t>
  </si>
  <si>
    <t>SEC00030</t>
  </si>
  <si>
    <t>SEC00031</t>
  </si>
  <si>
    <t>SEC00032</t>
  </si>
  <si>
    <t>SEC00033</t>
  </si>
  <si>
    <t>SEC00034</t>
  </si>
  <si>
    <t>SEC00035</t>
  </si>
  <si>
    <t>SEC00036</t>
  </si>
  <si>
    <t>SEC00037</t>
  </si>
  <si>
    <t>SEC00038</t>
  </si>
  <si>
    <t>SEC00039</t>
  </si>
  <si>
    <t>SEC00040</t>
  </si>
  <si>
    <t>SEC00041</t>
  </si>
  <si>
    <t>SEC00042</t>
  </si>
  <si>
    <t>SEC00043</t>
  </si>
  <si>
    <t>SEC00044</t>
  </si>
  <si>
    <t>SEC00045</t>
  </si>
  <si>
    <t>SEC00046</t>
  </si>
  <si>
    <t>SEC00047</t>
  </si>
  <si>
    <t>SEC00048</t>
  </si>
  <si>
    <t>SEC00049</t>
  </si>
  <si>
    <t>SEC00050</t>
  </si>
  <si>
    <t>SEC00051</t>
  </si>
  <si>
    <t>SEC00052</t>
  </si>
  <si>
    <t>SEC00053</t>
  </si>
  <si>
    <t>SEC00054</t>
  </si>
  <si>
    <t>SEC00055</t>
  </si>
  <si>
    <t>SEC00056</t>
  </si>
  <si>
    <t>SEC00057</t>
  </si>
  <si>
    <t>SEC00058</t>
  </si>
  <si>
    <t>SEC00059</t>
  </si>
  <si>
    <t>nan</t>
  </si>
  <si>
    <t>SEC00060</t>
  </si>
  <si>
    <t>SEC00061</t>
  </si>
  <si>
    <t>SEC00062</t>
  </si>
  <si>
    <t>SEC00063</t>
  </si>
  <si>
    <t>SEC00064</t>
  </si>
  <si>
    <t>SEC00065</t>
  </si>
  <si>
    <t>SEC00066</t>
  </si>
  <si>
    <t>SEC00067</t>
  </si>
  <si>
    <t>SEC00068</t>
  </si>
  <si>
    <t>SEC00069</t>
  </si>
  <si>
    <t>SEC00070</t>
  </si>
  <si>
    <t>SEC00071</t>
  </si>
  <si>
    <t>SEC00072</t>
  </si>
  <si>
    <t>SEC00073</t>
  </si>
  <si>
    <t>SEC00074</t>
  </si>
  <si>
    <t>SEC00075</t>
  </si>
  <si>
    <t>SEC00076</t>
  </si>
  <si>
    <t>SEC00077</t>
  </si>
  <si>
    <t>SEC00078</t>
  </si>
  <si>
    <t>SEC00079</t>
  </si>
  <si>
    <t>SEC00080</t>
  </si>
  <si>
    <t>SEC00081</t>
  </si>
  <si>
    <t>SEC00082</t>
  </si>
  <si>
    <t>SEC00083</t>
  </si>
  <si>
    <t>SEC00084</t>
  </si>
  <si>
    <t>SEC00085</t>
  </si>
  <si>
    <t>SEC00086</t>
  </si>
  <si>
    <t>SEC00087</t>
  </si>
  <si>
    <t>SEC00088</t>
  </si>
  <si>
    <t>SEC00089</t>
  </si>
  <si>
    <t>SEC00090</t>
  </si>
  <si>
    <t>SEC00091</t>
  </si>
  <si>
    <t>SEC00092</t>
  </si>
  <si>
    <t>SEC00093</t>
  </si>
  <si>
    <t>SEC00094</t>
  </si>
  <si>
    <t>SEC00095</t>
  </si>
  <si>
    <t>SEC00096</t>
  </si>
  <si>
    <t>SEC00097</t>
  </si>
  <si>
    <t>SEC00098</t>
  </si>
  <si>
    <t>SEC00099</t>
  </si>
  <si>
    <t>SEC00100</t>
  </si>
  <si>
    <t>SEC00101</t>
  </si>
  <si>
    <t>SEC00102</t>
  </si>
  <si>
    <t>SEC00103</t>
  </si>
  <si>
    <t>SEC00104</t>
  </si>
  <si>
    <t>SEC00105</t>
  </si>
  <si>
    <t>SEC00106</t>
  </si>
  <si>
    <t>SEC00107</t>
  </si>
  <si>
    <t>SEC00108</t>
  </si>
  <si>
    <t>SEC00109</t>
  </si>
  <si>
    <t>SEC00110</t>
  </si>
  <si>
    <t>SEC00111</t>
  </si>
  <si>
    <t>SEC00112</t>
  </si>
  <si>
    <t>SEC00113</t>
  </si>
  <si>
    <t>SEC00114</t>
  </si>
  <si>
    <t>SEC00115</t>
  </si>
  <si>
    <t>SEC00116</t>
  </si>
  <si>
    <t>SEC00117</t>
  </si>
  <si>
    <t>SEC00118</t>
  </si>
  <si>
    <t>SEC00119</t>
  </si>
  <si>
    <t>SEC00120</t>
  </si>
  <si>
    <t>SEC00121</t>
  </si>
  <si>
    <t>SEC00122</t>
  </si>
  <si>
    <t>SEC00123</t>
  </si>
  <si>
    <t>SEC00124</t>
  </si>
  <si>
    <t>SEC00125</t>
  </si>
  <si>
    <t>SEC00126</t>
  </si>
  <si>
    <t>SEC00127</t>
  </si>
  <si>
    <t>SEC00128</t>
  </si>
  <si>
    <t>SEC00129</t>
  </si>
  <si>
    <t>SEC00130</t>
  </si>
  <si>
    <t>SEC00131</t>
  </si>
  <si>
    <t>SEC00132</t>
  </si>
  <si>
    <t>SEC00133</t>
  </si>
  <si>
    <t>SEC00134</t>
  </si>
  <si>
    <t>SEC00135</t>
  </si>
  <si>
    <t>SEC00136</t>
  </si>
  <si>
    <t>SEC00137</t>
  </si>
  <si>
    <t>SEC00138</t>
  </si>
  <si>
    <t>SEC00139</t>
  </si>
  <si>
    <t>SEC00140</t>
  </si>
  <si>
    <t>SEC00141</t>
  </si>
  <si>
    <t>SEC00142</t>
  </si>
  <si>
    <t>SEC00143</t>
  </si>
  <si>
    <t>SEC00144</t>
  </si>
  <si>
    <t>SEC00145</t>
  </si>
  <si>
    <t>SEC00146</t>
  </si>
  <si>
    <t>SEC00147</t>
  </si>
  <si>
    <t>SEC00148</t>
  </si>
  <si>
    <t>SEC00149</t>
  </si>
  <si>
    <t>SEC00150</t>
  </si>
  <si>
    <t>SEC00151</t>
  </si>
  <si>
    <t>SEC00152</t>
  </si>
  <si>
    <t>SEC00153</t>
  </si>
  <si>
    <t>SEC00154</t>
  </si>
  <si>
    <t>SEC00155</t>
  </si>
  <si>
    <t>SEC00156</t>
  </si>
  <si>
    <t>SEC00157</t>
  </si>
  <si>
    <t>SEC00158</t>
  </si>
  <si>
    <t>SEC00159</t>
  </si>
  <si>
    <t>SEC00160</t>
  </si>
  <si>
    <t>SEC00161</t>
  </si>
  <si>
    <t>SEC00162</t>
  </si>
  <si>
    <t>SEC00163</t>
  </si>
  <si>
    <t>SEC00164</t>
  </si>
  <si>
    <t>SEC00165</t>
  </si>
  <si>
    <t>SEC00166</t>
  </si>
  <si>
    <t>SEC00167</t>
  </si>
  <si>
    <t>SEC00168</t>
  </si>
  <si>
    <t>SEC00169</t>
  </si>
  <si>
    <t>SEC00170</t>
  </si>
  <si>
    <t>SEC00171</t>
  </si>
  <si>
    <t>SEC00172</t>
  </si>
  <si>
    <t>SEC00173</t>
  </si>
  <si>
    <t>SEC00174</t>
  </si>
  <si>
    <t>SEC00175</t>
  </si>
  <si>
    <t>SEC00176</t>
  </si>
  <si>
    <t>SEC00177</t>
  </si>
  <si>
    <t>SEC00178</t>
  </si>
  <si>
    <t>SEC00179</t>
  </si>
  <si>
    <t>SEC00180</t>
  </si>
  <si>
    <t>SEC00181</t>
  </si>
  <si>
    <t>SEC00182</t>
  </si>
  <si>
    <t>SEC00183</t>
  </si>
  <si>
    <t>SEC00184</t>
  </si>
  <si>
    <t>SEC00185</t>
  </si>
  <si>
    <t>SEC00186</t>
  </si>
  <si>
    <t>SEC00187</t>
  </si>
  <si>
    <t>SEC00188</t>
  </si>
  <si>
    <t>SEC00189</t>
  </si>
  <si>
    <t>SEC00190</t>
  </si>
  <si>
    <t>SEC00191</t>
  </si>
  <si>
    <t>SEC00192</t>
  </si>
  <si>
    <t>SEC00193</t>
  </si>
  <si>
    <t>SEC00194</t>
  </si>
  <si>
    <t>SEC00195</t>
  </si>
  <si>
    <t>SEC00196</t>
  </si>
  <si>
    <t>SEC00197</t>
  </si>
  <si>
    <t>SEC00198</t>
  </si>
  <si>
    <t>SEC00199</t>
  </si>
  <si>
    <t>SEC00200</t>
  </si>
  <si>
    <t>SEC00201</t>
  </si>
  <si>
    <t>SEC00202</t>
  </si>
  <si>
    <t>SEC00203</t>
  </si>
  <si>
    <t>SEC00204</t>
  </si>
  <si>
    <t>SEC00205</t>
  </si>
  <si>
    <t>SEC00206</t>
  </si>
  <si>
    <t>SEC00207</t>
  </si>
  <si>
    <t>SEC00208</t>
  </si>
  <si>
    <t>SEC00209</t>
  </si>
  <si>
    <t>SEC00210</t>
  </si>
  <si>
    <t>SEC00211</t>
  </si>
  <si>
    <t>SEC00212</t>
  </si>
  <si>
    <t>SEC00213</t>
  </si>
  <si>
    <t>SEC00214</t>
  </si>
  <si>
    <t>SEC00215</t>
  </si>
  <si>
    <t>SEC00216</t>
  </si>
  <si>
    <t>SEC00217</t>
  </si>
  <si>
    <t>SEC00218</t>
  </si>
  <si>
    <t>SEC00219</t>
  </si>
  <si>
    <t>SEC00220</t>
  </si>
  <si>
    <t>SEC00221</t>
  </si>
  <si>
    <t>SEC00222</t>
  </si>
  <si>
    <t>SEC00223</t>
  </si>
  <si>
    <t>SEC00224</t>
  </si>
  <si>
    <t>SEC00225</t>
  </si>
  <si>
    <t>SEC00226</t>
  </si>
  <si>
    <t>SEC00227</t>
  </si>
  <si>
    <t>SEC00228</t>
  </si>
  <si>
    <t>SEC00229</t>
  </si>
  <si>
    <t>SEC00230</t>
  </si>
  <si>
    <t>SEC00231</t>
  </si>
  <si>
    <t>SEC00232</t>
  </si>
  <si>
    <t>SEC00233</t>
  </si>
  <si>
    <t>SEC00234</t>
  </si>
  <si>
    <t>SEC00235</t>
  </si>
  <si>
    <t>SEC00236</t>
  </si>
  <si>
    <t>SEC00237</t>
  </si>
  <si>
    <t>SEC00238</t>
  </si>
  <si>
    <t>SEC00239</t>
  </si>
  <si>
    <t>SEC00240</t>
  </si>
  <si>
    <t>SEC00241</t>
  </si>
  <si>
    <t>SEC00242</t>
  </si>
  <si>
    <t>SEC00243</t>
  </si>
  <si>
    <t>SEC00244</t>
  </si>
  <si>
    <t>SEC00245</t>
  </si>
  <si>
    <t>SEC00246</t>
  </si>
  <si>
    <t>SEC00247</t>
  </si>
  <si>
    <t>SEC00248</t>
  </si>
  <si>
    <t>SEC00249</t>
  </si>
  <si>
    <t>SEC00250</t>
  </si>
  <si>
    <t>SEC00251</t>
  </si>
  <si>
    <t>SEC00252</t>
  </si>
  <si>
    <t>SEC00253</t>
  </si>
  <si>
    <t>SEC00254</t>
  </si>
  <si>
    <t>SEC00255</t>
  </si>
  <si>
    <t>SEC00256</t>
  </si>
  <si>
    <t>SEC00257</t>
  </si>
  <si>
    <t>SEC00258</t>
  </si>
  <si>
    <t>SEC00259</t>
  </si>
  <si>
    <t>SEC00260</t>
  </si>
  <si>
    <t>SEC00261</t>
  </si>
  <si>
    <t>SEC00262</t>
  </si>
  <si>
    <t>SEC00263</t>
  </si>
  <si>
    <t>SEC00264</t>
  </si>
  <si>
    <t>SEC00265</t>
  </si>
  <si>
    <t>SEC00266</t>
  </si>
  <si>
    <t>SEC00267</t>
  </si>
  <si>
    <t>SEC00268</t>
  </si>
  <si>
    <t>SEC00269</t>
  </si>
  <si>
    <t>SEC00270</t>
  </si>
  <si>
    <t>SEC00271</t>
  </si>
  <si>
    <t>SEC00272</t>
  </si>
  <si>
    <t>SEC00273</t>
  </si>
  <si>
    <t>SEC00274</t>
  </si>
  <si>
    <t>SEC00275</t>
  </si>
  <si>
    <t>SEC00276</t>
  </si>
  <si>
    <t>SEC00277</t>
  </si>
  <si>
    <t>SEC00278</t>
  </si>
  <si>
    <t>SEC00279</t>
  </si>
  <si>
    <t>SEC00280</t>
  </si>
  <si>
    <t>SEC00281</t>
  </si>
  <si>
    <t>SEC00282</t>
  </si>
  <si>
    <t>SEC00283</t>
  </si>
  <si>
    <t>SEC00284</t>
  </si>
  <si>
    <t>SEC00285</t>
  </si>
  <si>
    <t>SEC00286</t>
  </si>
  <si>
    <t>SEC00287</t>
  </si>
  <si>
    <t>SEC00288</t>
  </si>
  <si>
    <t>SEC00289</t>
  </si>
  <si>
    <t>SEC00290</t>
  </si>
  <si>
    <t>SEC00291</t>
  </si>
  <si>
    <t>SEC00292</t>
  </si>
  <si>
    <t>SEC00293</t>
  </si>
  <si>
    <t>SEC00294</t>
  </si>
  <si>
    <t>SEC00295</t>
  </si>
  <si>
    <t>SEC00296</t>
  </si>
  <si>
    <t>SEC00297</t>
  </si>
  <si>
    <t>SEC00298</t>
  </si>
  <si>
    <t>SEC00299</t>
  </si>
  <si>
    <t>SEC00300</t>
  </si>
  <si>
    <t>SEC00301</t>
  </si>
  <si>
    <t>SEC00302</t>
  </si>
  <si>
    <t>SEC00303</t>
  </si>
  <si>
    <t>SEC00304</t>
  </si>
  <si>
    <t>SEC00305</t>
  </si>
  <si>
    <t>SEC00306</t>
  </si>
  <si>
    <t>SEC00307</t>
  </si>
  <si>
    <t>SEC00308</t>
  </si>
  <si>
    <t>SEC00309</t>
  </si>
  <si>
    <t>SEC00310</t>
  </si>
  <si>
    <t>SEC00311</t>
  </si>
  <si>
    <t>SEC00312</t>
  </si>
  <si>
    <t>SEC00313</t>
  </si>
  <si>
    <t>SEC00314</t>
  </si>
  <si>
    <t>SEC00315</t>
  </si>
  <si>
    <t>SEC00316</t>
  </si>
  <si>
    <t>SEC00317</t>
  </si>
  <si>
    <t>SEC00318</t>
  </si>
  <si>
    <t>SEC00319</t>
  </si>
  <si>
    <t>SEC00320</t>
  </si>
  <si>
    <t>SEC00321</t>
  </si>
  <si>
    <t>SEC00322</t>
  </si>
  <si>
    <t>SEC00323</t>
  </si>
  <si>
    <t>SEC00324</t>
  </si>
  <si>
    <t>SEC00325</t>
  </si>
  <si>
    <t>SEC00326</t>
  </si>
  <si>
    <t>SEC00327</t>
  </si>
  <si>
    <t>SEC00328</t>
  </si>
  <si>
    <t>SEC00329</t>
  </si>
  <si>
    <t>SEC00330</t>
  </si>
  <si>
    <t>SEC00331</t>
  </si>
  <si>
    <t>SEC00332</t>
  </si>
  <si>
    <t>SEC00333</t>
  </si>
  <si>
    <t>SEC00334</t>
  </si>
  <si>
    <t>SEC00335</t>
  </si>
  <si>
    <t>SEC00336</t>
  </si>
  <si>
    <t>SEC00337</t>
  </si>
  <si>
    <t>SEC00338</t>
  </si>
  <si>
    <t>SEC00339</t>
  </si>
  <si>
    <t>SEC00340</t>
  </si>
  <si>
    <t>SEC00341</t>
  </si>
  <si>
    <t>SEC00342</t>
  </si>
  <si>
    <t>SEC00343</t>
  </si>
  <si>
    <t>SEC00344</t>
  </si>
  <si>
    <t>SEC00345</t>
  </si>
  <si>
    <t>SEC00346</t>
  </si>
  <si>
    <t>SEC00347</t>
  </si>
  <si>
    <t>SEC00348</t>
  </si>
  <si>
    <t>SEC00349</t>
  </si>
  <si>
    <t>SEC00350</t>
  </si>
  <si>
    <t>SEC00351</t>
  </si>
  <si>
    <t>SEC00352</t>
  </si>
  <si>
    <t>SEC00353</t>
  </si>
  <si>
    <t>SEC00354</t>
  </si>
  <si>
    <t>SEC00355</t>
  </si>
  <si>
    <t>SEC00356</t>
  </si>
  <si>
    <t>SEC00357</t>
  </si>
  <si>
    <t>SEC00358</t>
  </si>
  <si>
    <t>SEC00359</t>
  </si>
  <si>
    <t>SEC00360</t>
  </si>
  <si>
    <t>SEC00361</t>
  </si>
  <si>
    <t>SEC00362</t>
  </si>
  <si>
    <t>SEC00363</t>
  </si>
  <si>
    <t>SEC00364</t>
  </si>
  <si>
    <t>SEC00365</t>
  </si>
  <si>
    <t>SEC00366</t>
  </si>
  <si>
    <t>SEC00367</t>
  </si>
  <si>
    <t>SEC00368</t>
  </si>
  <si>
    <t>SEC00369</t>
  </si>
  <si>
    <t>SEC00370</t>
  </si>
  <si>
    <t>SEC00371</t>
  </si>
  <si>
    <t>SEC00372</t>
  </si>
  <si>
    <t>SEC00373</t>
  </si>
  <si>
    <t>SEC00374</t>
  </si>
  <si>
    <t>SEC00375</t>
  </si>
  <si>
    <t>SEC00376</t>
  </si>
  <si>
    <t>SEC00377</t>
  </si>
  <si>
    <t>SEC00378</t>
  </si>
  <si>
    <t>SEC00379</t>
  </si>
  <si>
    <t>SEC00380</t>
  </si>
  <si>
    <t>SEC00381</t>
  </si>
  <si>
    <t>SEC00382</t>
  </si>
  <si>
    <t>SEC00383</t>
  </si>
  <si>
    <t>SEC00384</t>
  </si>
  <si>
    <t>SEC00385</t>
  </si>
  <si>
    <t>SEC00386</t>
  </si>
  <si>
    <t>SEC00387</t>
  </si>
  <si>
    <t>SEC00388</t>
  </si>
  <si>
    <t>SEC00389</t>
  </si>
  <si>
    <t>SEC00390</t>
  </si>
  <si>
    <t>SEC00391</t>
  </si>
  <si>
    <t>SEC00392</t>
  </si>
  <si>
    <t>SEC00393</t>
  </si>
  <si>
    <t>SEC00394</t>
  </si>
  <si>
    <t>SEC00395</t>
  </si>
  <si>
    <t>SEC00396</t>
  </si>
  <si>
    <t>SEC00397</t>
  </si>
  <si>
    <t>SEC00398</t>
  </si>
  <si>
    <t>SEC00399</t>
  </si>
  <si>
    <t>SEC00400</t>
  </si>
  <si>
    <t>SEC00401</t>
  </si>
  <si>
    <t>SEC00402</t>
  </si>
  <si>
    <t>SEC00403</t>
  </si>
  <si>
    <t>SEC00404</t>
  </si>
  <si>
    <t>SEC00405</t>
  </si>
  <si>
    <t>SEC00406</t>
  </si>
  <si>
    <t>SEC00407</t>
  </si>
  <si>
    <t>SEC00408</t>
  </si>
  <si>
    <t>SEC00409</t>
  </si>
  <si>
    <t>SEC00410</t>
  </si>
  <si>
    <t>SEC00411</t>
  </si>
  <si>
    <t>SEC00412</t>
  </si>
  <si>
    <t>SEC00413</t>
  </si>
  <si>
    <t>SEC00414</t>
  </si>
  <si>
    <t>SEC00415</t>
  </si>
  <si>
    <t>SEC00416</t>
  </si>
  <si>
    <t>SEC00417</t>
  </si>
  <si>
    <t>SEC00418</t>
  </si>
  <si>
    <t>SEC00419</t>
  </si>
  <si>
    <t>SEC00420</t>
  </si>
  <si>
    <t>SEC00421</t>
  </si>
  <si>
    <t>SEC00422</t>
  </si>
  <si>
    <t>SEC00423</t>
  </si>
  <si>
    <t>SEC00424</t>
  </si>
  <si>
    <t>SEC00425</t>
  </si>
  <si>
    <t>SEC00426</t>
  </si>
  <si>
    <t>SEC00427</t>
  </si>
  <si>
    <t>SEC00428</t>
  </si>
  <si>
    <t>SEC00429</t>
  </si>
  <si>
    <t>SEC00430</t>
  </si>
  <si>
    <t>SEC00431</t>
  </si>
  <si>
    <t>SEC00432</t>
  </si>
  <si>
    <t>SEC00433</t>
  </si>
  <si>
    <t>SEC00434</t>
  </si>
  <si>
    <t>SEC00435</t>
  </si>
  <si>
    <t>SEC00436</t>
  </si>
  <si>
    <t>SEC00437</t>
  </si>
  <si>
    <t>SEC00438</t>
  </si>
  <si>
    <t>SEC00439</t>
  </si>
  <si>
    <t>SEC00440</t>
  </si>
  <si>
    <t>SEC00441</t>
  </si>
  <si>
    <t>SEC00442</t>
  </si>
  <si>
    <t>SEC00443</t>
  </si>
  <si>
    <t>SEC00444</t>
  </si>
  <si>
    <t>SEC00445</t>
  </si>
  <si>
    <t>SEC00446</t>
  </si>
  <si>
    <t>SEC00447</t>
  </si>
  <si>
    <t>SEC00448</t>
  </si>
  <si>
    <t>SEC00449</t>
  </si>
  <si>
    <t>SEC00450</t>
  </si>
  <si>
    <t>SEC00451</t>
  </si>
  <si>
    <t>SEC00452</t>
  </si>
  <si>
    <t>SEC00453</t>
  </si>
  <si>
    <t>SEC00454</t>
  </si>
  <si>
    <t>SEC00455</t>
  </si>
  <si>
    <t>SEC00456</t>
  </si>
  <si>
    <t>SEC00457</t>
  </si>
  <si>
    <t>SEC00458</t>
  </si>
  <si>
    <t>SEC00459</t>
  </si>
  <si>
    <t>SEC00460</t>
  </si>
  <si>
    <t>SEC00461</t>
  </si>
  <si>
    <t>SEC00462</t>
  </si>
  <si>
    <t>SEC00463</t>
  </si>
  <si>
    <t>SEC00464</t>
  </si>
  <si>
    <t>SEC00465</t>
  </si>
  <si>
    <t>SEC00466</t>
  </si>
  <si>
    <t>SEC00467</t>
  </si>
  <si>
    <t>SEC00468</t>
  </si>
  <si>
    <t>SEC00469</t>
  </si>
  <si>
    <t>SEC00470</t>
  </si>
  <si>
    <t>SEC00471</t>
  </si>
  <si>
    <t>SEC00472</t>
  </si>
  <si>
    <t>SEC00473</t>
  </si>
  <si>
    <t>SEC00474</t>
  </si>
  <si>
    <t>SEC00475</t>
  </si>
  <si>
    <t>SEC00476</t>
  </si>
  <si>
    <t>SEC00477</t>
  </si>
  <si>
    <t>SEC00478</t>
  </si>
  <si>
    <t>SEC00479</t>
  </si>
  <si>
    <t>SEC00480</t>
  </si>
  <si>
    <t>SEC00481</t>
  </si>
  <si>
    <t>SEC00482</t>
  </si>
  <si>
    <t>SEC00483</t>
  </si>
  <si>
    <t>SEC00484</t>
  </si>
  <si>
    <t>SEC00485</t>
  </si>
  <si>
    <t>SEC00486</t>
  </si>
  <si>
    <t>SEC00487</t>
  </si>
  <si>
    <t>SEC00488</t>
  </si>
  <si>
    <t>SEC00489</t>
  </si>
  <si>
    <t>SEC00490</t>
  </si>
  <si>
    <t>SEC00491</t>
  </si>
  <si>
    <t>SEC00492</t>
  </si>
  <si>
    <t>SEC00493</t>
  </si>
  <si>
    <t>SEC00494</t>
  </si>
  <si>
    <t>SEC00495</t>
  </si>
  <si>
    <t>SEC00496</t>
  </si>
  <si>
    <t>SEC00497</t>
  </si>
  <si>
    <t>SEC00498</t>
  </si>
  <si>
    <t>SEC00499</t>
  </si>
  <si>
    <t>SEC00500</t>
  </si>
  <si>
    <t>SEC00501</t>
  </si>
  <si>
    <t>SEC00502</t>
  </si>
  <si>
    <t>SEC00503</t>
  </si>
  <si>
    <t>SEC00504</t>
  </si>
  <si>
    <t>SEC00505</t>
  </si>
  <si>
    <t>SEC00506</t>
  </si>
  <si>
    <t>SEC00507</t>
  </si>
  <si>
    <t>SEC00508</t>
  </si>
  <si>
    <t>SEC00509</t>
  </si>
  <si>
    <t>SEC00510</t>
  </si>
  <si>
    <t>SEC00511</t>
  </si>
  <si>
    <t>SEC00512</t>
  </si>
  <si>
    <t>SEC00513</t>
  </si>
  <si>
    <t>SEC00514</t>
  </si>
  <si>
    <t>SEC00515</t>
  </si>
  <si>
    <t>SEC00516</t>
  </si>
  <si>
    <t>SEC00517</t>
  </si>
  <si>
    <t>SEC00518</t>
  </si>
  <si>
    <t>SEC00519</t>
  </si>
  <si>
    <t>SEC00520</t>
  </si>
  <si>
    <t>SEC00521</t>
  </si>
  <si>
    <t>SEC00522</t>
  </si>
  <si>
    <t>SEC00523</t>
  </si>
  <si>
    <t>SEC00524</t>
  </si>
  <si>
    <t>SEC00525</t>
  </si>
  <si>
    <t>SEC00526</t>
  </si>
  <si>
    <t>SEC00527</t>
  </si>
  <si>
    <t>SEC00528</t>
  </si>
  <si>
    <t>SEC00529</t>
  </si>
  <si>
    <t>SEC00530</t>
  </si>
  <si>
    <t>SEC00531</t>
  </si>
  <si>
    <t>SEC00532</t>
  </si>
  <si>
    <t>SEC00533</t>
  </si>
  <si>
    <t>SEC00534</t>
  </si>
  <si>
    <t>SEC00535</t>
  </si>
  <si>
    <t>SEC00536</t>
  </si>
  <si>
    <t>SEC00537</t>
  </si>
  <si>
    <t>SEC00538</t>
  </si>
  <si>
    <t>SEC00539</t>
  </si>
  <si>
    <t>SEC00540</t>
  </si>
  <si>
    <t>SEC00541</t>
  </si>
  <si>
    <t>SEC00542</t>
  </si>
  <si>
    <t>SEC00543</t>
  </si>
  <si>
    <t>SEC00544</t>
  </si>
  <si>
    <t>SEC00545</t>
  </si>
  <si>
    <t>SEC00546</t>
  </si>
  <si>
    <t>SEC00547</t>
  </si>
  <si>
    <t>SEC00548</t>
  </si>
  <si>
    <t>SEC00549</t>
  </si>
  <si>
    <t>SEC00550</t>
  </si>
  <si>
    <t>SEC00551</t>
  </si>
  <si>
    <t>SEC00552</t>
  </si>
  <si>
    <t>SEC00553</t>
  </si>
  <si>
    <t>SEC00554</t>
  </si>
  <si>
    <t>SEC00555</t>
  </si>
  <si>
    <t>SEC00556</t>
  </si>
  <si>
    <t>SEC00557</t>
  </si>
  <si>
    <t>SEC00558</t>
  </si>
  <si>
    <t>SEC00559</t>
  </si>
  <si>
    <t>SEC00560</t>
  </si>
  <si>
    <t>SEC00561</t>
  </si>
  <si>
    <t>SEC00562</t>
  </si>
  <si>
    <t>SEC00563</t>
  </si>
  <si>
    <t>SEC00564</t>
  </si>
  <si>
    <t>SEC00565</t>
  </si>
  <si>
    <t>SEC00566</t>
  </si>
  <si>
    <t>SEC00567</t>
  </si>
  <si>
    <t>SEC00568</t>
  </si>
  <si>
    <t>SEC00569</t>
  </si>
  <si>
    <t>SEC00570</t>
  </si>
  <si>
    <t>SEC00571</t>
  </si>
  <si>
    <t>SEC00572</t>
  </si>
  <si>
    <t>SEC00573</t>
  </si>
  <si>
    <t>SEC00574</t>
  </si>
  <si>
    <t>SEC00575</t>
  </si>
  <si>
    <t>SEC00576</t>
  </si>
  <si>
    <t>SEC00577</t>
  </si>
  <si>
    <t>SEC00578</t>
  </si>
  <si>
    <t>SEC00579</t>
  </si>
  <si>
    <t>SEC00580</t>
  </si>
  <si>
    <t>SEC00581</t>
  </si>
  <si>
    <t>SEC00582</t>
  </si>
  <si>
    <t>SEC00583</t>
  </si>
  <si>
    <t>SEC00584</t>
  </si>
  <si>
    <t>SEC00585</t>
  </si>
  <si>
    <t>SEC00586</t>
  </si>
  <si>
    <t>SEC00587</t>
  </si>
  <si>
    <t>SEC00588</t>
  </si>
  <si>
    <t>SEC00589</t>
  </si>
  <si>
    <t>SEC00590</t>
  </si>
  <si>
    <t>SEC00591</t>
  </si>
  <si>
    <t>SEC00592</t>
  </si>
  <si>
    <t>SEC00593</t>
  </si>
  <si>
    <t>SEC00594</t>
  </si>
  <si>
    <t>SEC00595</t>
  </si>
  <si>
    <t>SEC00596</t>
  </si>
  <si>
    <t>SEC00597</t>
  </si>
  <si>
    <t>SEC00598</t>
  </si>
  <si>
    <t>SEC00599</t>
  </si>
  <si>
    <t>SEC00600</t>
  </si>
  <si>
    <t>SEC00601</t>
  </si>
  <si>
    <t>SEC00602</t>
  </si>
  <si>
    <t>SEC00603</t>
  </si>
  <si>
    <t>SEC00604</t>
  </si>
  <si>
    <t>SEC00605</t>
  </si>
  <si>
    <t>SEC00606</t>
  </si>
  <si>
    <t>SEC00607</t>
  </si>
  <si>
    <t>SEC00608</t>
  </si>
  <si>
    <t>SEC00609</t>
  </si>
  <si>
    <t>SEC00610</t>
  </si>
  <si>
    <t>SEC00611</t>
  </si>
  <si>
    <t>SEC00612</t>
  </si>
  <si>
    <t>SEC00613</t>
  </si>
  <si>
    <t>SEC00614</t>
  </si>
  <si>
    <t>SEC00615</t>
  </si>
  <si>
    <t>SEC00616</t>
  </si>
  <si>
    <t>SEC00617</t>
  </si>
  <si>
    <t>SEC00618</t>
  </si>
  <si>
    <t>SEC00619</t>
  </si>
  <si>
    <t>SEC00620</t>
  </si>
  <si>
    <t>SEC00621</t>
  </si>
  <si>
    <t>SEC00622</t>
  </si>
  <si>
    <t>SEC00623</t>
  </si>
  <si>
    <t>SEC00624</t>
  </si>
  <si>
    <t>SEC00625</t>
  </si>
  <si>
    <t>SEC00626</t>
  </si>
  <si>
    <t>SEC00627</t>
  </si>
  <si>
    <t>SEC00628</t>
  </si>
  <si>
    <t>SEC00629</t>
  </si>
  <si>
    <t>SEC00630</t>
  </si>
  <si>
    <t>SEC00631</t>
  </si>
  <si>
    <t>SEC00632</t>
  </si>
  <si>
    <t>SEC00633</t>
  </si>
  <si>
    <t>SEC00634</t>
  </si>
  <si>
    <t>SEC00635</t>
  </si>
  <si>
    <t>SEC00636</t>
  </si>
  <si>
    <t>SEC00637</t>
  </si>
  <si>
    <t>SEC00638</t>
  </si>
  <si>
    <t>SEC00639</t>
  </si>
  <si>
    <t>SEC00640</t>
  </si>
  <si>
    <t>SEC00641</t>
  </si>
  <si>
    <t>SEC00642</t>
  </si>
  <si>
    <t>SEC00643</t>
  </si>
  <si>
    <t>SEC00644</t>
  </si>
  <si>
    <t>SEC00645</t>
  </si>
  <si>
    <t>SEC00646</t>
  </si>
  <si>
    <t>SEC00647</t>
  </si>
  <si>
    <t>SEC00648</t>
  </si>
  <si>
    <t>SEC00649</t>
  </si>
  <si>
    <t>SEC00650</t>
  </si>
  <si>
    <t>SEC00651</t>
  </si>
  <si>
    <t>SEC00652</t>
  </si>
  <si>
    <t>SEC00653</t>
  </si>
  <si>
    <t>SEC00654</t>
  </si>
  <si>
    <t>SEC00655</t>
  </si>
  <si>
    <t>SEC00656</t>
  </si>
  <si>
    <t>SEC00657</t>
  </si>
  <si>
    <t>SEC00658</t>
  </si>
  <si>
    <t>SEC00659</t>
  </si>
  <si>
    <t>SEC00660</t>
  </si>
  <si>
    <t>SEC00661</t>
  </si>
  <si>
    <t>SEC00662</t>
  </si>
  <si>
    <t>SEC00663</t>
  </si>
  <si>
    <t>SEC00664</t>
  </si>
  <si>
    <t>SEC00665</t>
  </si>
  <si>
    <t>SEC00666</t>
  </si>
  <si>
    <t>SEC00667</t>
  </si>
  <si>
    <t>SEC00668</t>
  </si>
  <si>
    <t>SEC00669</t>
  </si>
  <si>
    <t>SEC00670</t>
  </si>
  <si>
    <t>SEC00671</t>
  </si>
  <si>
    <t>SEC00672</t>
  </si>
  <si>
    <t>SEC00673</t>
  </si>
  <si>
    <t>SEC00674</t>
  </si>
  <si>
    <t>SEC00675</t>
  </si>
  <si>
    <t>SEC00676</t>
  </si>
  <si>
    <t>SEC00677</t>
  </si>
  <si>
    <t>SEC00678</t>
  </si>
  <si>
    <t>SEC00679</t>
  </si>
  <si>
    <t>SEC00680</t>
  </si>
  <si>
    <t>SEC00681</t>
  </si>
  <si>
    <t>SEC00682</t>
  </si>
  <si>
    <t>SEC00683</t>
  </si>
  <si>
    <t>SEC00684</t>
  </si>
  <si>
    <t>SEC00685</t>
  </si>
  <si>
    <t>SEC00686</t>
  </si>
  <si>
    <t>SEC00687</t>
  </si>
  <si>
    <t>SEC00688</t>
  </si>
  <si>
    <t>SEC00689</t>
  </si>
  <si>
    <t>SEC00690</t>
  </si>
  <si>
    <t>SEC00691</t>
  </si>
  <si>
    <t>SEC00692</t>
  </si>
  <si>
    <t>SEC00693</t>
  </si>
  <si>
    <t>SEC00694</t>
  </si>
  <si>
    <t>SEC00695</t>
  </si>
  <si>
    <t>SEC00696</t>
  </si>
  <si>
    <t>SEC00697</t>
  </si>
  <si>
    <t>SEC00698</t>
  </si>
  <si>
    <t>SEC00699</t>
  </si>
  <si>
    <t>SEC00700</t>
  </si>
  <si>
    <t>SEC00701</t>
  </si>
  <si>
    <t>SEC00702</t>
  </si>
  <si>
    <t>SEC00703</t>
  </si>
  <si>
    <t>SEC00704</t>
  </si>
  <si>
    <t>SEC00705</t>
  </si>
  <si>
    <t>SEC00706</t>
  </si>
  <si>
    <t>SEC00707</t>
  </si>
  <si>
    <t>SEC00708</t>
  </si>
  <si>
    <t>SEC00709</t>
  </si>
  <si>
    <t>SEC00710</t>
  </si>
  <si>
    <t>SEC00711</t>
  </si>
  <si>
    <t>SEC00712</t>
  </si>
  <si>
    <t>SEC00713</t>
  </si>
  <si>
    <t>SEC00714</t>
  </si>
  <si>
    <t>SEC00715</t>
  </si>
  <si>
    <t>SEC00716</t>
  </si>
  <si>
    <t>SEC00717</t>
  </si>
  <si>
    <t>SEC00718</t>
  </si>
  <si>
    <t>SEC00719</t>
  </si>
  <si>
    <t>SEC00720</t>
  </si>
  <si>
    <t>SEC00721</t>
  </si>
  <si>
    <t>SEC00722</t>
  </si>
  <si>
    <t>SEC00723</t>
  </si>
  <si>
    <t>SEC00724</t>
  </si>
  <si>
    <t>SEC00725</t>
  </si>
  <si>
    <t>SEC00726</t>
  </si>
  <si>
    <t>SEC00727</t>
  </si>
  <si>
    <t>SEC00728</t>
  </si>
  <si>
    <t>SEC00729</t>
  </si>
  <si>
    <t>SEC00730</t>
  </si>
  <si>
    <t>SEC00731</t>
  </si>
  <si>
    <t>SEC00732</t>
  </si>
  <si>
    <t>SEC00733</t>
  </si>
  <si>
    <t>SEC00734</t>
  </si>
  <si>
    <t>SEC00735</t>
  </si>
  <si>
    <t>SEC00736</t>
  </si>
  <si>
    <t>SEC00737</t>
  </si>
  <si>
    <t>SEC00738</t>
  </si>
  <si>
    <t>SEC00739</t>
  </si>
  <si>
    <t>SEC00740</t>
  </si>
  <si>
    <t>SEC00741</t>
  </si>
  <si>
    <t>SEC00742</t>
  </si>
  <si>
    <t>SEC00743</t>
  </si>
  <si>
    <t>SEC00744</t>
  </si>
  <si>
    <t>SEC00745</t>
  </si>
  <si>
    <t>SEC00746</t>
  </si>
  <si>
    <t>SEC00747</t>
  </si>
  <si>
    <t>SEC00748</t>
  </si>
  <si>
    <t>SEC00749</t>
  </si>
  <si>
    <t>SEC00750</t>
  </si>
  <si>
    <t>SEC00751</t>
  </si>
  <si>
    <t>SEC00752</t>
  </si>
  <si>
    <t>SEC00753</t>
  </si>
  <si>
    <t>SEC00754</t>
  </si>
  <si>
    <t>SEC00755</t>
  </si>
  <si>
    <t>SEC00756</t>
  </si>
  <si>
    <t>SEC00757</t>
  </si>
  <si>
    <t>SEC00758</t>
  </si>
  <si>
    <t>SEC00759</t>
  </si>
  <si>
    <t>SEC00760</t>
  </si>
  <si>
    <t>SEC00761</t>
  </si>
  <si>
    <t>SEC00762</t>
  </si>
  <si>
    <t>SEC00763</t>
  </si>
  <si>
    <t>SEC00764</t>
  </si>
  <si>
    <t>SEC00765</t>
  </si>
  <si>
    <t>SEC00766</t>
  </si>
  <si>
    <t>SEC00767</t>
  </si>
  <si>
    <t>SEC00768</t>
  </si>
  <si>
    <t>SEC00769</t>
  </si>
  <si>
    <t>SEC00770</t>
  </si>
  <si>
    <t>SEC00771</t>
  </si>
  <si>
    <t>SEC00772</t>
  </si>
  <si>
    <t>SEC00773</t>
  </si>
  <si>
    <t>SEC00774</t>
  </si>
  <si>
    <t>SEC00775</t>
  </si>
  <si>
    <t>SEC00776</t>
  </si>
  <si>
    <t>SEC00777</t>
  </si>
  <si>
    <t>SEC00778</t>
  </si>
  <si>
    <t>SEC00779</t>
  </si>
  <si>
    <t>SEC00780</t>
  </si>
  <si>
    <t>SEC00781</t>
  </si>
  <si>
    <t>SEC00782</t>
  </si>
  <si>
    <t>SEC00783</t>
  </si>
  <si>
    <t>SEC00784</t>
  </si>
  <si>
    <t>SEC00785</t>
  </si>
  <si>
    <t>SEC00786</t>
  </si>
  <si>
    <t>SEC00787</t>
  </si>
  <si>
    <t>SEC00788</t>
  </si>
  <si>
    <t>SEC00789</t>
  </si>
  <si>
    <t>SEC00790</t>
  </si>
  <si>
    <t>SEC00791</t>
  </si>
  <si>
    <t>SEC00792</t>
  </si>
  <si>
    <t>SEC00793</t>
  </si>
  <si>
    <t>SEC00794</t>
  </si>
  <si>
    <t>SEC00795</t>
  </si>
  <si>
    <t>SEC00796</t>
  </si>
  <si>
    <t>SEC00797</t>
  </si>
  <si>
    <t>SEC00798</t>
  </si>
  <si>
    <t>SEC00799</t>
  </si>
  <si>
    <t>SEC00800</t>
  </si>
  <si>
    <t>SEC00801</t>
  </si>
  <si>
    <t>SEC00802</t>
  </si>
  <si>
    <t>SEC00803</t>
  </si>
  <si>
    <t>SEC00804</t>
  </si>
  <si>
    <t>SEC00805</t>
  </si>
  <si>
    <t>SEC00806</t>
  </si>
  <si>
    <t>SEC00807</t>
  </si>
  <si>
    <t>SEC00808</t>
  </si>
  <si>
    <t>SEC00809</t>
  </si>
  <si>
    <t>SEC00810</t>
  </si>
  <si>
    <t>SEC00811</t>
  </si>
  <si>
    <t>SEC00812</t>
  </si>
  <si>
    <t>SEC00813</t>
  </si>
  <si>
    <t>SEC00814</t>
  </si>
  <si>
    <t>SEC00815</t>
  </si>
  <si>
    <t>SEC00816</t>
  </si>
  <si>
    <t>SEC00817</t>
  </si>
  <si>
    <t>SEC00818</t>
  </si>
  <si>
    <t>SEC00819</t>
  </si>
  <si>
    <t>SEC00820</t>
  </si>
  <si>
    <t>SEC00821</t>
  </si>
  <si>
    <t>SEC00822</t>
  </si>
  <si>
    <t>SEC00823</t>
  </si>
  <si>
    <t>SEC00824</t>
  </si>
  <si>
    <t>SEC00825</t>
  </si>
  <si>
    <t>SEC00826</t>
  </si>
  <si>
    <t>SEC00827</t>
  </si>
  <si>
    <t>SEC00828</t>
  </si>
  <si>
    <t>SEC00829</t>
  </si>
  <si>
    <t>SEC00830</t>
  </si>
  <si>
    <t>SEC00831</t>
  </si>
  <si>
    <t>SEC00832</t>
  </si>
  <si>
    <t>SEC00833</t>
  </si>
  <si>
    <t>SEC00834</t>
  </si>
  <si>
    <t>SEC00835</t>
  </si>
  <si>
    <t>SEC00836</t>
  </si>
  <si>
    <t>SEC00837</t>
  </si>
  <si>
    <t>SEC00838</t>
  </si>
  <si>
    <t>SEC00839</t>
  </si>
  <si>
    <t>SEC00840</t>
  </si>
  <si>
    <t>SEC00841</t>
  </si>
  <si>
    <t>SEC00842</t>
  </si>
  <si>
    <t>SEC00843</t>
  </si>
  <si>
    <t>SEC00844</t>
  </si>
  <si>
    <t>SEC00845</t>
  </si>
  <si>
    <t>SEC00846</t>
  </si>
  <si>
    <t>SEC00847</t>
  </si>
  <si>
    <t>SEC00848</t>
  </si>
  <si>
    <t>SEC00849</t>
  </si>
  <si>
    <t>SEC00850</t>
  </si>
  <si>
    <t>SEC00851</t>
  </si>
  <si>
    <t>SEC00852</t>
  </si>
  <si>
    <t>SEC00853</t>
  </si>
  <si>
    <t>SEC00854</t>
  </si>
  <si>
    <t>SEC00855</t>
  </si>
  <si>
    <t>SEC00856</t>
  </si>
  <si>
    <t>SEC00857</t>
  </si>
  <si>
    <t>SEC00858</t>
  </si>
  <si>
    <t>SEC00859</t>
  </si>
  <si>
    <t>SEC00860</t>
  </si>
  <si>
    <t>SEC00861</t>
  </si>
  <si>
    <t>SEC00862</t>
  </si>
  <si>
    <t>SEC00863</t>
  </si>
  <si>
    <t>SEC00864</t>
  </si>
  <si>
    <t>SEC00865</t>
  </si>
  <si>
    <t>SEC00866</t>
  </si>
  <si>
    <t>SEC00867</t>
  </si>
  <si>
    <t>SEC00868</t>
  </si>
  <si>
    <t>SEC00869</t>
  </si>
  <si>
    <t>SEC00870</t>
  </si>
  <si>
    <t>SEC00871</t>
  </si>
  <si>
    <t>SEC00872</t>
  </si>
  <si>
    <t>SEC00873</t>
  </si>
  <si>
    <t>SEC00874</t>
  </si>
  <si>
    <t>SEC00875</t>
  </si>
  <si>
    <t>SEC00876</t>
  </si>
  <si>
    <t>SEC00877</t>
  </si>
  <si>
    <t>SEC00878</t>
  </si>
  <si>
    <t>SEC00879</t>
  </si>
  <si>
    <t>SEC00880</t>
  </si>
  <si>
    <t>SEC00881</t>
  </si>
  <si>
    <t>SEC00882</t>
  </si>
  <si>
    <t>SEC00883</t>
  </si>
  <si>
    <t>SEC00884</t>
  </si>
  <si>
    <t>SEC00885</t>
  </si>
  <si>
    <t>SEC00886</t>
  </si>
  <si>
    <t>SEC00887</t>
  </si>
  <si>
    <t>SEC00888</t>
  </si>
  <si>
    <t>SEC00889</t>
  </si>
  <si>
    <t>SEC00890</t>
  </si>
  <si>
    <t>SEC00891</t>
  </si>
  <si>
    <t>SEC00892</t>
  </si>
  <si>
    <t>SEC00893</t>
  </si>
  <si>
    <t>SEC00894</t>
  </si>
  <si>
    <t>SEC00895</t>
  </si>
  <si>
    <t>SEC00896</t>
  </si>
  <si>
    <t>SEC00897</t>
  </si>
  <si>
    <t>SEC00898</t>
  </si>
  <si>
    <t>SEC00899</t>
  </si>
  <si>
    <t>SEC00900</t>
  </si>
  <si>
    <t>SEC00901</t>
  </si>
  <si>
    <t>SEC00902</t>
  </si>
  <si>
    <t>SEC00903</t>
  </si>
  <si>
    <t>SEC00904</t>
  </si>
  <si>
    <t>SEC00905</t>
  </si>
  <si>
    <t>SEC00906</t>
  </si>
  <si>
    <t>SEC00907</t>
  </si>
  <si>
    <t>SEC00908</t>
  </si>
  <si>
    <t>SEC00909</t>
  </si>
  <si>
    <t>SEC00910</t>
  </si>
  <si>
    <t>SEC00911</t>
  </si>
  <si>
    <t>SEC00912</t>
  </si>
  <si>
    <t>SEC00913</t>
  </si>
  <si>
    <t>SEC00914</t>
  </si>
  <si>
    <t>SEC00915</t>
  </si>
  <si>
    <t>SEC00916</t>
  </si>
  <si>
    <t>SEC00917</t>
  </si>
  <si>
    <t>SEC00918</t>
  </si>
  <si>
    <t>SEC00919</t>
  </si>
  <si>
    <t>SEC00920</t>
  </si>
  <si>
    <t>SEC00921</t>
  </si>
  <si>
    <t>SEC00922</t>
  </si>
  <si>
    <t>SEC00923</t>
  </si>
  <si>
    <t>SEC00924</t>
  </si>
  <si>
    <t>SEC00925</t>
  </si>
  <si>
    <t>SEC00926</t>
  </si>
  <si>
    <t>SEC00927</t>
  </si>
  <si>
    <t>SEC00928</t>
  </si>
  <si>
    <t>SEC00929</t>
  </si>
  <si>
    <t>SEC00930</t>
  </si>
  <si>
    <t>SEC00931</t>
  </si>
  <si>
    <t>SEC00932</t>
  </si>
  <si>
    <t>SEC00933</t>
  </si>
  <si>
    <t>SEC00934</t>
  </si>
  <si>
    <t>SEC00935</t>
  </si>
  <si>
    <t>SEC00936</t>
  </si>
  <si>
    <t>SEC00937</t>
  </si>
  <si>
    <t>SEC00938</t>
  </si>
  <si>
    <t>SEC00939</t>
  </si>
  <si>
    <t>SEC00940</t>
  </si>
  <si>
    <t>SEC00941</t>
  </si>
  <si>
    <t>SEC00942</t>
  </si>
  <si>
    <t>SEC00943</t>
  </si>
  <si>
    <t>SEC00944</t>
  </si>
  <si>
    <t>SEC00945</t>
  </si>
  <si>
    <t>SEC00946</t>
  </si>
  <si>
    <t>SEC00947</t>
  </si>
  <si>
    <t>SEC00948</t>
  </si>
  <si>
    <t>SEC00949</t>
  </si>
  <si>
    <t>SEC00950</t>
  </si>
  <si>
    <t>SEC00951</t>
  </si>
  <si>
    <t>SEC00952</t>
  </si>
  <si>
    <t>SEC00953</t>
  </si>
  <si>
    <t>SEC00954</t>
  </si>
  <si>
    <t>SEC00955</t>
  </si>
  <si>
    <t>SEC00956</t>
  </si>
  <si>
    <t>SEC00957</t>
  </si>
  <si>
    <t>SEC00958</t>
  </si>
  <si>
    <t>SEC00959</t>
  </si>
  <si>
    <t>SEC00960</t>
  </si>
  <si>
    <t>Column</t>
  </si>
  <si>
    <t>Min</t>
  </si>
  <si>
    <t>Max</t>
  </si>
  <si>
    <t>Average</t>
  </si>
  <si>
    <t>StandardDeviation</t>
  </si>
  <si>
    <t>Count</t>
  </si>
  <si>
    <t>NullCount</t>
  </si>
  <si>
    <t>DistinctCount</t>
  </si>
  <si>
    <t>TableName</t>
  </si>
  <si>
    <t>Faculty</t>
  </si>
  <si>
    <t>Courses</t>
  </si>
  <si>
    <t>Availability</t>
  </si>
  <si>
    <t>Assignments</t>
  </si>
  <si>
    <t>Issue Status</t>
  </si>
  <si>
    <t>Open</t>
  </si>
  <si>
    <t>On Hold</t>
  </si>
  <si>
    <t>Closed</t>
  </si>
  <si>
    <t>Issue Severity</t>
  </si>
  <si>
    <t>High</t>
  </si>
  <si>
    <t>Medium</t>
  </si>
  <si>
    <t>Low</t>
  </si>
  <si>
    <t>Issue Category</t>
  </si>
  <si>
    <t>Overload</t>
  </si>
  <si>
    <t>Unassigned</t>
  </si>
  <si>
    <t>Conflict/Duplicate</t>
  </si>
  <si>
    <t>DepartmentMismatch</t>
  </si>
  <si>
    <t>BadHours</t>
  </si>
  <si>
    <t>InvalidDates</t>
  </si>
  <si>
    <t>InvalidFK</t>
  </si>
  <si>
    <t>DuplicateKeys</t>
  </si>
  <si>
    <t>Formatting</t>
  </si>
  <si>
    <t>MissingFields</t>
  </si>
  <si>
    <t>Issue #</t>
  </si>
  <si>
    <t>Date Raised</t>
  </si>
  <si>
    <t>Description</t>
  </si>
  <si>
    <t>Category</t>
  </si>
  <si>
    <t>Impact</t>
  </si>
  <si>
    <t>Due Date</t>
  </si>
  <si>
    <t>Owner</t>
  </si>
  <si>
    <t>Status</t>
  </si>
  <si>
    <t>Update</t>
  </si>
  <si>
    <t>Date Closed</t>
  </si>
  <si>
    <t>Related Risk</t>
  </si>
  <si>
    <t>Impact Description</t>
  </si>
  <si>
    <t>Harsh - Test Manager</t>
  </si>
  <si>
    <t>Flag</t>
  </si>
  <si>
    <t>Departments</t>
  </si>
  <si>
    <t>Campuses</t>
  </si>
  <si>
    <t>duplicate</t>
  </si>
  <si>
    <t>null/blank</t>
  </si>
  <si>
    <t>hidden_space</t>
  </si>
  <si>
    <t>maxload_missing</t>
  </si>
  <si>
    <t>maxload_not_numeric</t>
  </si>
  <si>
    <t>maxload_bad</t>
  </si>
  <si>
    <t>Severity</t>
  </si>
  <si>
    <t>Details</t>
  </si>
  <si>
    <t>HasIssue</t>
  </si>
  <si>
    <t>Duplicate Key</t>
  </si>
  <si>
    <t>23/09/2025</t>
  </si>
  <si>
    <t>EDU-F006 is twice</t>
  </si>
  <si>
    <t>Duplicate</t>
  </si>
  <si>
    <t>CourseNames</t>
  </si>
  <si>
    <t>null_blank</t>
  </si>
  <si>
    <t>credits_missing</t>
  </si>
  <si>
    <t>credits_not_numeric</t>
  </si>
  <si>
    <t>credits_bad</t>
  </si>
  <si>
    <t>contact_missing</t>
  </si>
  <si>
    <t>contact_not_numeric</t>
  </si>
  <si>
    <t>contact_bad</t>
  </si>
  <si>
    <t>dept_invalid</t>
  </si>
  <si>
    <t>22/09/2025</t>
  </si>
  <si>
    <t>PHYS149 is twice</t>
  </si>
  <si>
    <t>23/09/2026</t>
  </si>
  <si>
    <t>pk_blank</t>
  </si>
  <si>
    <t>day_blank</t>
  </si>
  <si>
    <t>day_invalid</t>
  </si>
  <si>
    <t>hidden_space_id</t>
  </si>
  <si>
    <t>start_missing</t>
  </si>
  <si>
    <t>end_missing</t>
  </si>
  <si>
    <t>start_not_time</t>
  </si>
  <si>
    <t>end_not_time</t>
  </si>
  <si>
    <t>start_num</t>
  </si>
  <si>
    <t>end_num</t>
  </si>
  <si>
    <t>end_before_start</t>
  </si>
  <si>
    <t>duration_hours</t>
  </si>
  <si>
    <t>duration_bad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</si>
</sst>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7">
    <xf numFmtId="0" fontId="0" fillId="0" borderId="0" xfId="0"/>
    <xf numFmtId="164" fontId="0" fillId="0" borderId="0" xfId="0" applyNumberFormat="1"/>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xf numFmtId="0" fontId="0" fillId="2" borderId="0" xfId="0" applyFill="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8" xfId="0" applyBorder="1"/>
    <xf numFmtId="0" fontId="0" fillId="0" borderId="19" xfId="0" applyBorder="1"/>
    <xf numFmtId="0" fontId="0" fillId="0" borderId="20" xfId="0" applyBorder="1"/>
    <xf numFmtId="0" fontId="1" fillId="3" borderId="15" xfId="0" applyFont="1" applyFill="1" applyBorder="1"/>
    <xf numFmtId="0" fontId="1" fillId="3" borderId="16" xfId="0" applyFont="1" applyFill="1" applyBorder="1"/>
    <xf numFmtId="0" fontId="1" fillId="3" borderId="17" xfId="0" applyFont="1" applyFill="1" applyBorder="1"/>
    <xf numFmtId="22" fontId="0" fillId="0" borderId="10" xfId="0" applyNumberFormat="1" applyBorder="1"/>
    <xf numFmtId="0" fontId="0" fillId="0" borderId="0" xfId="0" applyNumberFormat="1"/>
  </cellXfs>
  <cellStyles count="1">
    <cellStyle name="Normal" xfId="0" builtinId="0"/>
  </cellStyles>
  <dxfs count="62">
    <dxf>
      <numFmt numFmtId="164" formatCode="[$-F400]h:mm:ss\ AM/PM"/>
    </dxf>
    <dxf>
      <numFmt numFmtId="164" formatCode="[$-F400]h:mm:ss\ AM/PM"/>
    </dxf>
    <dxf>
      <numFmt numFmtId="0" formatCode="General"/>
    </dxf>
    <dxf>
      <numFmt numFmtId="0" formatCode="General"/>
    </dxf>
    <dxf>
      <fill>
        <patternFill>
          <bgColor theme="2" tint="-9.9948118533890809E-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FF5353"/>
        </patternFill>
      </fill>
    </dxf>
    <dxf>
      <fill>
        <patternFill>
          <bgColor rgb="FFFFC000"/>
        </patternFill>
      </fill>
    </dxf>
    <dxf>
      <fill>
        <patternFill>
          <bgColor rgb="FF92D05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font>
      <fill>
        <patternFill patternType="solid">
          <fgColor indexed="64"/>
          <bgColor theme="7" tint="0.59999389629810485"/>
        </patternFill>
      </fill>
      <border diagonalUp="0" diagonalDown="0" outline="0">
        <left style="thin">
          <color indexed="64"/>
        </left>
        <right style="thin">
          <color indexed="64"/>
        </right>
        <top/>
        <bottom/>
      </border>
    </dxf>
    <dxf>
      <numFmt numFmtId="0" formatCode="General"/>
    </dxf>
    <dxf>
      <numFmt numFmtId="19" formatCode="yyyy/mm/dd"/>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6565"/>
      <color rgb="FFFF5353"/>
      <color rgb="FFFFC4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'Settings and Totals'!$C$7:$C$9</c:f>
              <c:strCache>
                <c:ptCount val="3"/>
                <c:pt idx="0">
                  <c:v>Open</c:v>
                </c:pt>
                <c:pt idx="1">
                  <c:v>On Hold</c:v>
                </c:pt>
                <c:pt idx="2">
                  <c:v>Closed</c:v>
                </c:pt>
              </c:strCache>
            </c:strRef>
          </c:cat>
          <c:val>
            <c:numRef>
              <c:f>'Settings and Totals'!$D$7:$D$9</c:f>
              <c:numCache>
                <c:formatCode>General</c:formatCode>
                <c:ptCount val="3"/>
                <c:pt idx="0">
                  <c:v>2</c:v>
                </c:pt>
                <c:pt idx="1">
                  <c:v>0</c:v>
                </c:pt>
                <c:pt idx="2">
                  <c:v>0</c:v>
                </c:pt>
              </c:numCache>
            </c:numRef>
          </c:val>
          <c:extLst>
            <c:ext xmlns:c16="http://schemas.microsoft.com/office/drawing/2014/chart" uri="{C3380CC4-5D6E-409C-BE32-E72D297353CC}">
              <c16:uniqueId val="{00000000-36C1-4B9E-BFBC-7CB8525D76D9}"/>
            </c:ext>
          </c:extLst>
        </c:ser>
        <c:dLbls>
          <c:dLblPos val="outEnd"/>
          <c:showLegendKey val="0"/>
          <c:showVal val="1"/>
          <c:showCatName val="0"/>
          <c:showSerName val="0"/>
          <c:showPercent val="0"/>
          <c:showBubbleSize val="0"/>
        </c:dLbls>
        <c:gapWidth val="219"/>
        <c:overlap val="-27"/>
        <c:axId val="139235584"/>
        <c:axId val="139236544"/>
      </c:barChart>
      <c:catAx>
        <c:axId val="139235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36544"/>
        <c:crosses val="autoZero"/>
        <c:auto val="1"/>
        <c:lblAlgn val="ctr"/>
        <c:lblOffset val="100"/>
        <c:noMultiLvlLbl val="0"/>
      </c:catAx>
      <c:valAx>
        <c:axId val="139236544"/>
        <c:scaling>
          <c:orientation val="minMax"/>
        </c:scaling>
        <c:delete val="1"/>
        <c:axPos val="l"/>
        <c:numFmt formatCode="General" sourceLinked="1"/>
        <c:majorTickMark val="out"/>
        <c:minorTickMark val="none"/>
        <c:tickLblPos val="nextTo"/>
        <c:crossAx val="1392355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'Settings and Totals'!$C$12:$C$14</c:f>
              <c:strCache>
                <c:ptCount val="3"/>
                <c:pt idx="0">
                  <c:v>High</c:v>
                </c:pt>
                <c:pt idx="1">
                  <c:v>Medium</c:v>
                </c:pt>
                <c:pt idx="2">
                  <c:v>Low</c:v>
                </c:pt>
              </c:strCache>
            </c:strRef>
          </c:cat>
          <c:val>
            <c:numRef>
              <c:f>'Settings and Totals'!$D$12:$D$14</c:f>
              <c:numCache>
                <c:formatCode>General</c:formatCode>
                <c:ptCount val="3"/>
                <c:pt idx="0">
                  <c:v>0</c:v>
                </c:pt>
                <c:pt idx="1">
                  <c:v>2</c:v>
                </c:pt>
                <c:pt idx="2">
                  <c:v>0</c:v>
                </c:pt>
              </c:numCache>
            </c:numRef>
          </c:val>
          <c:extLst>
            <c:ext xmlns:c16="http://schemas.microsoft.com/office/drawing/2014/chart" uri="{C3380CC4-5D6E-409C-BE32-E72D297353CC}">
              <c16:uniqueId val="{00000000-8DA5-4FDE-A9E7-70D353ADDC89}"/>
            </c:ext>
          </c:extLst>
        </c:ser>
        <c:dLbls>
          <c:dLblPos val="outEnd"/>
          <c:showLegendKey val="0"/>
          <c:showVal val="1"/>
          <c:showCatName val="0"/>
          <c:showSerName val="0"/>
          <c:showPercent val="0"/>
          <c:showBubbleSize val="0"/>
        </c:dLbls>
        <c:gapWidth val="219"/>
        <c:overlap val="-27"/>
        <c:axId val="1191853936"/>
        <c:axId val="1303527056"/>
      </c:barChart>
      <c:catAx>
        <c:axId val="119185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527056"/>
        <c:crosses val="autoZero"/>
        <c:auto val="1"/>
        <c:lblAlgn val="ctr"/>
        <c:lblOffset val="100"/>
        <c:noMultiLvlLbl val="0"/>
      </c:catAx>
      <c:valAx>
        <c:axId val="1303527056"/>
        <c:scaling>
          <c:orientation val="minMax"/>
        </c:scaling>
        <c:delete val="1"/>
        <c:axPos val="l"/>
        <c:numFmt formatCode="General" sourceLinked="1"/>
        <c:majorTickMark val="none"/>
        <c:minorTickMark val="none"/>
        <c:tickLblPos val="nextTo"/>
        <c:crossAx val="11918539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2"/>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2-84D8-467D-A8BC-51B1C55AE41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'Settings and Totals'!$C$7:$C$9</c:f>
              <c:strCache>
                <c:ptCount val="3"/>
                <c:pt idx="0">
                  <c:v>Open</c:v>
                </c:pt>
                <c:pt idx="1">
                  <c:v>On Hold</c:v>
                </c:pt>
                <c:pt idx="2">
                  <c:v>Closed</c:v>
                </c:pt>
              </c:strCache>
            </c:strRef>
          </c:cat>
          <c:val>
            <c:numRef>
              <c:f>'Settings and Totals'!$D$7:$D$9</c:f>
              <c:numCache>
                <c:formatCode>General</c:formatCode>
                <c:ptCount val="3"/>
                <c:pt idx="0">
                  <c:v>2</c:v>
                </c:pt>
                <c:pt idx="1">
                  <c:v>0</c:v>
                </c:pt>
                <c:pt idx="2">
                  <c:v>0</c:v>
                </c:pt>
              </c:numCache>
            </c:numRef>
          </c:val>
          <c:extLst>
            <c:ext xmlns:c16="http://schemas.microsoft.com/office/drawing/2014/chart" uri="{C3380CC4-5D6E-409C-BE32-E72D297353CC}">
              <c16:uniqueId val="{00000000-84D8-467D-A8BC-51B1C55AE412}"/>
            </c:ext>
          </c:extLst>
        </c:ser>
        <c:dLbls>
          <c:dLblPos val="outEnd"/>
          <c:showLegendKey val="0"/>
          <c:showVal val="1"/>
          <c:showCatName val="0"/>
          <c:showSerName val="0"/>
          <c:showPercent val="0"/>
          <c:showBubbleSize val="0"/>
        </c:dLbls>
        <c:gapWidth val="219"/>
        <c:overlap val="-27"/>
        <c:axId val="139235584"/>
        <c:axId val="139236544"/>
      </c:barChart>
      <c:catAx>
        <c:axId val="139235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36544"/>
        <c:crosses val="autoZero"/>
        <c:auto val="1"/>
        <c:lblAlgn val="ctr"/>
        <c:lblOffset val="100"/>
        <c:noMultiLvlLbl val="0"/>
      </c:catAx>
      <c:valAx>
        <c:axId val="139236544"/>
        <c:scaling>
          <c:orientation val="minMax"/>
        </c:scaling>
        <c:delete val="1"/>
        <c:axPos val="l"/>
        <c:numFmt formatCode="General" sourceLinked="1"/>
        <c:majorTickMark val="out"/>
        <c:minorTickMark val="none"/>
        <c:tickLblPos val="nextTo"/>
        <c:crossAx val="1392355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'Settings and Totals'!$C$12:$C$14</c:f>
              <c:strCache>
                <c:ptCount val="3"/>
                <c:pt idx="0">
                  <c:v>High</c:v>
                </c:pt>
                <c:pt idx="1">
                  <c:v>Medium</c:v>
                </c:pt>
                <c:pt idx="2">
                  <c:v>Low</c:v>
                </c:pt>
              </c:strCache>
            </c:strRef>
          </c:cat>
          <c:val>
            <c:numRef>
              <c:f>'Settings and Totals'!$D$12:$D$14</c:f>
              <c:numCache>
                <c:formatCode>General</c:formatCode>
                <c:ptCount val="3"/>
                <c:pt idx="0">
                  <c:v>0</c:v>
                </c:pt>
                <c:pt idx="1">
                  <c:v>2</c:v>
                </c:pt>
                <c:pt idx="2">
                  <c:v>0</c:v>
                </c:pt>
              </c:numCache>
            </c:numRef>
          </c:val>
          <c:extLst>
            <c:ext xmlns:c16="http://schemas.microsoft.com/office/drawing/2014/chart" uri="{C3380CC4-5D6E-409C-BE32-E72D297353CC}">
              <c16:uniqueId val="{00000000-E554-491F-BA97-1F60FE73DD3D}"/>
            </c:ext>
          </c:extLst>
        </c:ser>
        <c:dLbls>
          <c:dLblPos val="outEnd"/>
          <c:showLegendKey val="0"/>
          <c:showVal val="1"/>
          <c:showCatName val="0"/>
          <c:showSerName val="0"/>
          <c:showPercent val="0"/>
          <c:showBubbleSize val="0"/>
        </c:dLbls>
        <c:gapWidth val="219"/>
        <c:overlap val="-27"/>
        <c:axId val="1191853936"/>
        <c:axId val="1303527056"/>
      </c:barChart>
      <c:catAx>
        <c:axId val="119185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527056"/>
        <c:crosses val="autoZero"/>
        <c:auto val="1"/>
        <c:lblAlgn val="ctr"/>
        <c:lblOffset val="100"/>
        <c:noMultiLvlLbl val="0"/>
      </c:catAx>
      <c:valAx>
        <c:axId val="1303527056"/>
        <c:scaling>
          <c:orientation val="minMax"/>
        </c:scaling>
        <c:delete val="1"/>
        <c:axPos val="l"/>
        <c:numFmt formatCode="General" sourceLinked="1"/>
        <c:majorTickMark val="none"/>
        <c:minorTickMark val="none"/>
        <c:tickLblPos val="nextTo"/>
        <c:crossAx val="11918539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600076</xdr:colOff>
      <xdr:row>6</xdr:row>
      <xdr:rowOff>14287</xdr:rowOff>
    </xdr:from>
    <xdr:to>
      <xdr:col>10</xdr:col>
      <xdr:colOff>390526</xdr:colOff>
      <xdr:row>10</xdr:row>
      <xdr:rowOff>171450</xdr:rowOff>
    </xdr:to>
    <xdr:graphicFrame macro="">
      <xdr:nvGraphicFramePr>
        <xdr:cNvPr id="2" name="Chart 1">
          <a:extLst>
            <a:ext uri="{FF2B5EF4-FFF2-40B4-BE49-F238E27FC236}">
              <a16:creationId xmlns:a16="http://schemas.microsoft.com/office/drawing/2014/main" id="{D9411A43-97D2-AC09-F208-CB384971C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9525</xdr:colOff>
      <xdr:row>11</xdr:row>
      <xdr:rowOff>138113</xdr:rowOff>
    </xdr:from>
    <xdr:to>
      <xdr:col>10</xdr:col>
      <xdr:colOff>381000</xdr:colOff>
      <xdr:row>16</xdr:row>
      <xdr:rowOff>171451</xdr:rowOff>
    </xdr:to>
    <xdr:graphicFrame macro="">
      <xdr:nvGraphicFramePr>
        <xdr:cNvPr id="3" name="Chart 2">
          <a:extLst>
            <a:ext uri="{FF2B5EF4-FFF2-40B4-BE49-F238E27FC236}">
              <a16:creationId xmlns:a16="http://schemas.microsoft.com/office/drawing/2014/main" id="{F4E92DA2-9393-AADD-064B-A9ECF641D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609599</xdr:colOff>
      <xdr:row>2</xdr:row>
      <xdr:rowOff>95251</xdr:rowOff>
    </xdr:from>
    <xdr:to>
      <xdr:col>3</xdr:col>
      <xdr:colOff>733424</xdr:colOff>
      <xdr:row>9</xdr:row>
      <xdr:rowOff>47625</xdr:rowOff>
    </xdr:to>
    <mc:AlternateContent xmlns:mc="http://schemas.openxmlformats.org/markup-compatibility/2006" xmlns:sle15="http://schemas.microsoft.com/office/drawing/2012/slicer">
      <mc:Choice Requires="sle15">
        <xdr:graphicFrame macro="">
          <xdr:nvGraphicFramePr>
            <xdr:cNvPr id="2" name="Impact">
              <a:extLst>
                <a:ext uri="{FF2B5EF4-FFF2-40B4-BE49-F238E27FC236}">
                  <a16:creationId xmlns:a16="http://schemas.microsoft.com/office/drawing/2014/main" id="{7C101CB2-8EEC-BA89-2C52-214FB4F3C117}"/>
                </a:ext>
              </a:extLst>
            </xdr:cNvPr>
            <xdr:cNvGraphicFramePr/>
          </xdr:nvGraphicFramePr>
          <xdr:xfrm>
            <a:off x="0" y="0"/>
            <a:ext cx="0" cy="0"/>
          </xdr:xfrm>
          <a:graphic>
            <a:graphicData uri="http://schemas.microsoft.com/office/drawing/2010/slicer">
              <sle:slicer xmlns:sle="http://schemas.microsoft.com/office/drawing/2010/slicer" name="Impact"/>
            </a:graphicData>
          </a:graphic>
        </xdr:graphicFrame>
      </mc:Choice>
      <mc:Fallback xmlns="">
        <xdr:sp macro="" textlink="">
          <xdr:nvSpPr>
            <xdr:cNvPr id="0" name=""/>
            <xdr:cNvSpPr>
              <a:spLocks noTextEdit="1"/>
            </xdr:cNvSpPr>
          </xdr:nvSpPr>
          <xdr:spPr>
            <a:xfrm>
              <a:off x="1219199" y="476251"/>
              <a:ext cx="1362075" cy="1285874"/>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381000</xdr:colOff>
      <xdr:row>2</xdr:row>
      <xdr:rowOff>95250</xdr:rowOff>
    </xdr:from>
    <xdr:to>
      <xdr:col>14</xdr:col>
      <xdr:colOff>800099</xdr:colOff>
      <xdr:row>9</xdr:row>
      <xdr:rowOff>38099</xdr:rowOff>
    </xdr:to>
    <mc:AlternateContent xmlns:mc="http://schemas.openxmlformats.org/markup-compatibility/2006" xmlns:sle15="http://schemas.microsoft.com/office/drawing/2012/slicer">
      <mc:Choice Requires="sle15">
        <xdr:graphicFrame macro="">
          <xdr:nvGraphicFramePr>
            <xdr:cNvPr id="4" name="Status">
              <a:extLst>
                <a:ext uri="{FF2B5EF4-FFF2-40B4-BE49-F238E27FC236}">
                  <a16:creationId xmlns:a16="http://schemas.microsoft.com/office/drawing/2014/main" id="{A8BB7465-A640-7E6F-F82A-6179B99D2047}"/>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1334750" y="476250"/>
              <a:ext cx="1371599" cy="1276349"/>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828675</xdr:colOff>
      <xdr:row>2</xdr:row>
      <xdr:rowOff>95250</xdr:rowOff>
    </xdr:from>
    <xdr:to>
      <xdr:col>6</xdr:col>
      <xdr:colOff>1143000</xdr:colOff>
      <xdr:row>9</xdr:row>
      <xdr:rowOff>47625</xdr:rowOff>
    </xdr:to>
    <xdr:graphicFrame macro="">
      <xdr:nvGraphicFramePr>
        <xdr:cNvPr id="5" name="Chart 4">
          <a:extLst>
            <a:ext uri="{FF2B5EF4-FFF2-40B4-BE49-F238E27FC236}">
              <a16:creationId xmlns:a16="http://schemas.microsoft.com/office/drawing/2014/main" id="{EB4F3455-D000-40E4-B52A-D605B42FF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390525</xdr:colOff>
      <xdr:row>2</xdr:row>
      <xdr:rowOff>95250</xdr:rowOff>
    </xdr:from>
    <xdr:to>
      <xdr:col>13</xdr:col>
      <xdr:colOff>447675</xdr:colOff>
      <xdr:row>9</xdr:row>
      <xdr:rowOff>28575</xdr:rowOff>
    </xdr:to>
    <xdr:graphicFrame macro="">
      <xdr:nvGraphicFramePr>
        <xdr:cNvPr id="6" name="Chart 5">
          <a:extLst>
            <a:ext uri="{FF2B5EF4-FFF2-40B4-BE49-F238E27FC236}">
              <a16:creationId xmlns:a16="http://schemas.microsoft.com/office/drawing/2014/main" id="{32B6615A-9D80-4D50-B892-CFEFAC221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6</xdr:col>
      <xdr:colOff>1343025</xdr:colOff>
      <xdr:row>2</xdr:row>
      <xdr:rowOff>104774</xdr:rowOff>
    </xdr:from>
    <xdr:ext cx="2952750" cy="923925"/>
    <xdr:sp macro="" textlink="">
      <xdr:nvSpPr>
        <xdr:cNvPr id="7" name="TextBox 6">
          <a:extLst>
            <a:ext uri="{FF2B5EF4-FFF2-40B4-BE49-F238E27FC236}">
              <a16:creationId xmlns:a16="http://schemas.microsoft.com/office/drawing/2014/main" id="{47425BF1-43D3-0C8D-0425-EE9E7627C43D}"/>
            </a:ext>
          </a:extLst>
        </xdr:cNvPr>
        <xdr:cNvSpPr txBox="1"/>
      </xdr:nvSpPr>
      <xdr:spPr>
        <a:xfrm>
          <a:off x="5486400" y="485774"/>
          <a:ext cx="295275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CA" sz="2400" b="1" i="0" u="none"/>
            <a:t>ISSUE LIST</a:t>
          </a:r>
        </a:p>
      </xdr:txBody>
    </xdr:sp>
    <xdr:clientData/>
  </xdr:oneCellAnchor>
  <xdr:twoCellAnchor>
    <xdr:from>
      <xdr:col>6</xdr:col>
      <xdr:colOff>1333499</xdr:colOff>
      <xdr:row>2</xdr:row>
      <xdr:rowOff>114300</xdr:rowOff>
    </xdr:from>
    <xdr:to>
      <xdr:col>10</xdr:col>
      <xdr:colOff>200025</xdr:colOff>
      <xdr:row>7</xdr:row>
      <xdr:rowOff>76200</xdr:rowOff>
    </xdr:to>
    <xdr:sp macro="" textlink="">
      <xdr:nvSpPr>
        <xdr:cNvPr id="8" name="Rectangle 7">
          <a:extLst>
            <a:ext uri="{FF2B5EF4-FFF2-40B4-BE49-F238E27FC236}">
              <a16:creationId xmlns:a16="http://schemas.microsoft.com/office/drawing/2014/main" id="{33B59CF9-0A9E-570B-22C9-4A578E43FA71}"/>
            </a:ext>
          </a:extLst>
        </xdr:cNvPr>
        <xdr:cNvSpPr/>
      </xdr:nvSpPr>
      <xdr:spPr>
        <a:xfrm>
          <a:off x="5476874" y="495300"/>
          <a:ext cx="2962276" cy="91440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CA" sz="1100"/>
        </a:p>
      </xdr:txBody>
    </xdr:sp>
    <xdr:clientData/>
  </xdr:twoCellAnchor>
  <xdr:twoCellAnchor>
    <xdr:from>
      <xdr:col>6</xdr:col>
      <xdr:colOff>1323975</xdr:colOff>
      <xdr:row>7</xdr:row>
      <xdr:rowOff>133350</xdr:rowOff>
    </xdr:from>
    <xdr:to>
      <xdr:col>10</xdr:col>
      <xdr:colOff>200025</xdr:colOff>
      <xdr:row>9</xdr:row>
      <xdr:rowOff>19050</xdr:rowOff>
    </xdr:to>
    <xdr:sp macro="" textlink="">
      <xdr:nvSpPr>
        <xdr:cNvPr id="9" name="Rectangle 8">
          <a:extLst>
            <a:ext uri="{FF2B5EF4-FFF2-40B4-BE49-F238E27FC236}">
              <a16:creationId xmlns:a16="http://schemas.microsoft.com/office/drawing/2014/main" id="{520F3B87-ED24-64BF-256A-D6E21031BC11}"/>
            </a:ext>
          </a:extLst>
        </xdr:cNvPr>
        <xdr:cNvSpPr/>
      </xdr:nvSpPr>
      <xdr:spPr>
        <a:xfrm>
          <a:off x="5467350" y="1466850"/>
          <a:ext cx="2971800" cy="266700"/>
        </a:xfrm>
        <a:prstGeom prst="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en-CA" sz="1100"/>
        </a:p>
      </xdr:txBody>
    </xdr:sp>
    <xdr:clientData/>
  </xdr:twoCellAnchor>
  <xdr:oneCellAnchor>
    <xdr:from>
      <xdr:col>6</xdr:col>
      <xdr:colOff>1333500</xdr:colOff>
      <xdr:row>7</xdr:row>
      <xdr:rowOff>133350</xdr:rowOff>
    </xdr:from>
    <xdr:ext cx="2962275" cy="264560"/>
    <xdr:sp macro="" textlink="">
      <xdr:nvSpPr>
        <xdr:cNvPr id="10" name="TextBox 9">
          <a:extLst>
            <a:ext uri="{FF2B5EF4-FFF2-40B4-BE49-F238E27FC236}">
              <a16:creationId xmlns:a16="http://schemas.microsoft.com/office/drawing/2014/main" id="{189C224B-5D82-95BF-FC1F-830024A11340}"/>
            </a:ext>
          </a:extLst>
        </xdr:cNvPr>
        <xdr:cNvSpPr txBox="1"/>
      </xdr:nvSpPr>
      <xdr:spPr>
        <a:xfrm>
          <a:off x="5476875" y="1466850"/>
          <a:ext cx="29622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CA" sz="1100" b="1"/>
            <a:t>21/09/2025</a:t>
          </a:r>
        </a:p>
      </xdr:txBody>
    </xdr: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E10EEA5E-50B6-41ED-B8C6-76DDA3C691D0}" autoFormatId="16" applyNumberFormats="0" applyBorderFormats="0" applyFontFormats="0" applyPatternFormats="0" applyAlignmentFormats="0" applyWidthHeightFormats="0">
  <queryTableRefresh nextId="11">
    <queryTableFields count="10">
      <queryTableField id="1" name="FacultyID" tableColumnId="1"/>
      <queryTableField id="2" name="FirstName" tableColumnId="2"/>
      <queryTableField id="3" name="LastName" tableColumnId="3"/>
      <queryTableField id="4" name="FullName" tableColumnId="4"/>
      <queryTableField id="5" name="Department" tableColumnId="5"/>
      <queryTableField id="6" name="Rank" tableColumnId="6"/>
      <queryTableField id="7" name="EmployeeType" tableColumnId="7"/>
      <queryTableField id="8" name="Campus" tableColumnId="8"/>
      <queryTableField id="9" name="MaxLoadHoursPerWeek" tableColumnId="9"/>
      <queryTableField id="10" name="Emai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983B5E6C-400A-4C54-A301-FB7C8C0CA7E3}" autoFormatId="16" applyNumberFormats="0" applyBorderFormats="0" applyFontFormats="0" applyPatternFormats="0" applyAlignmentFormats="0" applyWidthHeightFormats="0">
  <queryTableRefresh nextId="21" unboundColumnsRight="13">
    <queryTableFields count="20">
      <queryTableField id="1" name="CourseCode" tableColumnId="1"/>
      <queryTableField id="2" name="CourseName" tableColumnId="2"/>
      <queryTableField id="3" name="Department" tableColumnId="3"/>
      <queryTableField id="4" name="Credits" tableColumnId="4"/>
      <queryTableField id="5" name="ContactHoursPerWeek" tableColumnId="5"/>
      <queryTableField id="6" name="Term" tableColumnId="6"/>
      <queryTableField id="7" name="DeliveryMode"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688E956E-A810-4400-820F-57E139891858}" autoFormatId="16" applyNumberFormats="0" applyBorderFormats="0" applyFontFormats="0" applyPatternFormats="0" applyAlignmentFormats="0" applyWidthHeightFormats="0">
  <queryTableRefresh nextId="18" unboundColumnsRight="13">
    <queryTableFields count="17">
      <queryTableField id="1" name="FacultyID" tableColumnId="1"/>
      <queryTableField id="2" name="Day" tableColumnId="2"/>
      <queryTableField id="3" name="AvailableStart" tableColumnId="3"/>
      <queryTableField id="4" name="AvailableEnd"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1" xr16:uid="{5BE11E74-6C35-450B-87EF-44129CD038F5}" autoFormatId="16" applyNumberFormats="0" applyBorderFormats="0" applyFontFormats="0" applyPatternFormats="0" applyAlignmentFormats="0" applyWidthHeightFormats="0">
  <queryTableRefresh nextId="12">
    <queryTableFields count="11">
      <queryTableField id="1" name="SectionID" tableColumnId="1"/>
      <queryTableField id="2" name="CourseCode" tableColumnId="2"/>
      <queryTableField id="3" name="CourseName" tableColumnId="3"/>
      <queryTableField id="4" name="Department" tableColumnId="4"/>
      <queryTableField id="5" name="Term" tableColumnId="5"/>
      <queryTableField id="6" name="Campus" tableColumnId="6"/>
      <queryTableField id="7" name="FacultyID" tableColumnId="7"/>
      <queryTableField id="8" name="ScheduledHoursPerWeek" tableColumnId="8"/>
      <queryTableField id="9" name="MeetingPattern" tableColumnId="9"/>
      <queryTableField id="10" name="StartDate" tableColumnId="10"/>
      <queryTableField id="11" name="EndDate" tableColumnId="1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9A8A09D-54EE-4741-A3DA-694C60EAC0F1}" autoFormatId="16" applyNumberFormats="0" applyBorderFormats="0" applyFontFormats="0" applyPatternFormats="0" applyAlignmentFormats="0" applyWidthHeightFormats="0">
  <queryTableRefresh nextId="10">
    <queryTableFields count="9">
      <queryTableField id="1" name="Column" tableColumnId="1"/>
      <queryTableField id="2" name="Min" tableColumnId="2"/>
      <queryTableField id="3" name="Max" tableColumnId="3"/>
      <queryTableField id="4" name="Average" tableColumnId="4"/>
      <queryTableField id="5" name="StandardDeviation" tableColumnId="5"/>
      <queryTableField id="6" name="Count" tableColumnId="6"/>
      <queryTableField id="7" name="NullCount" tableColumnId="7"/>
      <queryTableField id="8" name="DistinctCount" tableColumnId="8"/>
      <queryTableField id="9" name="TableNam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mpact" xr10:uid="{12B50253-002D-4B9A-9C09-D9E1AFB83F2E}" sourceName="Impact">
  <extLst>
    <x:ext xmlns:x15="http://schemas.microsoft.com/office/spreadsheetml/2010/11/main" uri="{2F2917AC-EB37-4324-AD4E-5DD8C200BD13}">
      <x15:tableSlicerCache tableId="9"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75C915ED-AFA8-4554-9BFB-4F8E3490242A}" sourceName="Status">
  <extLst>
    <x:ext xmlns:x15="http://schemas.microsoft.com/office/spreadsheetml/2010/11/main" uri="{2F2917AC-EB37-4324-AD4E-5DD8C200BD13}">
      <x15:tableSlicerCache tableId="9"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pact" xr10:uid="{0E98C4C6-9B7E-4072-B6FE-3529C260B1C0}" cache="Slicer_Impact" caption="Impact" rowHeight="252000"/>
  <slicer name="Status" xr10:uid="{B5806710-39FA-4C6D-AC4F-208B728783DA}" cache="Slicer_Status" caption="Status"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5E00B3-6E63-47BA-9BBF-00A7769F6F13}" name="faculty" displayName="faculty" ref="A1:J282" tableType="queryTable" totalsRowShown="0">
  <autoFilter ref="A1:J282" xr:uid="{6B5E00B3-6E63-47BA-9BBF-00A7769F6F13}"/>
  <tableColumns count="10">
    <tableColumn id="1" xr3:uid="{6007D544-B586-4B45-8146-3A244317DA83}" uniqueName="1" name="FacultyID" queryTableFieldId="1" dataDxfId="61"/>
    <tableColumn id="2" xr3:uid="{87EAC48D-6744-48EC-8DAE-1090D8513B7B}" uniqueName="2" name="FirstName" queryTableFieldId="2" dataDxfId="60"/>
    <tableColumn id="3" xr3:uid="{952FAA51-3FC2-45D6-BCED-9D55C9D4915F}" uniqueName="3" name="LastName" queryTableFieldId="3" dataDxfId="59"/>
    <tableColumn id="4" xr3:uid="{A0920915-5ECF-45EB-9714-96712D669E54}" uniqueName="4" name="FullName" queryTableFieldId="4" dataDxfId="58"/>
    <tableColumn id="5" xr3:uid="{A0CDCA42-94E8-4409-8E7D-996ED47FCBA6}" uniqueName="5" name="Department" queryTableFieldId="5" dataDxfId="57"/>
    <tableColumn id="6" xr3:uid="{8A2C0515-5E21-43F9-8EF5-0449A3CD5D60}" uniqueName="6" name="Rank" queryTableFieldId="6" dataDxfId="56"/>
    <tableColumn id="7" xr3:uid="{02A1987F-42E5-4452-A89A-7E80606A6A8E}" uniqueName="7" name="EmployeeType" queryTableFieldId="7" dataDxfId="55"/>
    <tableColumn id="8" xr3:uid="{53237C64-36DF-4014-A21F-94FB134FDD70}" uniqueName="8" name="Campus" queryTableFieldId="8" dataDxfId="54"/>
    <tableColumn id="9" xr3:uid="{51DD7A54-0718-4628-85C4-34871EB18606}" uniqueName="9" name="MaxLoadHoursPerWeek" queryTableFieldId="9"/>
    <tableColumn id="10" xr3:uid="{D6B81803-A586-4641-BB6D-1138212ECB9E}" uniqueName="10" name="Email" queryTableFieldId="10" dataDxfId="5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92D0BA-2F42-4B25-9FF4-7B82B4224087}" name="courses" displayName="courses" ref="A1:T67" tableType="queryTable" totalsRowShown="0">
  <autoFilter ref="A1:T67" xr:uid="{0B92D0BA-2F42-4B25-9FF4-7B82B4224087}"/>
  <tableColumns count="20">
    <tableColumn id="1" xr3:uid="{41D10A48-F0D3-47AD-891B-5B50A6FC8873}" uniqueName="1" name="CourseCode" queryTableFieldId="1" dataDxfId="22"/>
    <tableColumn id="2" xr3:uid="{3139D733-9FC9-46AD-B53E-23B465E49600}" uniqueName="2" name="CourseName" queryTableFieldId="2" dataDxfId="21"/>
    <tableColumn id="3" xr3:uid="{D916004B-12E2-40A2-BFE0-4B289843D8DD}" uniqueName="3" name="Department" queryTableFieldId="3" dataDxfId="20"/>
    <tableColumn id="4" xr3:uid="{522C980B-EA10-41EA-9D12-61E7D8E72346}" uniqueName="4" name="Credits" queryTableFieldId="4"/>
    <tableColumn id="5" xr3:uid="{87118BE0-1D8A-4939-80B4-A0F9FB2EAF2F}" uniqueName="5" name="ContactHoursPerWeek" queryTableFieldId="5"/>
    <tableColumn id="6" xr3:uid="{D859FE25-4A46-458E-86FD-2CA22B8D30DF}" uniqueName="6" name="Term" queryTableFieldId="6" dataDxfId="19"/>
    <tableColumn id="7" xr3:uid="{A5C57573-D2DB-432D-BF3A-833883C2BBA5}" uniqueName="7" name="DeliveryMode" queryTableFieldId="7" dataDxfId="18"/>
    <tableColumn id="8" xr3:uid="{B6243737-41D3-472A-9182-3A2788ABFBEC}" uniqueName="8" name="Duplicate" queryTableFieldId="8" dataDxfId="17">
      <calculatedColumnFormula>COUNTIF(A:A,courses[[#This Row],[CourseCode]])&gt;1</calculatedColumnFormula>
    </tableColumn>
    <tableColumn id="9" xr3:uid="{8CCF6567-B1C1-46D0-A8A3-792A272F3B75}" uniqueName="9" name="null_blank" queryTableFieldId="9" dataDxfId="16">
      <calculatedColumnFormula>LEN(TRIM(courses[[#This Row],[CourseCode]]))=0</calculatedColumnFormula>
    </tableColumn>
    <tableColumn id="10" xr3:uid="{55C8DD63-0CB2-4630-806D-1E473AC8D672}" uniqueName="10" name="hidden_space" queryTableFieldId="10" dataDxfId="15">
      <calculatedColumnFormula>LEN(courses[[#This Row],[CourseCode]])&lt;&gt;LEN(TRIM(courses[[#This Row],[CourseCode]]))</calculatedColumnFormula>
    </tableColumn>
    <tableColumn id="11" xr3:uid="{7D4FA709-9420-4F78-8F66-FE353CC4E024}" uniqueName="11" name="credits_missing" queryTableFieldId="11" dataDxfId="14">
      <calculatedColumnFormula>OR(courses[[#This Row],[Credits]]="",ISBLANK(courses[[#This Row],[Credits]]))</calculatedColumnFormula>
    </tableColumn>
    <tableColumn id="12" xr3:uid="{04CC0865-6F9E-4E46-ADA8-66D762211E3D}" uniqueName="12" name="credits_not_numeric" queryTableFieldId="12" dataDxfId="13">
      <calculatedColumnFormula>NOT(ISNUMBER(courses[[#This Row],[Credits]]))</calculatedColumnFormula>
    </tableColumn>
    <tableColumn id="13" xr3:uid="{A505C41D-E9D8-45A8-A76E-106A2A02EC3D}" uniqueName="13" name="credits_bad" queryTableFieldId="13" dataDxfId="12">
      <calculatedColumnFormula>IF(ISNUMBER(courses[[#This Row],[Credits]]),OR(courses[[#This Row],[Credits]]&lt;0,courses[[#This Row],[Credits]]&gt;40),FALSE)</calculatedColumnFormula>
    </tableColumn>
    <tableColumn id="14" xr3:uid="{8FB6E531-D168-4DD1-BFEC-46DC58928D22}" uniqueName="14" name="contact_missing" queryTableFieldId="14" dataDxfId="11">
      <calculatedColumnFormula>OR(courses[[#This Row],[ContactHoursPerWeek]]="", ISBLANK(courses[[#This Row],[ContactHoursPerWeek]]))</calculatedColumnFormula>
    </tableColumn>
    <tableColumn id="15" xr3:uid="{847CF925-899D-431D-AA99-08177FCEBDAF}" uniqueName="15" name="contact_not_numeric" queryTableFieldId="15" dataDxfId="10">
      <calculatedColumnFormula>NOT(ISNUMBER(courses[[#This Row],[ContactHoursPerWeek]]+0))</calculatedColumnFormula>
    </tableColumn>
    <tableColumn id="16" xr3:uid="{84BB3293-008D-478C-8E2E-B9D750507545}" uniqueName="16" name="contact_bad" queryTableFieldId="16" dataDxfId="9">
      <calculatedColumnFormula>IF(ISNUMBER(courses[[#This Row],[ContactHoursPerWeek]]+0), OR(courses[[#This Row],[ContactHoursPerWeek]]&lt;0, courses[[#This Row],[ContactHoursPerWeek]]&gt;40), FALSE)</calculatedColumnFormula>
    </tableColumn>
    <tableColumn id="17" xr3:uid="{C75E6896-38B8-4F4E-A28E-145B704019FF}" uniqueName="17" name="dept_invalid" queryTableFieldId="17" dataDxfId="8">
      <calculatedColumnFormula>IF(courses[[#This Row],[Department]]="", FALSE, ISERROR(MATCH(courses[[#This Row],[Department]], RefLists!$A:$A, 0)))</calculatedColumnFormula>
    </tableColumn>
    <tableColumn id="18" xr3:uid="{F51F578C-6960-43CE-841E-EB8655ACC400}" uniqueName="18" name="Category" queryTableFieldId="18" dataDxfId="7">
      <calculatedColumnFormula>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calculatedColumnFormula>
    </tableColumn>
    <tableColumn id="19" xr3:uid="{5E3BF92D-89D6-4361-8C03-9B572BC53693}" uniqueName="19" name="Severity" queryTableFieldId="19" dataDxfId="6">
      <calculatedColumnFormula>IF(courses[[#This Row],[Category]]="","",
 IF(courses[[#This Row],[Category]]="InvalidPK","High",
 IF(courses[[#This Row],[Category]]="DuplicateKeys","Medium",
 IF(OR(courses[[#This Row],[Category]]="BadCredits",courses[[#This Row],[Category]]="BadContactHours"),"Medium",
 IF(courses[[#This Row],[Category]]="InvalidValue","Medium","Low")))))</calculatedColumnFormula>
    </tableColumn>
    <tableColumn id="20" xr3:uid="{C24298C8-BF1B-46D7-B124-1580AFDD8921}" uniqueName="20" name="HasIssue" queryTableFieldId="20" dataDxfId="5">
      <calculatedColumnFormula>courses[[#This Row],[Category]]&lt;&gt;""</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2FDA0F-1B8D-4C71-A0BA-B24FF2629037}" name="availability" displayName="availability" ref="A1:Q950" tableType="queryTable" totalsRowShown="0">
  <autoFilter ref="A1:Q950" xr:uid="{7D2FDA0F-1B8D-4C71-A0BA-B24FF2629037}"/>
  <tableColumns count="17">
    <tableColumn id="1" xr3:uid="{DE3B97AA-C40B-456B-A01A-532C1A6813F0}" uniqueName="1" name="FacultyID" queryTableFieldId="1" dataDxfId="3"/>
    <tableColumn id="2" xr3:uid="{123DB094-D200-48BB-A784-BD12A28B6365}" uniqueName="2" name="Day" queryTableFieldId="2" dataDxfId="2"/>
    <tableColumn id="3" xr3:uid="{83F3C96C-E7BA-4DBE-A727-956153E19475}" uniqueName="3" name="AvailableStart" queryTableFieldId="3" dataDxfId="1"/>
    <tableColumn id="4" xr3:uid="{63470F60-F7CD-4CCE-9F8A-BC893239D1D7}" uniqueName="4" name="AvailableEnd" queryTableFieldId="4" dataDxfId="0"/>
    <tableColumn id="5" xr3:uid="{BA697606-B9FD-4D66-B117-40412FF6DA61}" uniqueName="5" name="pk_blank" queryTableFieldId="5">
      <calculatedColumnFormula>LEN(TRIM(availability[[#This Row],[FacultyID]]))=0</calculatedColumnFormula>
    </tableColumn>
    <tableColumn id="6" xr3:uid="{3064B0CF-C271-478A-8E96-D5CDF09BD92F}" uniqueName="6" name="day_blank" queryTableFieldId="6">
      <calculatedColumnFormula>LEN(TRIM(availability[[#This Row],[Day]]))=0</calculatedColumnFormula>
    </tableColumn>
    <tableColumn id="7" xr3:uid="{69B7E8BF-E409-4514-A913-6924EDCE36B9}" uniqueName="7" name="day_invalid" queryTableFieldId="7">
      <calculatedColumnFormula>IF(availability[[#This Row],[Day]]="",FALSE, ISERROR(MATCH(availability[[#This Row],[Day]], RefLists!$E:$E, 0)))</calculatedColumnFormula>
    </tableColumn>
    <tableColumn id="8" xr3:uid="{22ACAB72-C863-4C0A-A442-CB76149B1555}" uniqueName="8" name="hidden_space_id" queryTableFieldId="8">
      <calculatedColumnFormula>LEN(availability[[#This Row],[FacultyID]])&lt;&gt;LEN(TRIM(availability[[#This Row],[FacultyID]]))</calculatedColumnFormula>
    </tableColumn>
    <tableColumn id="9" xr3:uid="{890C1DAE-EAB6-4259-A3C5-C77073DF0F07}" uniqueName="9" name="start_missing" queryTableFieldId="9">
      <calculatedColumnFormula>OR(availability[[#This Row],[AvailableStart]]="", ISBLANK(availability[[#This Row],[AvailableStart]]))</calculatedColumnFormula>
    </tableColumn>
    <tableColumn id="10" xr3:uid="{7B997266-C36F-416D-9117-748361CFEAD8}" uniqueName="10" name="end_missing" queryTableFieldId="10">
      <calculatedColumnFormula>OR(availability[[#This Row],[AvailableEnd]]="", ISBLANK(availability[[#This Row],[AvailableEnd]]))</calculatedColumnFormula>
    </tableColumn>
    <tableColumn id="11" xr3:uid="{79311D50-AE75-4F63-8974-300EF5939659}" uniqueName="11" name="start_not_time" queryTableFieldId="11">
      <calculatedColumnFormula>AND(NOT(availability[[#This Row],[start_missing]]), NOT(ISNUMBER(availability[[#This Row],[AvailableStart]])))</calculatedColumnFormula>
    </tableColumn>
    <tableColumn id="12" xr3:uid="{16D5D9CC-2F22-457D-AC6B-DD1E96548EE2}" uniqueName="12" name="end_not_time" queryTableFieldId="12">
      <calculatedColumnFormula>AND(NOT(availability[[#This Row],[end_missing]]), NOT(ISNUMBER(availability[[#This Row],[AvailableEnd]])))</calculatedColumnFormula>
    </tableColumn>
    <tableColumn id="13" xr3:uid="{7A99E0BA-C769-4489-8929-0E667D03390D}" uniqueName="13" name="start_num" queryTableFieldId="13">
      <calculatedColumnFormula>IF(availability[[#This Row],[start_missing]],"", IF(ISNUMBER(availability[[#This Row],[AvailableStart]]), availability[[#This Row],[AvailableStart]], IFERROR(TIMEVALUE(availability[[#This Row],[AvailableStart]]), "")))</calculatedColumnFormula>
    </tableColumn>
    <tableColumn id="14" xr3:uid="{5FA5CEDE-FF59-48D0-8FF4-AE27B5B9CEEB}" uniqueName="14" name="end_num" queryTableFieldId="14">
      <calculatedColumnFormula>IF(availability[[#This Row],[end_missing]],"", IF(ISNUMBER(availability[[#This Row],[AvailableEnd]]), availability[[#This Row],[AvailableEnd]], IFERROR(TIMEVALUE(availability[[#This Row],[AvailableEnd]]), "")))</calculatedColumnFormula>
    </tableColumn>
    <tableColumn id="15" xr3:uid="{2DA5F239-D424-4C36-980F-7DE29B187A9A}" uniqueName="15" name="end_before_start" queryTableFieldId="15">
      <calculatedColumnFormula>IF(OR(availability[[#This Row],[start_missing]],availability[[#This Row],[end_missing]]), FALSE,
 IF(OR(availability[[#This Row],[start_not_time]],availability[[#This Row],[end_not_time]]), FALSE,
 availability[[#This Row],[end_num]]-availability[[#This Row],[start_num]]&lt;0))</calculatedColumnFormula>
    </tableColumn>
    <tableColumn id="16" xr3:uid="{DB98383F-9A25-4ED1-AE10-5111A2562A9D}" uniqueName="16" name="duration_hours" queryTableFieldId="16">
      <calculatedColumnFormula array="1">IF(OR(availability[[#This Row],[start_missing]],availability[[#This Row],[end_missing]]), "",
 IF(OR(availability[[#This Row],[start_not_time]],availability[[#This Row],[end_not_time]]), "",
 (_FV(availability[#This Row],"end_num",TRUE)-_FV(availability[#This Row],"start_num",TRUE))*24))</calculatedColumnFormula>
    </tableColumn>
    <tableColumn id="17" xr3:uid="{D02A2E44-132F-41B8-8BDF-24EF9A262670}" uniqueName="17" name="duration_bad" queryTableFieldId="17">
      <calculatedColumnFormula>IF(availability[[#This Row],[duration_hours]]="", FALSE,
 OR(availability[[#This Row],[duration_hours]]&lt;=0, availability[[#This Row],[duration_hours]]&gt;16))</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59E68CC-2EA3-4A73-9FF1-AF951080C03A}" name="assignments" displayName="assignments" ref="A1:K1011" tableType="queryTable" totalsRowShown="0">
  <autoFilter ref="A1:K1011" xr:uid="{B59E68CC-2EA3-4A73-9FF1-AF951080C03A}"/>
  <tableColumns count="11">
    <tableColumn id="1" xr3:uid="{9552402B-C3C8-44C7-950C-59E436746D21}" uniqueName="1" name="SectionID" queryTableFieldId="1" dataDxfId="52"/>
    <tableColumn id="2" xr3:uid="{530F0AAF-806F-45BF-A6C5-937B9744A8DE}" uniqueName="2" name="CourseCode" queryTableFieldId="2" dataDxfId="51"/>
    <tableColumn id="3" xr3:uid="{8C98ACA0-086E-4C64-A3C1-4DEBC59A37C5}" uniqueName="3" name="CourseName" queryTableFieldId="3" dataDxfId="50"/>
    <tableColumn id="4" xr3:uid="{E42B0885-35D9-476A-927E-EF2BF161E206}" uniqueName="4" name="Department" queryTableFieldId="4" dataDxfId="49"/>
    <tableColumn id="5" xr3:uid="{F2C78740-049D-468F-BDDC-022E19F33EE1}" uniqueName="5" name="Term" queryTableFieldId="5" dataDxfId="48"/>
    <tableColumn id="6" xr3:uid="{3FBA94D4-9F42-499A-8AC1-3A756EE73004}" uniqueName="6" name="Campus" queryTableFieldId="6" dataDxfId="47"/>
    <tableColumn id="7" xr3:uid="{EA4F9B82-2932-402E-88F0-23DA6F468F8E}" uniqueName="7" name="FacultyID" queryTableFieldId="7" dataDxfId="46"/>
    <tableColumn id="8" xr3:uid="{16A3C337-41B2-418F-9E82-541ACE9094DE}" uniqueName="8" name="ScheduledHoursPerWeek" queryTableFieldId="8"/>
    <tableColumn id="9" xr3:uid="{139E5C11-73AD-4607-A5FC-FCEA1152CF27}" uniqueName="9" name="MeetingPattern" queryTableFieldId="9" dataDxfId="45"/>
    <tableColumn id="10" xr3:uid="{FAC1472F-AB99-4C7D-B6B9-D8611C3854AB}" uniqueName="10" name="StartDate" queryTableFieldId="10" dataDxfId="44"/>
    <tableColumn id="11" xr3:uid="{A45C9A40-8220-443A-A687-5D5EAB427506}" uniqueName="11" name="EndDate" queryTableFieldId="11" dataDxfId="4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1607F2F-86A3-4DF6-B35C-D12CEC06D60A}" name="profiling" displayName="profiling" ref="A1:I33" tableType="queryTable" totalsRowShown="0">
  <autoFilter ref="A1:I33" xr:uid="{41607F2F-86A3-4DF6-B35C-D12CEC06D60A}"/>
  <tableColumns count="9">
    <tableColumn id="1" xr3:uid="{F7A9CEE5-1262-4DFD-9FFD-8494C5309A06}" uniqueName="1" name="Column" queryTableFieldId="1" dataDxfId="42"/>
    <tableColumn id="2" xr3:uid="{6314F831-B63D-4AF7-9AD4-FAFC95619B71}" uniqueName="2" name="Min" queryTableFieldId="2"/>
    <tableColumn id="3" xr3:uid="{F6CE5152-4AE5-4024-B646-011A98D19D14}" uniqueName="3" name="Max" queryTableFieldId="3"/>
    <tableColumn id="4" xr3:uid="{281DD0D7-1ED4-4C3B-B125-3C51D86C7481}" uniqueName="4" name="Average" queryTableFieldId="4"/>
    <tableColumn id="5" xr3:uid="{92721F73-853C-45DF-8F89-407EA7FADA27}" uniqueName="5" name="StandardDeviation" queryTableFieldId="5"/>
    <tableColumn id="6" xr3:uid="{1828896A-21F5-4955-B772-E944244FB443}" uniqueName="6" name="Count" queryTableFieldId="6"/>
    <tableColumn id="7" xr3:uid="{7BDD87FF-7DD5-42A3-8A60-A716D165F443}" uniqueName="7" name="NullCount" queryTableFieldId="7"/>
    <tableColumn id="8" xr3:uid="{E4984038-26A3-499A-B7D2-0F6E08C7F9B5}" uniqueName="8" name="DistinctCount" queryTableFieldId="8"/>
    <tableColumn id="9" xr3:uid="{DFEC050C-78E3-47D4-A2D4-A2157E15A291}" uniqueName="9" name="TableName" queryTableFieldId="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8E13464-92E3-4C4B-9852-3E4924A8343F}" name="Table9" displayName="Table9" ref="C11:O33" totalsRowShown="0" headerRowDxfId="41" headerRowBorderDxfId="40" tableBorderDxfId="39">
  <autoFilter ref="C11:O33" xr:uid="{B8E13464-92E3-4C4B-9852-3E4924A8343F}"/>
  <tableColumns count="13">
    <tableColumn id="1" xr3:uid="{DDABE92C-27FF-4AFF-BCE8-A473B6815B2D}" name="Issue #" dataDxfId="38"/>
    <tableColumn id="2" xr3:uid="{D737BC2D-CEC1-411E-98C5-0723CA1D8300}" name="Date Raised" dataDxfId="37"/>
    <tableColumn id="3" xr3:uid="{243AF133-6A6B-4F02-A6CA-9D3E520BBCDC}" name="Flag" dataDxfId="36"/>
    <tableColumn id="4" xr3:uid="{9203F816-58F7-416C-B535-DB60077E4593}" name="Description" dataDxfId="35"/>
    <tableColumn id="5" xr3:uid="{6D9A1FB4-3B59-4004-A1FD-A297FBB875C2}" name="Category" dataDxfId="34"/>
    <tableColumn id="6" xr3:uid="{CDC3EDAF-19A4-48F1-91AF-3285C114E56D}" name="Impact" dataDxfId="33"/>
    <tableColumn id="7" xr3:uid="{2DC4368F-533E-4E34-82E1-46A0537BA132}" name="Impact Description" dataDxfId="32"/>
    <tableColumn id="8" xr3:uid="{76735CB6-5D5A-4C8D-9111-30765CC594A7}" name="Due Date" dataDxfId="31"/>
    <tableColumn id="9" xr3:uid="{EB9E32CD-07CF-40AF-973B-BA09A0B97C5A}" name="Owner" dataDxfId="30"/>
    <tableColumn id="10" xr3:uid="{96A266D8-BBD0-473C-A5CA-D50952B781CA}" name="Status" dataDxfId="29"/>
    <tableColumn id="11" xr3:uid="{42D6B2CE-4D31-4C54-9905-2517B865265D}" name="Update" dataDxfId="28"/>
    <tableColumn id="12" xr3:uid="{36E5789D-E53A-49C0-B905-DBADDF8754FC}" name="Date Closed" dataDxfId="27"/>
    <tableColumn id="13" xr3:uid="{1BC0C0B9-8C6D-4E87-BDBA-78684542600B}" name="Related Risk" dataDxfId="2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6.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08A50-D625-4F62-9DE5-4206B8E59806}">
  <dimension ref="A1:U282"/>
  <sheetViews>
    <sheetView topLeftCell="D1" workbookViewId="0">
      <selection activeCell="L2" sqref="L2"/>
    </sheetView>
  </sheetViews>
  <sheetFormatPr defaultRowHeight="15" x14ac:dyDescent="0.25"/>
  <cols>
    <col min="1" max="1" width="11.7109375" bestFit="1" customWidth="1"/>
    <col min="2" max="2" width="12.5703125" bestFit="1" customWidth="1"/>
    <col min="3" max="3" width="12.28515625" bestFit="1" customWidth="1"/>
    <col min="4" max="4" width="18.85546875" bestFit="1" customWidth="1"/>
    <col min="5" max="5" width="23" bestFit="1" customWidth="1"/>
    <col min="6" max="6" width="18.7109375" bestFit="1" customWidth="1"/>
    <col min="7" max="7" width="16.7109375" bestFit="1" customWidth="1"/>
    <col min="8" max="8" width="10.7109375" bestFit="1" customWidth="1"/>
    <col min="9" max="9" width="25.140625" bestFit="1" customWidth="1"/>
    <col min="10" max="10" width="32.85546875" bestFit="1" customWidth="1"/>
    <col min="12" max="12" width="9.42578125" bestFit="1" customWidth="1"/>
    <col min="13" max="13" width="10" bestFit="1" customWidth="1"/>
    <col min="14" max="14" width="13.5703125" bestFit="1" customWidth="1"/>
    <col min="15" max="15" width="16.5703125" bestFit="1" customWidth="1"/>
    <col min="16" max="16" width="21" bestFit="1" customWidth="1"/>
    <col min="17" max="17" width="12.7109375" bestFit="1" customWidth="1"/>
    <col min="18" max="18" width="13.5703125" bestFit="1" customWidth="1"/>
    <col min="19" max="19" width="8.42578125" bestFit="1" customWidth="1"/>
    <col min="20" max="20" width="18.28515625" bestFit="1" customWidth="1"/>
    <col min="21" max="21" width="9.28515625" bestFit="1" customWidth="1"/>
  </cols>
  <sheetData>
    <row r="1" spans="1:21" x14ac:dyDescent="0.25">
      <c r="A1" t="s">
        <v>119</v>
      </c>
      <c r="B1" t="s">
        <v>120</v>
      </c>
      <c r="C1" t="s">
        <v>121</v>
      </c>
      <c r="D1" t="s">
        <v>122</v>
      </c>
      <c r="E1" t="s">
        <v>2</v>
      </c>
      <c r="F1" t="s">
        <v>123</v>
      </c>
      <c r="G1" t="s">
        <v>124</v>
      </c>
      <c r="H1" t="s">
        <v>125</v>
      </c>
      <c r="I1" t="s">
        <v>126</v>
      </c>
      <c r="J1" t="s">
        <v>127</v>
      </c>
      <c r="L1" s="11" t="s">
        <v>2070</v>
      </c>
      <c r="M1" s="11" t="s">
        <v>2071</v>
      </c>
      <c r="N1" s="11" t="s">
        <v>2072</v>
      </c>
      <c r="O1" s="11" t="s">
        <v>2073</v>
      </c>
      <c r="P1" s="11" t="s">
        <v>2074</v>
      </c>
      <c r="Q1" s="11" t="s">
        <v>2075</v>
      </c>
      <c r="R1" s="11" t="s">
        <v>2057</v>
      </c>
      <c r="S1" s="11" t="s">
        <v>2076</v>
      </c>
      <c r="T1" s="11" t="s">
        <v>2077</v>
      </c>
      <c r="U1" s="11" t="s">
        <v>2078</v>
      </c>
    </row>
    <row r="2" spans="1:21" x14ac:dyDescent="0.25">
      <c r="A2" t="s">
        <v>128</v>
      </c>
      <c r="B2" t="s">
        <v>129</v>
      </c>
      <c r="C2" t="s">
        <v>130</v>
      </c>
      <c r="D2" t="s">
        <v>131</v>
      </c>
      <c r="E2" t="s">
        <v>34</v>
      </c>
      <c r="F2" t="s">
        <v>132</v>
      </c>
      <c r="G2" t="s">
        <v>133</v>
      </c>
      <c r="H2" t="s">
        <v>22</v>
      </c>
      <c r="I2">
        <v>8</v>
      </c>
      <c r="J2" t="s">
        <v>134</v>
      </c>
      <c r="L2" cm="1">
        <f t="array" ref="L2:L282">COUNTIF(A:A,faculty[FacultyID])</f>
        <v>1</v>
      </c>
      <c r="M2" t="b" cm="1">
        <f t="array" ref="M2:M282">LEN(TRIM(faculty[FacultyID]))=0</f>
        <v>0</v>
      </c>
      <c r="N2" t="b" cm="1">
        <f t="array" ref="N2:N282">LEN(faculty[FacultyID])&lt;&gt;LEN(TRIM(faculty[FacultyID]))</f>
        <v>0</v>
      </c>
      <c r="O2" t="b" cm="1">
        <f t="array" ref="O2">OR(faculty[MaxLoadHoursPerWeek]="",ISBLANK(faculty[MaxLoadHoursPerWeek]))</f>
        <v>0</v>
      </c>
      <c r="P2" t="b" cm="1">
        <f t="array" ref="P2:P282">NOT(ISNUMBER(faculty[MaxLoadHoursPerWeek]))</f>
        <v>0</v>
      </c>
      <c r="Q2" t="b" cm="1">
        <f t="array" ref="Q2:Q282">IF(ISNUMBER(faculty[MaxLoadHoursPerWeek]),faculty[MaxLoadHoursPerWeek]&lt;=0,FALSE)</f>
        <v>0</v>
      </c>
      <c r="R2" t="str">
        <f>IF(M2,"InvalidPK",
 IF(L2&lt;&gt;1,"DuplicateKeys",
 IF(OR(Q2,O2,P2),"BadHours",
 IF(N2,"Formatting",""))))</f>
        <v/>
      </c>
      <c r="S2" t="str">
        <f>IF(R2="","",
 IF(R2="InvalidPK","High",
 IF(R2="DuplicateKeys","Medium",
 IF(R2="BadHours","Medium","Low"))))</f>
        <v/>
      </c>
      <c r="T2" t="str">
        <f>_xlfn.TEXTJOIN("; ",TRUE,
 IF(M2,"FacultyID blank",""),
 IF(L2&lt;&gt;1,"Duplicate FacultyID",""),
 IF(Q2,"MaxLoad missing",""),
 IF(O2,"MaxLoad not numeric",""),
 IF(P2,"MaxLoad &lt;= 0",""),
 IF(N2,"FacultyID has spaces","")
)</f>
        <v/>
      </c>
      <c r="U2" t="b">
        <f>R2&lt;&gt;""</f>
        <v>0</v>
      </c>
    </row>
    <row r="3" spans="1:21" x14ac:dyDescent="0.25">
      <c r="A3" t="s">
        <v>135</v>
      </c>
      <c r="B3" t="s">
        <v>136</v>
      </c>
      <c r="C3" t="s">
        <v>137</v>
      </c>
      <c r="D3" t="s">
        <v>138</v>
      </c>
      <c r="E3" t="s">
        <v>25</v>
      </c>
      <c r="F3" t="s">
        <v>139</v>
      </c>
      <c r="G3" t="s">
        <v>133</v>
      </c>
      <c r="H3" t="s">
        <v>140</v>
      </c>
      <c r="I3">
        <v>15</v>
      </c>
      <c r="J3" t="s">
        <v>141</v>
      </c>
      <c r="L3">
        <v>1</v>
      </c>
      <c r="M3" t="b">
        <v>0</v>
      </c>
      <c r="N3" t="b">
        <v>0</v>
      </c>
      <c r="O3" t="b" cm="1">
        <f t="array" ref="O3">OR(faculty[MaxLoadHoursPerWeek]="",ISBLANK(faculty[MaxLoadHoursPerWeek]))</f>
        <v>0</v>
      </c>
      <c r="P3" t="b">
        <v>0</v>
      </c>
      <c r="Q3" t="b">
        <v>0</v>
      </c>
      <c r="R3" t="str">
        <f t="shared" ref="R3:R66" si="0">IF(M3,"InvalidPK",
 IF(L3&lt;&gt;1,"DuplicateKeys",
 IF(OR(Q3,O3,P3),"BadHours",
 IF(N3,"Formatting",""))))</f>
        <v/>
      </c>
      <c r="S3" t="str">
        <f t="shared" ref="S3:S66" si="1">IF(R3="","",
 IF(R3="InvalidPK","High",
 IF(R3="DuplicateKeys","Medium",
 IF(R3="BadHours","Medium","Low"))))</f>
        <v/>
      </c>
      <c r="T3" t="str">
        <f t="shared" ref="T3:T66" si="2">_xlfn.TEXTJOIN("; ",TRUE,
 IF(M3,"FacultyID blank",""),
 IF(L3&lt;&gt;1,"Duplicate FacultyID",""),
 IF(Q3,"MaxLoad missing",""),
 IF(O3,"MaxLoad not numeric",""),
 IF(P3,"MaxLoad &lt;= 0",""),
 IF(N3,"FacultyID has spaces","")
)</f>
        <v/>
      </c>
      <c r="U3" t="b">
        <f t="shared" ref="U3:U66" si="3">R3&lt;&gt;""</f>
        <v>0</v>
      </c>
    </row>
    <row r="4" spans="1:21" x14ac:dyDescent="0.25">
      <c r="A4" t="s">
        <v>142</v>
      </c>
      <c r="B4" t="s">
        <v>143</v>
      </c>
      <c r="C4" t="s">
        <v>144</v>
      </c>
      <c r="D4" t="s">
        <v>145</v>
      </c>
      <c r="E4" t="s">
        <v>28</v>
      </c>
      <c r="F4" t="s">
        <v>146</v>
      </c>
      <c r="G4" t="s">
        <v>133</v>
      </c>
      <c r="H4" t="s">
        <v>22</v>
      </c>
      <c r="I4">
        <v>8</v>
      </c>
      <c r="J4" t="s">
        <v>147</v>
      </c>
      <c r="L4">
        <v>1</v>
      </c>
      <c r="M4" t="b">
        <v>0</v>
      </c>
      <c r="N4" t="b">
        <v>0</v>
      </c>
      <c r="O4" t="b" cm="1">
        <f t="array" ref="O4">OR(faculty[MaxLoadHoursPerWeek]="",ISBLANK(faculty[MaxLoadHoursPerWeek]))</f>
        <v>0</v>
      </c>
      <c r="P4" t="b">
        <v>0</v>
      </c>
      <c r="Q4" t="b">
        <v>0</v>
      </c>
      <c r="R4" t="str">
        <f t="shared" si="0"/>
        <v/>
      </c>
      <c r="S4" t="str">
        <f t="shared" si="1"/>
        <v/>
      </c>
      <c r="T4" t="str">
        <f t="shared" si="2"/>
        <v/>
      </c>
      <c r="U4" t="b">
        <f t="shared" si="3"/>
        <v>0</v>
      </c>
    </row>
    <row r="5" spans="1:21" x14ac:dyDescent="0.25">
      <c r="A5" t="s">
        <v>148</v>
      </c>
      <c r="B5" t="s">
        <v>149</v>
      </c>
      <c r="C5" t="s">
        <v>150</v>
      </c>
      <c r="D5" t="s">
        <v>151</v>
      </c>
      <c r="E5" t="s">
        <v>25</v>
      </c>
      <c r="F5" t="s">
        <v>152</v>
      </c>
      <c r="G5" t="s">
        <v>133</v>
      </c>
      <c r="H5" t="s">
        <v>140</v>
      </c>
      <c r="I5">
        <v>8</v>
      </c>
      <c r="J5" t="s">
        <v>153</v>
      </c>
      <c r="L5">
        <v>1</v>
      </c>
      <c r="M5" t="b">
        <v>0</v>
      </c>
      <c r="N5" t="b">
        <v>0</v>
      </c>
      <c r="O5" t="b" cm="1">
        <f t="array" ref="O5">OR(faculty[MaxLoadHoursPerWeek]="",ISBLANK(faculty[MaxLoadHoursPerWeek]))</f>
        <v>0</v>
      </c>
      <c r="P5" t="b">
        <v>0</v>
      </c>
      <c r="Q5" t="b">
        <v>0</v>
      </c>
      <c r="R5" t="str">
        <f t="shared" si="0"/>
        <v/>
      </c>
      <c r="S5" t="str">
        <f t="shared" si="1"/>
        <v/>
      </c>
      <c r="T5" t="str">
        <f t="shared" si="2"/>
        <v/>
      </c>
      <c r="U5" t="b">
        <f t="shared" si="3"/>
        <v>0</v>
      </c>
    </row>
    <row r="6" spans="1:21" x14ac:dyDescent="0.25">
      <c r="A6" t="s">
        <v>154</v>
      </c>
      <c r="B6" t="s">
        <v>155</v>
      </c>
      <c r="C6" t="s">
        <v>156</v>
      </c>
      <c r="D6" t="s">
        <v>157</v>
      </c>
      <c r="E6" t="s">
        <v>21</v>
      </c>
      <c r="F6" t="s">
        <v>152</v>
      </c>
      <c r="G6" t="s">
        <v>158</v>
      </c>
      <c r="H6" t="s">
        <v>22</v>
      </c>
      <c r="I6">
        <v>12</v>
      </c>
      <c r="J6" t="s">
        <v>159</v>
      </c>
      <c r="L6">
        <v>1</v>
      </c>
      <c r="M6" t="b">
        <v>0</v>
      </c>
      <c r="N6" t="b">
        <v>0</v>
      </c>
      <c r="O6" t="b" cm="1">
        <f t="array" ref="O6">OR(faculty[MaxLoadHoursPerWeek]="",ISBLANK(faculty[MaxLoadHoursPerWeek]))</f>
        <v>0</v>
      </c>
      <c r="P6" t="b">
        <v>0</v>
      </c>
      <c r="Q6" t="b">
        <v>0</v>
      </c>
      <c r="R6" t="str">
        <f t="shared" si="0"/>
        <v/>
      </c>
      <c r="S6" t="str">
        <f t="shared" si="1"/>
        <v/>
      </c>
      <c r="T6" t="str">
        <f t="shared" si="2"/>
        <v/>
      </c>
      <c r="U6" t="b">
        <f t="shared" si="3"/>
        <v>0</v>
      </c>
    </row>
    <row r="7" spans="1:21" x14ac:dyDescent="0.25">
      <c r="A7" t="s">
        <v>160</v>
      </c>
      <c r="B7" t="s">
        <v>155</v>
      </c>
      <c r="C7" t="s">
        <v>161</v>
      </c>
      <c r="D7" t="s">
        <v>162</v>
      </c>
      <c r="E7" t="s">
        <v>14</v>
      </c>
      <c r="F7" t="s">
        <v>146</v>
      </c>
      <c r="G7" t="s">
        <v>158</v>
      </c>
      <c r="H7" t="s">
        <v>140</v>
      </c>
      <c r="I7">
        <v>12</v>
      </c>
      <c r="J7" t="s">
        <v>163</v>
      </c>
      <c r="L7">
        <v>2</v>
      </c>
      <c r="M7" t="b">
        <v>0</v>
      </c>
      <c r="N7" t="b">
        <v>0</v>
      </c>
      <c r="O7" t="b" cm="1">
        <f t="array" ref="O7">OR(faculty[MaxLoadHoursPerWeek]="",ISBLANK(faculty[MaxLoadHoursPerWeek]))</f>
        <v>0</v>
      </c>
      <c r="P7" t="b">
        <v>0</v>
      </c>
      <c r="Q7" t="b">
        <v>0</v>
      </c>
      <c r="R7" t="str">
        <f t="shared" si="0"/>
        <v>DuplicateKeys</v>
      </c>
      <c r="S7" t="str">
        <f t="shared" si="1"/>
        <v>Medium</v>
      </c>
      <c r="T7" t="str">
        <f t="shared" si="2"/>
        <v>Duplicate FacultyID</v>
      </c>
      <c r="U7" t="b">
        <f t="shared" si="3"/>
        <v>1</v>
      </c>
    </row>
    <row r="8" spans="1:21" x14ac:dyDescent="0.25">
      <c r="A8" t="s">
        <v>164</v>
      </c>
      <c r="B8" t="s">
        <v>165</v>
      </c>
      <c r="C8" t="s">
        <v>166</v>
      </c>
      <c r="D8" t="s">
        <v>167</v>
      </c>
      <c r="E8" t="s">
        <v>40</v>
      </c>
      <c r="F8" t="s">
        <v>152</v>
      </c>
      <c r="G8" t="s">
        <v>158</v>
      </c>
      <c r="H8" t="s">
        <v>168</v>
      </c>
      <c r="I8">
        <v>15</v>
      </c>
      <c r="J8" t="s">
        <v>169</v>
      </c>
      <c r="L8">
        <v>1</v>
      </c>
      <c r="M8" t="b">
        <v>0</v>
      </c>
      <c r="N8" t="b">
        <v>0</v>
      </c>
      <c r="O8" t="b" cm="1">
        <f t="array" ref="O8">OR(faculty[MaxLoadHoursPerWeek]="",ISBLANK(faculty[MaxLoadHoursPerWeek]))</f>
        <v>0</v>
      </c>
      <c r="P8" t="b">
        <v>0</v>
      </c>
      <c r="Q8" t="b">
        <v>0</v>
      </c>
      <c r="R8" t="str">
        <f t="shared" si="0"/>
        <v/>
      </c>
      <c r="S8" t="str">
        <f t="shared" si="1"/>
        <v/>
      </c>
      <c r="T8" t="str">
        <f t="shared" si="2"/>
        <v/>
      </c>
      <c r="U8" t="b">
        <f t="shared" si="3"/>
        <v>0</v>
      </c>
    </row>
    <row r="9" spans="1:21" x14ac:dyDescent="0.25">
      <c r="A9" t="s">
        <v>170</v>
      </c>
      <c r="B9" t="s">
        <v>171</v>
      </c>
      <c r="C9" t="s">
        <v>172</v>
      </c>
      <c r="D9" t="s">
        <v>173</v>
      </c>
      <c r="E9" t="s">
        <v>18</v>
      </c>
      <c r="F9" t="s">
        <v>132</v>
      </c>
      <c r="G9" t="s">
        <v>133</v>
      </c>
      <c r="H9" t="s">
        <v>168</v>
      </c>
      <c r="I9">
        <v>10</v>
      </c>
      <c r="J9" t="s">
        <v>174</v>
      </c>
      <c r="L9">
        <v>1</v>
      </c>
      <c r="M9" t="b">
        <v>0</v>
      </c>
      <c r="N9" t="b">
        <v>0</v>
      </c>
      <c r="O9" t="b" cm="1">
        <f t="array" ref="O9">OR(faculty[MaxLoadHoursPerWeek]="",ISBLANK(faculty[MaxLoadHoursPerWeek]))</f>
        <v>0</v>
      </c>
      <c r="P9" t="b">
        <v>0</v>
      </c>
      <c r="Q9" t="b">
        <v>0</v>
      </c>
      <c r="R9" t="str">
        <f t="shared" si="0"/>
        <v/>
      </c>
      <c r="S9" t="str">
        <f t="shared" si="1"/>
        <v/>
      </c>
      <c r="T9" t="str">
        <f t="shared" si="2"/>
        <v/>
      </c>
      <c r="U9" t="b">
        <f t="shared" si="3"/>
        <v>0</v>
      </c>
    </row>
    <row r="10" spans="1:21" x14ac:dyDescent="0.25">
      <c r="A10" t="s">
        <v>175</v>
      </c>
      <c r="B10" t="s">
        <v>176</v>
      </c>
      <c r="C10" t="s">
        <v>177</v>
      </c>
      <c r="D10" t="s">
        <v>178</v>
      </c>
      <c r="E10" t="s">
        <v>28</v>
      </c>
      <c r="F10" t="s">
        <v>146</v>
      </c>
      <c r="G10" t="s">
        <v>133</v>
      </c>
      <c r="H10" t="s">
        <v>168</v>
      </c>
      <c r="I10">
        <v>12</v>
      </c>
      <c r="J10" t="s">
        <v>179</v>
      </c>
      <c r="L10">
        <v>1</v>
      </c>
      <c r="M10" t="b">
        <v>0</v>
      </c>
      <c r="N10" t="b">
        <v>0</v>
      </c>
      <c r="O10" t="b" cm="1">
        <f t="array" ref="O10">OR(faculty[MaxLoadHoursPerWeek]="",ISBLANK(faculty[MaxLoadHoursPerWeek]))</f>
        <v>0</v>
      </c>
      <c r="P10" t="b">
        <v>0</v>
      </c>
      <c r="Q10" t="b">
        <v>0</v>
      </c>
      <c r="R10" t="str">
        <f t="shared" si="0"/>
        <v/>
      </c>
      <c r="S10" t="str">
        <f t="shared" si="1"/>
        <v/>
      </c>
      <c r="T10" t="str">
        <f t="shared" si="2"/>
        <v/>
      </c>
      <c r="U10" t="b">
        <f t="shared" si="3"/>
        <v>0</v>
      </c>
    </row>
    <row r="11" spans="1:21" x14ac:dyDescent="0.25">
      <c r="A11" t="s">
        <v>180</v>
      </c>
      <c r="B11" t="s">
        <v>181</v>
      </c>
      <c r="C11" t="s">
        <v>182</v>
      </c>
      <c r="D11" t="s">
        <v>183</v>
      </c>
      <c r="E11" t="s">
        <v>21</v>
      </c>
      <c r="F11" t="s">
        <v>132</v>
      </c>
      <c r="G11" t="s">
        <v>133</v>
      </c>
      <c r="H11" t="s">
        <v>22</v>
      </c>
      <c r="I11">
        <v>15</v>
      </c>
      <c r="J11" t="s">
        <v>184</v>
      </c>
      <c r="L11">
        <v>1</v>
      </c>
      <c r="M11" t="b">
        <v>0</v>
      </c>
      <c r="N11" t="b">
        <v>0</v>
      </c>
      <c r="O11" t="b" cm="1">
        <f t="array" ref="O11">OR(faculty[MaxLoadHoursPerWeek]="",ISBLANK(faculty[MaxLoadHoursPerWeek]))</f>
        <v>0</v>
      </c>
      <c r="P11" t="b">
        <v>0</v>
      </c>
      <c r="Q11" t="b">
        <v>0</v>
      </c>
      <c r="R11" t="str">
        <f t="shared" si="0"/>
        <v/>
      </c>
      <c r="S11" t="str">
        <f t="shared" si="1"/>
        <v/>
      </c>
      <c r="T11" t="str">
        <f t="shared" si="2"/>
        <v/>
      </c>
      <c r="U11" t="b">
        <f t="shared" si="3"/>
        <v>0</v>
      </c>
    </row>
    <row r="12" spans="1:21" x14ac:dyDescent="0.25">
      <c r="A12" t="s">
        <v>185</v>
      </c>
      <c r="B12" t="s">
        <v>186</v>
      </c>
      <c r="C12" t="s">
        <v>187</v>
      </c>
      <c r="D12" t="s">
        <v>188</v>
      </c>
      <c r="E12" t="s">
        <v>9</v>
      </c>
      <c r="F12" t="s">
        <v>189</v>
      </c>
      <c r="G12" t="s">
        <v>133</v>
      </c>
      <c r="H12" t="s">
        <v>140</v>
      </c>
      <c r="I12">
        <v>8</v>
      </c>
      <c r="J12" t="s">
        <v>190</v>
      </c>
      <c r="L12">
        <v>1</v>
      </c>
      <c r="M12" t="b">
        <v>0</v>
      </c>
      <c r="N12" t="b">
        <v>0</v>
      </c>
      <c r="O12" t="b" cm="1">
        <f t="array" ref="O12">OR(faculty[MaxLoadHoursPerWeek]="",ISBLANK(faculty[MaxLoadHoursPerWeek]))</f>
        <v>0</v>
      </c>
      <c r="P12" t="b">
        <v>0</v>
      </c>
      <c r="Q12" t="b">
        <v>0</v>
      </c>
      <c r="R12" t="str">
        <f t="shared" si="0"/>
        <v/>
      </c>
      <c r="S12" t="str">
        <f t="shared" si="1"/>
        <v/>
      </c>
      <c r="T12" t="str">
        <f t="shared" si="2"/>
        <v/>
      </c>
      <c r="U12" t="b">
        <f t="shared" si="3"/>
        <v>0</v>
      </c>
    </row>
    <row r="13" spans="1:21" x14ac:dyDescent="0.25">
      <c r="A13" t="s">
        <v>191</v>
      </c>
      <c r="B13" t="s">
        <v>192</v>
      </c>
      <c r="C13" t="s">
        <v>166</v>
      </c>
      <c r="D13" t="s">
        <v>193</v>
      </c>
      <c r="E13" t="s">
        <v>9</v>
      </c>
      <c r="F13" t="s">
        <v>152</v>
      </c>
      <c r="G13" t="s">
        <v>133</v>
      </c>
      <c r="H13" t="s">
        <v>168</v>
      </c>
      <c r="I13">
        <v>15</v>
      </c>
      <c r="J13" t="s">
        <v>194</v>
      </c>
      <c r="L13">
        <v>1</v>
      </c>
      <c r="M13" t="b">
        <v>0</v>
      </c>
      <c r="N13" t="b">
        <v>0</v>
      </c>
      <c r="O13" t="b" cm="1">
        <f t="array" ref="O13">OR(faculty[MaxLoadHoursPerWeek]="",ISBLANK(faculty[MaxLoadHoursPerWeek]))</f>
        <v>0</v>
      </c>
      <c r="P13" t="b">
        <v>0</v>
      </c>
      <c r="Q13" t="b">
        <v>0</v>
      </c>
      <c r="R13" t="str">
        <f t="shared" si="0"/>
        <v/>
      </c>
      <c r="S13" t="str">
        <f t="shared" si="1"/>
        <v/>
      </c>
      <c r="T13" t="str">
        <f t="shared" si="2"/>
        <v/>
      </c>
      <c r="U13" t="b">
        <f t="shared" si="3"/>
        <v>0</v>
      </c>
    </row>
    <row r="14" spans="1:21" x14ac:dyDescent="0.25">
      <c r="A14" t="s">
        <v>195</v>
      </c>
      <c r="B14" t="s">
        <v>196</v>
      </c>
      <c r="C14" t="s">
        <v>197</v>
      </c>
      <c r="D14" t="s">
        <v>198</v>
      </c>
      <c r="E14" t="s">
        <v>21</v>
      </c>
      <c r="F14" t="s">
        <v>152</v>
      </c>
      <c r="G14" t="s">
        <v>158</v>
      </c>
      <c r="H14" t="s">
        <v>140</v>
      </c>
      <c r="I14">
        <v>12</v>
      </c>
      <c r="J14" t="s">
        <v>199</v>
      </c>
      <c r="L14">
        <v>1</v>
      </c>
      <c r="M14" t="b">
        <v>0</v>
      </c>
      <c r="N14" t="b">
        <v>0</v>
      </c>
      <c r="O14" t="b" cm="1">
        <f t="array" ref="O14">OR(faculty[MaxLoadHoursPerWeek]="",ISBLANK(faculty[MaxLoadHoursPerWeek]))</f>
        <v>0</v>
      </c>
      <c r="P14" t="b">
        <v>0</v>
      </c>
      <c r="Q14" t="b">
        <v>0</v>
      </c>
      <c r="R14" t="str">
        <f t="shared" si="0"/>
        <v/>
      </c>
      <c r="S14" t="str">
        <f t="shared" si="1"/>
        <v/>
      </c>
      <c r="T14" t="str">
        <f t="shared" si="2"/>
        <v/>
      </c>
      <c r="U14" t="b">
        <f t="shared" si="3"/>
        <v>0</v>
      </c>
    </row>
    <row r="15" spans="1:21" x14ac:dyDescent="0.25">
      <c r="A15" t="s">
        <v>200</v>
      </c>
      <c r="B15" t="s">
        <v>201</v>
      </c>
      <c r="C15" t="s">
        <v>202</v>
      </c>
      <c r="D15" t="s">
        <v>203</v>
      </c>
      <c r="E15" t="s">
        <v>18</v>
      </c>
      <c r="F15" t="s">
        <v>189</v>
      </c>
      <c r="G15" t="s">
        <v>133</v>
      </c>
      <c r="H15" t="s">
        <v>22</v>
      </c>
      <c r="I15">
        <v>12</v>
      </c>
      <c r="J15" t="s">
        <v>204</v>
      </c>
      <c r="L15">
        <v>1</v>
      </c>
      <c r="M15" t="b">
        <v>0</v>
      </c>
      <c r="N15" t="b">
        <v>0</v>
      </c>
      <c r="O15" t="b" cm="1">
        <f t="array" ref="O15">OR(faculty[MaxLoadHoursPerWeek]="",ISBLANK(faculty[MaxLoadHoursPerWeek]))</f>
        <v>0</v>
      </c>
      <c r="P15" t="b">
        <v>0</v>
      </c>
      <c r="Q15" t="b">
        <v>0</v>
      </c>
      <c r="R15" t="str">
        <f t="shared" si="0"/>
        <v/>
      </c>
      <c r="S15" t="str">
        <f t="shared" si="1"/>
        <v/>
      </c>
      <c r="T15" t="str">
        <f t="shared" si="2"/>
        <v/>
      </c>
      <c r="U15" t="b">
        <f t="shared" si="3"/>
        <v>0</v>
      </c>
    </row>
    <row r="16" spans="1:21" x14ac:dyDescent="0.25">
      <c r="A16" t="s">
        <v>205</v>
      </c>
      <c r="B16" t="s">
        <v>206</v>
      </c>
      <c r="C16" t="s">
        <v>207</v>
      </c>
      <c r="D16" t="s">
        <v>208</v>
      </c>
      <c r="E16" t="s">
        <v>9</v>
      </c>
      <c r="F16" t="s">
        <v>189</v>
      </c>
      <c r="G16" t="s">
        <v>133</v>
      </c>
      <c r="H16" t="s">
        <v>140</v>
      </c>
      <c r="I16">
        <v>10</v>
      </c>
      <c r="J16" t="s">
        <v>209</v>
      </c>
      <c r="L16">
        <v>1</v>
      </c>
      <c r="M16" t="b">
        <v>0</v>
      </c>
      <c r="N16" t="b">
        <v>0</v>
      </c>
      <c r="O16" t="b" cm="1">
        <f t="array" ref="O16">OR(faculty[MaxLoadHoursPerWeek]="",ISBLANK(faculty[MaxLoadHoursPerWeek]))</f>
        <v>0</v>
      </c>
      <c r="P16" t="b">
        <v>0</v>
      </c>
      <c r="Q16" t="b">
        <v>0</v>
      </c>
      <c r="R16" t="str">
        <f t="shared" si="0"/>
        <v/>
      </c>
      <c r="S16" t="str">
        <f t="shared" si="1"/>
        <v/>
      </c>
      <c r="T16" t="str">
        <f t="shared" si="2"/>
        <v/>
      </c>
      <c r="U16" t="b">
        <f t="shared" si="3"/>
        <v>0</v>
      </c>
    </row>
    <row r="17" spans="1:21" x14ac:dyDescent="0.25">
      <c r="A17" t="s">
        <v>210</v>
      </c>
      <c r="B17" t="s">
        <v>171</v>
      </c>
      <c r="C17" t="s">
        <v>211</v>
      </c>
      <c r="D17" t="s">
        <v>212</v>
      </c>
      <c r="E17" t="s">
        <v>14</v>
      </c>
      <c r="F17" t="s">
        <v>132</v>
      </c>
      <c r="G17" t="s">
        <v>133</v>
      </c>
      <c r="H17" t="s">
        <v>168</v>
      </c>
      <c r="I17">
        <v>8</v>
      </c>
      <c r="J17" t="s">
        <v>213</v>
      </c>
      <c r="L17">
        <v>1</v>
      </c>
      <c r="M17" t="b">
        <v>0</v>
      </c>
      <c r="N17" t="b">
        <v>0</v>
      </c>
      <c r="O17" t="b" cm="1">
        <f t="array" ref="O17">OR(faculty[MaxLoadHoursPerWeek]="",ISBLANK(faculty[MaxLoadHoursPerWeek]))</f>
        <v>0</v>
      </c>
      <c r="P17" t="b">
        <v>0</v>
      </c>
      <c r="Q17" t="b">
        <v>0</v>
      </c>
      <c r="R17" t="str">
        <f t="shared" si="0"/>
        <v/>
      </c>
      <c r="S17" t="str">
        <f t="shared" si="1"/>
        <v/>
      </c>
      <c r="T17" t="str">
        <f t="shared" si="2"/>
        <v/>
      </c>
      <c r="U17" t="b">
        <f t="shared" si="3"/>
        <v>0</v>
      </c>
    </row>
    <row r="18" spans="1:21" x14ac:dyDescent="0.25">
      <c r="A18" t="s">
        <v>214</v>
      </c>
      <c r="B18" t="s">
        <v>186</v>
      </c>
      <c r="C18" t="s">
        <v>182</v>
      </c>
      <c r="D18" t="s">
        <v>215</v>
      </c>
      <c r="E18" t="s">
        <v>34</v>
      </c>
      <c r="F18" t="s">
        <v>152</v>
      </c>
      <c r="G18" t="s">
        <v>139</v>
      </c>
      <c r="H18" t="s">
        <v>168</v>
      </c>
      <c r="I18">
        <v>12</v>
      </c>
      <c r="J18" t="s">
        <v>216</v>
      </c>
      <c r="L18">
        <v>1</v>
      </c>
      <c r="M18" t="b">
        <v>0</v>
      </c>
      <c r="N18" t="b">
        <v>0</v>
      </c>
      <c r="O18" t="b" cm="1">
        <f t="array" ref="O18">OR(faculty[MaxLoadHoursPerWeek]="",ISBLANK(faculty[MaxLoadHoursPerWeek]))</f>
        <v>0</v>
      </c>
      <c r="P18" t="b">
        <v>0</v>
      </c>
      <c r="Q18" t="b">
        <v>0</v>
      </c>
      <c r="R18" t="str">
        <f t="shared" si="0"/>
        <v/>
      </c>
      <c r="S18" t="str">
        <f t="shared" si="1"/>
        <v/>
      </c>
      <c r="T18" t="str">
        <f t="shared" si="2"/>
        <v/>
      </c>
      <c r="U18" t="b">
        <f t="shared" si="3"/>
        <v>0</v>
      </c>
    </row>
    <row r="19" spans="1:21" x14ac:dyDescent="0.25">
      <c r="A19" t="s">
        <v>217</v>
      </c>
      <c r="B19" t="s">
        <v>218</v>
      </c>
      <c r="C19" t="s">
        <v>219</v>
      </c>
      <c r="D19" t="s">
        <v>220</v>
      </c>
      <c r="E19" t="s">
        <v>9</v>
      </c>
      <c r="F19" t="s">
        <v>132</v>
      </c>
      <c r="G19" t="s">
        <v>133</v>
      </c>
      <c r="H19" t="s">
        <v>140</v>
      </c>
      <c r="I19">
        <v>10</v>
      </c>
      <c r="J19" t="s">
        <v>221</v>
      </c>
      <c r="L19">
        <v>1</v>
      </c>
      <c r="M19" t="b">
        <v>0</v>
      </c>
      <c r="N19" t="b">
        <v>0</v>
      </c>
      <c r="O19" t="b" cm="1">
        <f t="array" ref="O19">OR(faculty[MaxLoadHoursPerWeek]="",ISBLANK(faculty[MaxLoadHoursPerWeek]))</f>
        <v>0</v>
      </c>
      <c r="P19" t="b">
        <v>0</v>
      </c>
      <c r="Q19" t="b">
        <v>0</v>
      </c>
      <c r="R19" t="str">
        <f t="shared" si="0"/>
        <v/>
      </c>
      <c r="S19" t="str">
        <f t="shared" si="1"/>
        <v/>
      </c>
      <c r="T19" t="str">
        <f t="shared" si="2"/>
        <v/>
      </c>
      <c r="U19" t="b">
        <f t="shared" si="3"/>
        <v>0</v>
      </c>
    </row>
    <row r="20" spans="1:21" x14ac:dyDescent="0.25">
      <c r="A20" t="s">
        <v>222</v>
      </c>
      <c r="B20" t="s">
        <v>223</v>
      </c>
      <c r="C20" t="s">
        <v>224</v>
      </c>
      <c r="D20" t="s">
        <v>225</v>
      </c>
      <c r="E20" t="s">
        <v>14</v>
      </c>
      <c r="F20" t="s">
        <v>189</v>
      </c>
      <c r="G20" t="s">
        <v>133</v>
      </c>
      <c r="H20" t="s">
        <v>168</v>
      </c>
      <c r="I20">
        <v>10</v>
      </c>
      <c r="J20" t="s">
        <v>226</v>
      </c>
      <c r="L20">
        <v>1</v>
      </c>
      <c r="M20" t="b">
        <v>0</v>
      </c>
      <c r="N20" t="b">
        <v>0</v>
      </c>
      <c r="O20" t="b" cm="1">
        <f t="array" ref="O20">OR(faculty[MaxLoadHoursPerWeek]="",ISBLANK(faculty[MaxLoadHoursPerWeek]))</f>
        <v>0</v>
      </c>
      <c r="P20" t="b">
        <v>0</v>
      </c>
      <c r="Q20" t="b">
        <v>0</v>
      </c>
      <c r="R20" t="str">
        <f t="shared" si="0"/>
        <v/>
      </c>
      <c r="S20" t="str">
        <f t="shared" si="1"/>
        <v/>
      </c>
      <c r="T20" t="str">
        <f t="shared" si="2"/>
        <v/>
      </c>
      <c r="U20" t="b">
        <f t="shared" si="3"/>
        <v>0</v>
      </c>
    </row>
    <row r="21" spans="1:21" x14ac:dyDescent="0.25">
      <c r="A21" t="s">
        <v>227</v>
      </c>
      <c r="B21" t="s">
        <v>228</v>
      </c>
      <c r="C21" t="s">
        <v>211</v>
      </c>
      <c r="D21" t="s">
        <v>229</v>
      </c>
      <c r="E21" t="s">
        <v>25</v>
      </c>
      <c r="F21" t="s">
        <v>189</v>
      </c>
      <c r="G21" t="s">
        <v>158</v>
      </c>
      <c r="H21" t="s">
        <v>22</v>
      </c>
      <c r="I21">
        <v>12</v>
      </c>
      <c r="J21" t="s">
        <v>230</v>
      </c>
      <c r="L21">
        <v>1</v>
      </c>
      <c r="M21" t="b">
        <v>0</v>
      </c>
      <c r="N21" t="b">
        <v>0</v>
      </c>
      <c r="O21" t="b" cm="1">
        <f t="array" ref="O21">OR(faculty[MaxLoadHoursPerWeek]="",ISBLANK(faculty[MaxLoadHoursPerWeek]))</f>
        <v>0</v>
      </c>
      <c r="P21" t="b">
        <v>0</v>
      </c>
      <c r="Q21" t="b">
        <v>0</v>
      </c>
      <c r="R21" t="str">
        <f t="shared" si="0"/>
        <v/>
      </c>
      <c r="S21" t="str">
        <f t="shared" si="1"/>
        <v/>
      </c>
      <c r="T21" t="str">
        <f t="shared" si="2"/>
        <v/>
      </c>
      <c r="U21" t="b">
        <f t="shared" si="3"/>
        <v>0</v>
      </c>
    </row>
    <row r="22" spans="1:21" x14ac:dyDescent="0.25">
      <c r="A22" t="s">
        <v>231</v>
      </c>
      <c r="B22" t="s">
        <v>232</v>
      </c>
      <c r="C22" t="s">
        <v>177</v>
      </c>
      <c r="D22" t="s">
        <v>233</v>
      </c>
      <c r="E22" t="s">
        <v>67</v>
      </c>
      <c r="F22" t="s">
        <v>139</v>
      </c>
      <c r="G22" t="s">
        <v>158</v>
      </c>
      <c r="H22" t="s">
        <v>22</v>
      </c>
      <c r="I22">
        <v>8</v>
      </c>
      <c r="J22" t="s">
        <v>234</v>
      </c>
      <c r="L22">
        <v>1</v>
      </c>
      <c r="M22" t="b">
        <v>0</v>
      </c>
      <c r="N22" t="b">
        <v>0</v>
      </c>
      <c r="O22" t="b" cm="1">
        <f t="array" ref="O22">OR(faculty[MaxLoadHoursPerWeek]="",ISBLANK(faculty[MaxLoadHoursPerWeek]))</f>
        <v>0</v>
      </c>
      <c r="P22" t="b">
        <v>0</v>
      </c>
      <c r="Q22" t="b">
        <v>0</v>
      </c>
      <c r="R22" t="str">
        <f t="shared" si="0"/>
        <v/>
      </c>
      <c r="S22" t="str">
        <f t="shared" si="1"/>
        <v/>
      </c>
      <c r="T22" t="str">
        <f t="shared" si="2"/>
        <v/>
      </c>
      <c r="U22" t="b">
        <f t="shared" si="3"/>
        <v>0</v>
      </c>
    </row>
    <row r="23" spans="1:21" x14ac:dyDescent="0.25">
      <c r="A23" t="s">
        <v>235</v>
      </c>
      <c r="B23" t="s">
        <v>236</v>
      </c>
      <c r="C23" t="s">
        <v>237</v>
      </c>
      <c r="D23" t="s">
        <v>238</v>
      </c>
      <c r="E23" t="s">
        <v>67</v>
      </c>
      <c r="F23" t="s">
        <v>152</v>
      </c>
      <c r="G23" t="s">
        <v>133</v>
      </c>
      <c r="H23" t="s">
        <v>140</v>
      </c>
      <c r="I23">
        <v>15</v>
      </c>
      <c r="J23" t="s">
        <v>239</v>
      </c>
      <c r="L23">
        <v>1</v>
      </c>
      <c r="M23" t="b">
        <v>0</v>
      </c>
      <c r="N23" t="b">
        <v>0</v>
      </c>
      <c r="O23" t="b" cm="1">
        <f t="array" ref="O23">OR(faculty[MaxLoadHoursPerWeek]="",ISBLANK(faculty[MaxLoadHoursPerWeek]))</f>
        <v>0</v>
      </c>
      <c r="P23" t="b">
        <v>0</v>
      </c>
      <c r="Q23" t="b">
        <v>0</v>
      </c>
      <c r="R23" t="str">
        <f t="shared" si="0"/>
        <v/>
      </c>
      <c r="S23" t="str">
        <f t="shared" si="1"/>
        <v/>
      </c>
      <c r="T23" t="str">
        <f t="shared" si="2"/>
        <v/>
      </c>
      <c r="U23" t="b">
        <f t="shared" si="3"/>
        <v>0</v>
      </c>
    </row>
    <row r="24" spans="1:21" x14ac:dyDescent="0.25">
      <c r="A24" t="s">
        <v>240</v>
      </c>
      <c r="B24" t="s">
        <v>241</v>
      </c>
      <c r="C24" t="s">
        <v>242</v>
      </c>
      <c r="D24" t="s">
        <v>243</v>
      </c>
      <c r="E24" t="s">
        <v>25</v>
      </c>
      <c r="F24" t="s">
        <v>189</v>
      </c>
      <c r="G24" t="s">
        <v>139</v>
      </c>
      <c r="H24" t="s">
        <v>168</v>
      </c>
      <c r="I24">
        <v>10</v>
      </c>
      <c r="J24" t="s">
        <v>244</v>
      </c>
      <c r="L24">
        <v>1</v>
      </c>
      <c r="M24" t="b">
        <v>0</v>
      </c>
      <c r="N24" t="b">
        <v>0</v>
      </c>
      <c r="O24" t="b" cm="1">
        <f t="array" ref="O24">OR(faculty[MaxLoadHoursPerWeek]="",ISBLANK(faculty[MaxLoadHoursPerWeek]))</f>
        <v>0</v>
      </c>
      <c r="P24" t="b">
        <v>0</v>
      </c>
      <c r="Q24" t="b">
        <v>0</v>
      </c>
      <c r="R24" t="str">
        <f t="shared" si="0"/>
        <v/>
      </c>
      <c r="S24" t="str">
        <f t="shared" si="1"/>
        <v/>
      </c>
      <c r="T24" t="str">
        <f t="shared" si="2"/>
        <v/>
      </c>
      <c r="U24" t="b">
        <f t="shared" si="3"/>
        <v>0</v>
      </c>
    </row>
    <row r="25" spans="1:21" x14ac:dyDescent="0.25">
      <c r="A25" t="s">
        <v>245</v>
      </c>
      <c r="B25" t="s">
        <v>246</v>
      </c>
      <c r="C25" t="s">
        <v>247</v>
      </c>
      <c r="D25" t="s">
        <v>248</v>
      </c>
      <c r="E25" t="s">
        <v>25</v>
      </c>
      <c r="F25" t="s">
        <v>146</v>
      </c>
      <c r="G25" t="s">
        <v>158</v>
      </c>
      <c r="H25" t="s">
        <v>22</v>
      </c>
      <c r="I25">
        <v>8</v>
      </c>
      <c r="J25" t="s">
        <v>249</v>
      </c>
      <c r="L25">
        <v>1</v>
      </c>
      <c r="M25" t="b">
        <v>0</v>
      </c>
      <c r="N25" t="b">
        <v>0</v>
      </c>
      <c r="O25" t="b" cm="1">
        <f t="array" ref="O25">OR(faculty[MaxLoadHoursPerWeek]="",ISBLANK(faculty[MaxLoadHoursPerWeek]))</f>
        <v>0</v>
      </c>
      <c r="P25" t="b">
        <v>0</v>
      </c>
      <c r="Q25" t="b">
        <v>0</v>
      </c>
      <c r="R25" t="str">
        <f t="shared" si="0"/>
        <v/>
      </c>
      <c r="S25" t="str">
        <f t="shared" si="1"/>
        <v/>
      </c>
      <c r="T25" t="str">
        <f t="shared" si="2"/>
        <v/>
      </c>
      <c r="U25" t="b">
        <f t="shared" si="3"/>
        <v>0</v>
      </c>
    </row>
    <row r="26" spans="1:21" x14ac:dyDescent="0.25">
      <c r="A26" t="s">
        <v>250</v>
      </c>
      <c r="B26" t="s">
        <v>136</v>
      </c>
      <c r="C26" t="s">
        <v>251</v>
      </c>
      <c r="D26" t="s">
        <v>252</v>
      </c>
      <c r="E26" t="s">
        <v>25</v>
      </c>
      <c r="F26" t="s">
        <v>146</v>
      </c>
      <c r="G26" t="s">
        <v>133</v>
      </c>
      <c r="H26" t="s">
        <v>168</v>
      </c>
      <c r="I26">
        <v>10</v>
      </c>
      <c r="J26" t="s">
        <v>253</v>
      </c>
      <c r="L26">
        <v>1</v>
      </c>
      <c r="M26" t="b">
        <v>0</v>
      </c>
      <c r="N26" t="b">
        <v>0</v>
      </c>
      <c r="O26" t="b" cm="1">
        <f t="array" ref="O26">OR(faculty[MaxLoadHoursPerWeek]="",ISBLANK(faculty[MaxLoadHoursPerWeek]))</f>
        <v>0</v>
      </c>
      <c r="P26" t="b">
        <v>0</v>
      </c>
      <c r="Q26" t="b">
        <v>0</v>
      </c>
      <c r="R26" t="str">
        <f t="shared" si="0"/>
        <v/>
      </c>
      <c r="S26" t="str">
        <f t="shared" si="1"/>
        <v/>
      </c>
      <c r="T26" t="str">
        <f t="shared" si="2"/>
        <v/>
      </c>
      <c r="U26" t="b">
        <f t="shared" si="3"/>
        <v>0</v>
      </c>
    </row>
    <row r="27" spans="1:21" x14ac:dyDescent="0.25">
      <c r="A27" t="s">
        <v>254</v>
      </c>
      <c r="B27" t="s">
        <v>241</v>
      </c>
      <c r="C27" t="s">
        <v>255</v>
      </c>
      <c r="D27" t="s">
        <v>256</v>
      </c>
      <c r="E27" t="s">
        <v>9</v>
      </c>
      <c r="F27" t="s">
        <v>132</v>
      </c>
      <c r="G27" t="s">
        <v>133</v>
      </c>
      <c r="H27" t="s">
        <v>140</v>
      </c>
      <c r="I27">
        <v>15</v>
      </c>
      <c r="J27" t="s">
        <v>257</v>
      </c>
      <c r="L27">
        <v>1</v>
      </c>
      <c r="M27" t="b">
        <v>0</v>
      </c>
      <c r="N27" t="b">
        <v>0</v>
      </c>
      <c r="O27" t="b" cm="1">
        <f t="array" ref="O27">OR(faculty[MaxLoadHoursPerWeek]="",ISBLANK(faculty[MaxLoadHoursPerWeek]))</f>
        <v>0</v>
      </c>
      <c r="P27" t="b">
        <v>0</v>
      </c>
      <c r="Q27" t="b">
        <v>0</v>
      </c>
      <c r="R27" t="str">
        <f t="shared" si="0"/>
        <v/>
      </c>
      <c r="S27" t="str">
        <f t="shared" si="1"/>
        <v/>
      </c>
      <c r="T27" t="str">
        <f t="shared" si="2"/>
        <v/>
      </c>
      <c r="U27" t="b">
        <f t="shared" si="3"/>
        <v>0</v>
      </c>
    </row>
    <row r="28" spans="1:21" x14ac:dyDescent="0.25">
      <c r="A28" t="s">
        <v>258</v>
      </c>
      <c r="B28" t="s">
        <v>236</v>
      </c>
      <c r="C28" t="s">
        <v>259</v>
      </c>
      <c r="D28" t="s">
        <v>260</v>
      </c>
      <c r="E28" t="s">
        <v>18</v>
      </c>
      <c r="F28" t="s">
        <v>152</v>
      </c>
      <c r="G28" t="s">
        <v>133</v>
      </c>
      <c r="H28" t="s">
        <v>22</v>
      </c>
      <c r="I28">
        <v>12</v>
      </c>
      <c r="J28" t="s">
        <v>261</v>
      </c>
      <c r="L28">
        <v>1</v>
      </c>
      <c r="M28" t="b">
        <v>0</v>
      </c>
      <c r="N28" t="b">
        <v>0</v>
      </c>
      <c r="O28" t="b" cm="1">
        <f t="array" ref="O28">OR(faculty[MaxLoadHoursPerWeek]="",ISBLANK(faculty[MaxLoadHoursPerWeek]))</f>
        <v>0</v>
      </c>
      <c r="P28" t="b">
        <v>0</v>
      </c>
      <c r="Q28" t="b">
        <v>0</v>
      </c>
      <c r="R28" t="str">
        <f t="shared" si="0"/>
        <v/>
      </c>
      <c r="S28" t="str">
        <f t="shared" si="1"/>
        <v/>
      </c>
      <c r="T28" t="str">
        <f t="shared" si="2"/>
        <v/>
      </c>
      <c r="U28" t="b">
        <f t="shared" si="3"/>
        <v>0</v>
      </c>
    </row>
    <row r="29" spans="1:21" x14ac:dyDescent="0.25">
      <c r="A29" t="s">
        <v>262</v>
      </c>
      <c r="B29" t="s">
        <v>263</v>
      </c>
      <c r="C29" t="s">
        <v>255</v>
      </c>
      <c r="D29" t="s">
        <v>264</v>
      </c>
      <c r="E29" t="s">
        <v>18</v>
      </c>
      <c r="F29" t="s">
        <v>132</v>
      </c>
      <c r="G29" t="s">
        <v>133</v>
      </c>
      <c r="H29" t="s">
        <v>140</v>
      </c>
      <c r="I29">
        <v>10</v>
      </c>
      <c r="J29" t="s">
        <v>265</v>
      </c>
      <c r="L29">
        <v>1</v>
      </c>
      <c r="M29" t="b">
        <v>0</v>
      </c>
      <c r="N29" t="b">
        <v>0</v>
      </c>
      <c r="O29" t="b" cm="1">
        <f t="array" ref="O29">OR(faculty[MaxLoadHoursPerWeek]="",ISBLANK(faculty[MaxLoadHoursPerWeek]))</f>
        <v>0</v>
      </c>
      <c r="P29" t="b">
        <v>0</v>
      </c>
      <c r="Q29" t="b">
        <v>0</v>
      </c>
      <c r="R29" t="str">
        <f t="shared" si="0"/>
        <v/>
      </c>
      <c r="S29" t="str">
        <f t="shared" si="1"/>
        <v/>
      </c>
      <c r="T29" t="str">
        <f t="shared" si="2"/>
        <v/>
      </c>
      <c r="U29" t="b">
        <f t="shared" si="3"/>
        <v>0</v>
      </c>
    </row>
    <row r="30" spans="1:21" x14ac:dyDescent="0.25">
      <c r="A30" t="s">
        <v>266</v>
      </c>
      <c r="B30" t="s">
        <v>267</v>
      </c>
      <c r="C30" t="s">
        <v>268</v>
      </c>
      <c r="D30" t="s">
        <v>269</v>
      </c>
      <c r="E30" t="s">
        <v>14</v>
      </c>
      <c r="F30" t="s">
        <v>132</v>
      </c>
      <c r="G30" t="s">
        <v>139</v>
      </c>
      <c r="H30" t="s">
        <v>22</v>
      </c>
      <c r="I30">
        <v>12</v>
      </c>
      <c r="J30" t="s">
        <v>270</v>
      </c>
      <c r="L30">
        <v>1</v>
      </c>
      <c r="M30" t="b">
        <v>0</v>
      </c>
      <c r="N30" t="b">
        <v>0</v>
      </c>
      <c r="O30" t="b" cm="1">
        <f t="array" ref="O30">OR(faculty[MaxLoadHoursPerWeek]="",ISBLANK(faculty[MaxLoadHoursPerWeek]))</f>
        <v>0</v>
      </c>
      <c r="P30" t="b">
        <v>0</v>
      </c>
      <c r="Q30" t="b">
        <v>0</v>
      </c>
      <c r="R30" t="str">
        <f t="shared" si="0"/>
        <v/>
      </c>
      <c r="S30" t="str">
        <f t="shared" si="1"/>
        <v/>
      </c>
      <c r="T30" t="str">
        <f t="shared" si="2"/>
        <v/>
      </c>
      <c r="U30" t="b">
        <f t="shared" si="3"/>
        <v>0</v>
      </c>
    </row>
    <row r="31" spans="1:21" x14ac:dyDescent="0.25">
      <c r="A31" t="s">
        <v>271</v>
      </c>
      <c r="B31" t="s">
        <v>201</v>
      </c>
      <c r="C31" t="s">
        <v>197</v>
      </c>
      <c r="D31" t="s">
        <v>272</v>
      </c>
      <c r="E31" t="s">
        <v>21</v>
      </c>
      <c r="F31" t="s">
        <v>152</v>
      </c>
      <c r="G31" t="s">
        <v>139</v>
      </c>
      <c r="H31" t="s">
        <v>168</v>
      </c>
      <c r="I31">
        <v>10</v>
      </c>
      <c r="J31" t="s">
        <v>273</v>
      </c>
      <c r="L31">
        <v>1</v>
      </c>
      <c r="M31" t="b">
        <v>0</v>
      </c>
      <c r="N31" t="b">
        <v>0</v>
      </c>
      <c r="O31" t="b" cm="1">
        <f t="array" ref="O31">OR(faculty[MaxLoadHoursPerWeek]="",ISBLANK(faculty[MaxLoadHoursPerWeek]))</f>
        <v>0</v>
      </c>
      <c r="P31" t="b">
        <v>0</v>
      </c>
      <c r="Q31" t="b">
        <v>0</v>
      </c>
      <c r="R31" t="str">
        <f t="shared" si="0"/>
        <v/>
      </c>
      <c r="S31" t="str">
        <f t="shared" si="1"/>
        <v/>
      </c>
      <c r="T31" t="str">
        <f t="shared" si="2"/>
        <v/>
      </c>
      <c r="U31" t="b">
        <f t="shared" si="3"/>
        <v>0</v>
      </c>
    </row>
    <row r="32" spans="1:21" x14ac:dyDescent="0.25">
      <c r="A32" t="s">
        <v>274</v>
      </c>
      <c r="B32" t="s">
        <v>275</v>
      </c>
      <c r="C32" t="s">
        <v>276</v>
      </c>
      <c r="D32" t="s">
        <v>277</v>
      </c>
      <c r="E32" t="s">
        <v>67</v>
      </c>
      <c r="F32" t="s">
        <v>152</v>
      </c>
      <c r="G32" t="s">
        <v>133</v>
      </c>
      <c r="H32" t="s">
        <v>140</v>
      </c>
      <c r="I32">
        <v>10</v>
      </c>
      <c r="J32" t="s">
        <v>278</v>
      </c>
      <c r="L32">
        <v>1</v>
      </c>
      <c r="M32" t="b">
        <v>0</v>
      </c>
      <c r="N32" t="b">
        <v>0</v>
      </c>
      <c r="O32" t="b" cm="1">
        <f t="array" ref="O32">OR(faculty[MaxLoadHoursPerWeek]="",ISBLANK(faculty[MaxLoadHoursPerWeek]))</f>
        <v>0</v>
      </c>
      <c r="P32" t="b">
        <v>0</v>
      </c>
      <c r="Q32" t="b">
        <v>0</v>
      </c>
      <c r="R32" t="str">
        <f t="shared" si="0"/>
        <v/>
      </c>
      <c r="S32" t="str">
        <f t="shared" si="1"/>
        <v/>
      </c>
      <c r="T32" t="str">
        <f t="shared" si="2"/>
        <v/>
      </c>
      <c r="U32" t="b">
        <f t="shared" si="3"/>
        <v>0</v>
      </c>
    </row>
    <row r="33" spans="1:21" x14ac:dyDescent="0.25">
      <c r="A33" t="s">
        <v>279</v>
      </c>
      <c r="B33" t="s">
        <v>280</v>
      </c>
      <c r="C33" t="s">
        <v>281</v>
      </c>
      <c r="D33" t="s">
        <v>282</v>
      </c>
      <c r="E33" t="s">
        <v>28</v>
      </c>
      <c r="F33" t="s">
        <v>189</v>
      </c>
      <c r="G33" t="s">
        <v>133</v>
      </c>
      <c r="H33" t="s">
        <v>22</v>
      </c>
      <c r="I33">
        <v>8</v>
      </c>
      <c r="J33" t="s">
        <v>283</v>
      </c>
      <c r="L33">
        <v>1</v>
      </c>
      <c r="M33" t="b">
        <v>0</v>
      </c>
      <c r="N33" t="b">
        <v>0</v>
      </c>
      <c r="O33" t="b" cm="1">
        <f t="array" ref="O33">OR(faculty[MaxLoadHoursPerWeek]="",ISBLANK(faculty[MaxLoadHoursPerWeek]))</f>
        <v>0</v>
      </c>
      <c r="P33" t="b">
        <v>0</v>
      </c>
      <c r="Q33" t="b">
        <v>0</v>
      </c>
      <c r="R33" t="str">
        <f t="shared" si="0"/>
        <v/>
      </c>
      <c r="S33" t="str">
        <f t="shared" si="1"/>
        <v/>
      </c>
      <c r="T33" t="str">
        <f t="shared" si="2"/>
        <v/>
      </c>
      <c r="U33" t="b">
        <f t="shared" si="3"/>
        <v>0</v>
      </c>
    </row>
    <row r="34" spans="1:21" x14ac:dyDescent="0.25">
      <c r="A34" t="s">
        <v>284</v>
      </c>
      <c r="B34" t="s">
        <v>206</v>
      </c>
      <c r="C34" t="s">
        <v>285</v>
      </c>
      <c r="D34" t="s">
        <v>286</v>
      </c>
      <c r="E34" t="s">
        <v>18</v>
      </c>
      <c r="F34" t="s">
        <v>189</v>
      </c>
      <c r="G34" t="s">
        <v>158</v>
      </c>
      <c r="H34" t="s">
        <v>168</v>
      </c>
      <c r="I34">
        <v>15</v>
      </c>
      <c r="J34" t="s">
        <v>287</v>
      </c>
      <c r="L34">
        <v>1</v>
      </c>
      <c r="M34" t="b">
        <v>0</v>
      </c>
      <c r="N34" t="b">
        <v>0</v>
      </c>
      <c r="O34" t="b" cm="1">
        <f t="array" ref="O34">OR(faculty[MaxLoadHoursPerWeek]="",ISBLANK(faculty[MaxLoadHoursPerWeek]))</f>
        <v>0</v>
      </c>
      <c r="P34" t="b">
        <v>0</v>
      </c>
      <c r="Q34" t="b">
        <v>0</v>
      </c>
      <c r="R34" t="str">
        <f t="shared" si="0"/>
        <v/>
      </c>
      <c r="S34" t="str">
        <f t="shared" si="1"/>
        <v/>
      </c>
      <c r="T34" t="str">
        <f t="shared" si="2"/>
        <v/>
      </c>
      <c r="U34" t="b">
        <f t="shared" si="3"/>
        <v>0</v>
      </c>
    </row>
    <row r="35" spans="1:21" x14ac:dyDescent="0.25">
      <c r="A35" t="s">
        <v>288</v>
      </c>
      <c r="B35" t="s">
        <v>181</v>
      </c>
      <c r="C35" t="s">
        <v>289</v>
      </c>
      <c r="D35" t="s">
        <v>290</v>
      </c>
      <c r="E35" t="s">
        <v>9</v>
      </c>
      <c r="F35" t="s">
        <v>146</v>
      </c>
      <c r="G35" t="s">
        <v>133</v>
      </c>
      <c r="H35" t="s">
        <v>168</v>
      </c>
      <c r="I35">
        <v>10</v>
      </c>
      <c r="J35" t="s">
        <v>291</v>
      </c>
      <c r="L35">
        <v>1</v>
      </c>
      <c r="M35" t="b">
        <v>0</v>
      </c>
      <c r="N35" t="b">
        <v>0</v>
      </c>
      <c r="O35" t="b" cm="1">
        <f t="array" ref="O35">OR(faculty[MaxLoadHoursPerWeek]="",ISBLANK(faculty[MaxLoadHoursPerWeek]))</f>
        <v>0</v>
      </c>
      <c r="P35" t="b">
        <v>0</v>
      </c>
      <c r="Q35" t="b">
        <v>0</v>
      </c>
      <c r="R35" t="str">
        <f t="shared" si="0"/>
        <v/>
      </c>
      <c r="S35" t="str">
        <f t="shared" si="1"/>
        <v/>
      </c>
      <c r="T35" t="str">
        <f t="shared" si="2"/>
        <v/>
      </c>
      <c r="U35" t="b">
        <f t="shared" si="3"/>
        <v>0</v>
      </c>
    </row>
    <row r="36" spans="1:21" x14ac:dyDescent="0.25">
      <c r="A36" t="s">
        <v>292</v>
      </c>
      <c r="B36" t="s">
        <v>293</v>
      </c>
      <c r="C36" t="s">
        <v>294</v>
      </c>
      <c r="D36" t="s">
        <v>295</v>
      </c>
      <c r="E36" t="s">
        <v>18</v>
      </c>
      <c r="F36" t="s">
        <v>132</v>
      </c>
      <c r="G36" t="s">
        <v>139</v>
      </c>
      <c r="H36" t="s">
        <v>140</v>
      </c>
      <c r="I36">
        <v>15</v>
      </c>
      <c r="J36" t="s">
        <v>296</v>
      </c>
      <c r="L36">
        <v>1</v>
      </c>
      <c r="M36" t="b">
        <v>0</v>
      </c>
      <c r="N36" t="b">
        <v>0</v>
      </c>
      <c r="O36" t="b" cm="1">
        <f t="array" ref="O36">OR(faculty[MaxLoadHoursPerWeek]="",ISBLANK(faculty[MaxLoadHoursPerWeek]))</f>
        <v>0</v>
      </c>
      <c r="P36" t="b">
        <v>0</v>
      </c>
      <c r="Q36" t="b">
        <v>0</v>
      </c>
      <c r="R36" t="str">
        <f t="shared" si="0"/>
        <v/>
      </c>
      <c r="S36" t="str">
        <f t="shared" si="1"/>
        <v/>
      </c>
      <c r="T36" t="str">
        <f t="shared" si="2"/>
        <v/>
      </c>
      <c r="U36" t="b">
        <f t="shared" si="3"/>
        <v>0</v>
      </c>
    </row>
    <row r="37" spans="1:21" x14ac:dyDescent="0.25">
      <c r="A37" t="s">
        <v>297</v>
      </c>
      <c r="B37" t="s">
        <v>201</v>
      </c>
      <c r="C37" t="s">
        <v>289</v>
      </c>
      <c r="D37" t="s">
        <v>298</v>
      </c>
      <c r="E37" t="s">
        <v>40</v>
      </c>
      <c r="F37" t="s">
        <v>132</v>
      </c>
      <c r="G37" t="s">
        <v>133</v>
      </c>
      <c r="H37" t="s">
        <v>168</v>
      </c>
      <c r="I37">
        <v>10</v>
      </c>
      <c r="J37" t="s">
        <v>299</v>
      </c>
      <c r="L37">
        <v>1</v>
      </c>
      <c r="M37" t="b">
        <v>0</v>
      </c>
      <c r="N37" t="b">
        <v>0</v>
      </c>
      <c r="O37" t="b" cm="1">
        <f t="array" ref="O37">OR(faculty[MaxLoadHoursPerWeek]="",ISBLANK(faculty[MaxLoadHoursPerWeek]))</f>
        <v>0</v>
      </c>
      <c r="P37" t="b">
        <v>0</v>
      </c>
      <c r="Q37" t="b">
        <v>0</v>
      </c>
      <c r="R37" t="str">
        <f t="shared" si="0"/>
        <v/>
      </c>
      <c r="S37" t="str">
        <f t="shared" si="1"/>
        <v/>
      </c>
      <c r="T37" t="str">
        <f t="shared" si="2"/>
        <v/>
      </c>
      <c r="U37" t="b">
        <f t="shared" si="3"/>
        <v>0</v>
      </c>
    </row>
    <row r="38" spans="1:21" x14ac:dyDescent="0.25">
      <c r="A38" t="s">
        <v>300</v>
      </c>
      <c r="B38" t="s">
        <v>301</v>
      </c>
      <c r="C38" t="s">
        <v>224</v>
      </c>
      <c r="D38" t="s">
        <v>302</v>
      </c>
      <c r="E38" t="s">
        <v>34</v>
      </c>
      <c r="F38" t="s">
        <v>132</v>
      </c>
      <c r="G38" t="s">
        <v>133</v>
      </c>
      <c r="H38" t="s">
        <v>22</v>
      </c>
      <c r="I38">
        <v>15</v>
      </c>
      <c r="J38" t="s">
        <v>303</v>
      </c>
      <c r="L38">
        <v>1</v>
      </c>
      <c r="M38" t="b">
        <v>0</v>
      </c>
      <c r="N38" t="b">
        <v>0</v>
      </c>
      <c r="O38" t="b" cm="1">
        <f t="array" ref="O38">OR(faculty[MaxLoadHoursPerWeek]="",ISBLANK(faculty[MaxLoadHoursPerWeek]))</f>
        <v>0</v>
      </c>
      <c r="P38" t="b">
        <v>0</v>
      </c>
      <c r="Q38" t="b">
        <v>0</v>
      </c>
      <c r="R38" t="str">
        <f t="shared" si="0"/>
        <v/>
      </c>
      <c r="S38" t="str">
        <f t="shared" si="1"/>
        <v/>
      </c>
      <c r="T38" t="str">
        <f t="shared" si="2"/>
        <v/>
      </c>
      <c r="U38" t="b">
        <f t="shared" si="3"/>
        <v>0</v>
      </c>
    </row>
    <row r="39" spans="1:21" x14ac:dyDescent="0.25">
      <c r="A39" t="s">
        <v>304</v>
      </c>
      <c r="B39" t="s">
        <v>236</v>
      </c>
      <c r="C39" t="s">
        <v>242</v>
      </c>
      <c r="D39" t="s">
        <v>305</v>
      </c>
      <c r="E39" t="s">
        <v>40</v>
      </c>
      <c r="F39" t="s">
        <v>132</v>
      </c>
      <c r="G39" t="s">
        <v>133</v>
      </c>
      <c r="H39" t="s">
        <v>140</v>
      </c>
      <c r="I39">
        <v>8</v>
      </c>
      <c r="J39" t="s">
        <v>306</v>
      </c>
      <c r="L39">
        <v>1</v>
      </c>
      <c r="M39" t="b">
        <v>0</v>
      </c>
      <c r="N39" t="b">
        <v>0</v>
      </c>
      <c r="O39" t="b" cm="1">
        <f t="array" ref="O39">OR(faculty[MaxLoadHoursPerWeek]="",ISBLANK(faculty[MaxLoadHoursPerWeek]))</f>
        <v>0</v>
      </c>
      <c r="P39" t="b">
        <v>0</v>
      </c>
      <c r="Q39" t="b">
        <v>0</v>
      </c>
      <c r="R39" t="str">
        <f t="shared" si="0"/>
        <v/>
      </c>
      <c r="S39" t="str">
        <f t="shared" si="1"/>
        <v/>
      </c>
      <c r="T39" t="str">
        <f t="shared" si="2"/>
        <v/>
      </c>
      <c r="U39" t="b">
        <f t="shared" si="3"/>
        <v>0</v>
      </c>
    </row>
    <row r="40" spans="1:21" x14ac:dyDescent="0.25">
      <c r="A40" t="s">
        <v>307</v>
      </c>
      <c r="B40" t="s">
        <v>308</v>
      </c>
      <c r="C40" t="s">
        <v>137</v>
      </c>
      <c r="D40" t="s">
        <v>309</v>
      </c>
      <c r="E40" t="s">
        <v>18</v>
      </c>
      <c r="F40" t="s">
        <v>132</v>
      </c>
      <c r="G40" t="s">
        <v>133</v>
      </c>
      <c r="H40" t="s">
        <v>22</v>
      </c>
      <c r="I40">
        <v>15</v>
      </c>
      <c r="J40" t="s">
        <v>310</v>
      </c>
      <c r="L40">
        <v>1</v>
      </c>
      <c r="M40" t="b">
        <v>0</v>
      </c>
      <c r="N40" t="b">
        <v>0</v>
      </c>
      <c r="O40" t="b" cm="1">
        <f t="array" ref="O40">OR(faculty[MaxLoadHoursPerWeek]="",ISBLANK(faculty[MaxLoadHoursPerWeek]))</f>
        <v>0</v>
      </c>
      <c r="P40" t="b">
        <v>0</v>
      </c>
      <c r="Q40" t="b">
        <v>0</v>
      </c>
      <c r="R40" t="str">
        <f t="shared" si="0"/>
        <v/>
      </c>
      <c r="S40" t="str">
        <f t="shared" si="1"/>
        <v/>
      </c>
      <c r="T40" t="str">
        <f t="shared" si="2"/>
        <v/>
      </c>
      <c r="U40" t="b">
        <f t="shared" si="3"/>
        <v>0</v>
      </c>
    </row>
    <row r="41" spans="1:21" x14ac:dyDescent="0.25">
      <c r="A41" t="s">
        <v>311</v>
      </c>
      <c r="B41" t="s">
        <v>312</v>
      </c>
      <c r="C41" t="s">
        <v>289</v>
      </c>
      <c r="D41" t="s">
        <v>313</v>
      </c>
      <c r="E41" t="s">
        <v>14</v>
      </c>
      <c r="F41" t="s">
        <v>152</v>
      </c>
      <c r="G41" t="s">
        <v>133</v>
      </c>
      <c r="H41" t="s">
        <v>140</v>
      </c>
      <c r="I41">
        <v>8</v>
      </c>
      <c r="J41" t="s">
        <v>314</v>
      </c>
      <c r="L41">
        <v>1</v>
      </c>
      <c r="M41" t="b">
        <v>0</v>
      </c>
      <c r="N41" t="b">
        <v>0</v>
      </c>
      <c r="O41" t="b" cm="1">
        <f t="array" ref="O41">OR(faculty[MaxLoadHoursPerWeek]="",ISBLANK(faculty[MaxLoadHoursPerWeek]))</f>
        <v>0</v>
      </c>
      <c r="P41" t="b">
        <v>0</v>
      </c>
      <c r="Q41" t="b">
        <v>0</v>
      </c>
      <c r="R41" t="str">
        <f t="shared" si="0"/>
        <v/>
      </c>
      <c r="S41" t="str">
        <f t="shared" si="1"/>
        <v/>
      </c>
      <c r="T41" t="str">
        <f t="shared" si="2"/>
        <v/>
      </c>
      <c r="U41" t="b">
        <f t="shared" si="3"/>
        <v>0</v>
      </c>
    </row>
    <row r="42" spans="1:21" x14ac:dyDescent="0.25">
      <c r="A42" t="s">
        <v>315</v>
      </c>
      <c r="B42" t="s">
        <v>267</v>
      </c>
      <c r="C42" t="s">
        <v>281</v>
      </c>
      <c r="D42" t="s">
        <v>316</v>
      </c>
      <c r="E42" t="s">
        <v>14</v>
      </c>
      <c r="F42" t="s">
        <v>152</v>
      </c>
      <c r="G42" t="s">
        <v>139</v>
      </c>
      <c r="H42" t="s">
        <v>140</v>
      </c>
      <c r="I42">
        <v>8</v>
      </c>
      <c r="J42" t="s">
        <v>317</v>
      </c>
      <c r="L42">
        <v>1</v>
      </c>
      <c r="M42" t="b">
        <v>0</v>
      </c>
      <c r="N42" t="b">
        <v>0</v>
      </c>
      <c r="O42" t="b" cm="1">
        <f t="array" ref="O42">OR(faculty[MaxLoadHoursPerWeek]="",ISBLANK(faculty[MaxLoadHoursPerWeek]))</f>
        <v>0</v>
      </c>
      <c r="P42" t="b">
        <v>0</v>
      </c>
      <c r="Q42" t="b">
        <v>0</v>
      </c>
      <c r="R42" t="str">
        <f t="shared" si="0"/>
        <v/>
      </c>
      <c r="S42" t="str">
        <f t="shared" si="1"/>
        <v/>
      </c>
      <c r="T42" t="str">
        <f t="shared" si="2"/>
        <v/>
      </c>
      <c r="U42" t="b">
        <f t="shared" si="3"/>
        <v>0</v>
      </c>
    </row>
    <row r="43" spans="1:21" x14ac:dyDescent="0.25">
      <c r="A43" t="s">
        <v>318</v>
      </c>
      <c r="B43" t="s">
        <v>228</v>
      </c>
      <c r="C43" t="s">
        <v>294</v>
      </c>
      <c r="D43" t="s">
        <v>319</v>
      </c>
      <c r="E43" t="s">
        <v>21</v>
      </c>
      <c r="F43" t="s">
        <v>152</v>
      </c>
      <c r="G43" t="s">
        <v>139</v>
      </c>
      <c r="H43" t="s">
        <v>168</v>
      </c>
      <c r="I43">
        <v>12</v>
      </c>
      <c r="J43" t="s">
        <v>320</v>
      </c>
      <c r="L43">
        <v>1</v>
      </c>
      <c r="M43" t="b">
        <v>0</v>
      </c>
      <c r="N43" t="b">
        <v>0</v>
      </c>
      <c r="O43" t="b" cm="1">
        <f t="array" ref="O43">OR(faculty[MaxLoadHoursPerWeek]="",ISBLANK(faculty[MaxLoadHoursPerWeek]))</f>
        <v>0</v>
      </c>
      <c r="P43" t="b">
        <v>0</v>
      </c>
      <c r="Q43" t="b">
        <v>0</v>
      </c>
      <c r="R43" t="str">
        <f t="shared" si="0"/>
        <v/>
      </c>
      <c r="S43" t="str">
        <f t="shared" si="1"/>
        <v/>
      </c>
      <c r="T43" t="str">
        <f t="shared" si="2"/>
        <v/>
      </c>
      <c r="U43" t="b">
        <f t="shared" si="3"/>
        <v>0</v>
      </c>
    </row>
    <row r="44" spans="1:21" x14ac:dyDescent="0.25">
      <c r="A44" t="s">
        <v>321</v>
      </c>
      <c r="B44" t="s">
        <v>275</v>
      </c>
      <c r="C44" t="s">
        <v>219</v>
      </c>
      <c r="D44" t="s">
        <v>322</v>
      </c>
      <c r="E44" t="s">
        <v>14</v>
      </c>
      <c r="F44" t="s">
        <v>146</v>
      </c>
      <c r="G44" t="s">
        <v>139</v>
      </c>
      <c r="H44" t="s">
        <v>168</v>
      </c>
      <c r="I44">
        <v>15</v>
      </c>
      <c r="J44" t="s">
        <v>323</v>
      </c>
      <c r="L44">
        <v>1</v>
      </c>
      <c r="M44" t="b">
        <v>0</v>
      </c>
      <c r="N44" t="b">
        <v>0</v>
      </c>
      <c r="O44" t="b" cm="1">
        <f t="array" ref="O44">OR(faculty[MaxLoadHoursPerWeek]="",ISBLANK(faculty[MaxLoadHoursPerWeek]))</f>
        <v>0</v>
      </c>
      <c r="P44" t="b">
        <v>0</v>
      </c>
      <c r="Q44" t="b">
        <v>0</v>
      </c>
      <c r="R44" t="str">
        <f t="shared" si="0"/>
        <v/>
      </c>
      <c r="S44" t="str">
        <f t="shared" si="1"/>
        <v/>
      </c>
      <c r="T44" t="str">
        <f t="shared" si="2"/>
        <v/>
      </c>
      <c r="U44" t="b">
        <f t="shared" si="3"/>
        <v>0</v>
      </c>
    </row>
    <row r="45" spans="1:21" x14ac:dyDescent="0.25">
      <c r="A45" t="s">
        <v>324</v>
      </c>
      <c r="B45" t="s">
        <v>325</v>
      </c>
      <c r="C45" t="s">
        <v>156</v>
      </c>
      <c r="D45" t="s">
        <v>326</v>
      </c>
      <c r="E45" t="s">
        <v>67</v>
      </c>
      <c r="F45" t="s">
        <v>189</v>
      </c>
      <c r="G45" t="s">
        <v>158</v>
      </c>
      <c r="H45" t="s">
        <v>168</v>
      </c>
      <c r="I45">
        <v>10</v>
      </c>
      <c r="J45" t="s">
        <v>327</v>
      </c>
      <c r="L45">
        <v>1</v>
      </c>
      <c r="M45" t="b">
        <v>0</v>
      </c>
      <c r="N45" t="b">
        <v>0</v>
      </c>
      <c r="O45" t="b" cm="1">
        <f t="array" ref="O45">OR(faculty[MaxLoadHoursPerWeek]="",ISBLANK(faculty[MaxLoadHoursPerWeek]))</f>
        <v>0</v>
      </c>
      <c r="P45" t="b">
        <v>0</v>
      </c>
      <c r="Q45" t="b">
        <v>0</v>
      </c>
      <c r="R45" t="str">
        <f t="shared" si="0"/>
        <v/>
      </c>
      <c r="S45" t="str">
        <f t="shared" si="1"/>
        <v/>
      </c>
      <c r="T45" t="str">
        <f t="shared" si="2"/>
        <v/>
      </c>
      <c r="U45" t="b">
        <f t="shared" si="3"/>
        <v>0</v>
      </c>
    </row>
    <row r="46" spans="1:21" x14ac:dyDescent="0.25">
      <c r="A46" t="s">
        <v>328</v>
      </c>
      <c r="B46" t="s">
        <v>329</v>
      </c>
      <c r="C46" t="s">
        <v>330</v>
      </c>
      <c r="D46" t="s">
        <v>331</v>
      </c>
      <c r="E46" t="s">
        <v>14</v>
      </c>
      <c r="F46" t="s">
        <v>189</v>
      </c>
      <c r="G46" t="s">
        <v>133</v>
      </c>
      <c r="H46" t="s">
        <v>22</v>
      </c>
      <c r="I46">
        <v>8</v>
      </c>
      <c r="J46" t="s">
        <v>332</v>
      </c>
      <c r="L46">
        <v>1</v>
      </c>
      <c r="M46" t="b">
        <v>0</v>
      </c>
      <c r="N46" t="b">
        <v>0</v>
      </c>
      <c r="O46" t="b" cm="1">
        <f t="array" ref="O46">OR(faculty[MaxLoadHoursPerWeek]="",ISBLANK(faculty[MaxLoadHoursPerWeek]))</f>
        <v>0</v>
      </c>
      <c r="P46" t="b">
        <v>0</v>
      </c>
      <c r="Q46" t="b">
        <v>0</v>
      </c>
      <c r="R46" t="str">
        <f t="shared" si="0"/>
        <v/>
      </c>
      <c r="S46" t="str">
        <f t="shared" si="1"/>
        <v/>
      </c>
      <c r="T46" t="str">
        <f t="shared" si="2"/>
        <v/>
      </c>
      <c r="U46" t="b">
        <f t="shared" si="3"/>
        <v>0</v>
      </c>
    </row>
    <row r="47" spans="1:21" x14ac:dyDescent="0.25">
      <c r="A47" t="s">
        <v>333</v>
      </c>
      <c r="B47" t="s">
        <v>155</v>
      </c>
      <c r="C47" t="s">
        <v>334</v>
      </c>
      <c r="D47" t="s">
        <v>335</v>
      </c>
      <c r="E47" t="s">
        <v>9</v>
      </c>
      <c r="F47" t="s">
        <v>132</v>
      </c>
      <c r="G47" t="s">
        <v>158</v>
      </c>
      <c r="H47" t="s">
        <v>168</v>
      </c>
      <c r="I47">
        <v>8</v>
      </c>
      <c r="J47" t="s">
        <v>336</v>
      </c>
      <c r="L47">
        <v>1</v>
      </c>
      <c r="M47" t="b">
        <v>0</v>
      </c>
      <c r="N47" t="b">
        <v>0</v>
      </c>
      <c r="O47" t="b" cm="1">
        <f t="array" ref="O47">OR(faculty[MaxLoadHoursPerWeek]="",ISBLANK(faculty[MaxLoadHoursPerWeek]))</f>
        <v>0</v>
      </c>
      <c r="P47" t="b">
        <v>0</v>
      </c>
      <c r="Q47" t="b">
        <v>0</v>
      </c>
      <c r="R47" t="str">
        <f t="shared" si="0"/>
        <v/>
      </c>
      <c r="S47" t="str">
        <f t="shared" si="1"/>
        <v/>
      </c>
      <c r="T47" t="str">
        <f t="shared" si="2"/>
        <v/>
      </c>
      <c r="U47" t="b">
        <f t="shared" si="3"/>
        <v>0</v>
      </c>
    </row>
    <row r="48" spans="1:21" x14ac:dyDescent="0.25">
      <c r="A48" t="s">
        <v>337</v>
      </c>
      <c r="B48" t="s">
        <v>155</v>
      </c>
      <c r="C48" t="s">
        <v>334</v>
      </c>
      <c r="D48" t="s">
        <v>335</v>
      </c>
      <c r="E48" t="s">
        <v>28</v>
      </c>
      <c r="F48" t="s">
        <v>189</v>
      </c>
      <c r="G48" t="s">
        <v>133</v>
      </c>
      <c r="H48" t="s">
        <v>140</v>
      </c>
      <c r="I48">
        <v>15</v>
      </c>
      <c r="J48" t="s">
        <v>336</v>
      </c>
      <c r="L48">
        <v>1</v>
      </c>
      <c r="M48" t="b">
        <v>0</v>
      </c>
      <c r="N48" t="b">
        <v>0</v>
      </c>
      <c r="O48" t="b" cm="1">
        <f t="array" ref="O48">OR(faculty[MaxLoadHoursPerWeek]="",ISBLANK(faculty[MaxLoadHoursPerWeek]))</f>
        <v>0</v>
      </c>
      <c r="P48" t="b">
        <v>0</v>
      </c>
      <c r="Q48" t="b">
        <v>0</v>
      </c>
      <c r="R48" t="str">
        <f t="shared" si="0"/>
        <v/>
      </c>
      <c r="S48" t="str">
        <f t="shared" si="1"/>
        <v/>
      </c>
      <c r="T48" t="str">
        <f t="shared" si="2"/>
        <v/>
      </c>
      <c r="U48" t="b">
        <f t="shared" si="3"/>
        <v>0</v>
      </c>
    </row>
    <row r="49" spans="1:21" x14ac:dyDescent="0.25">
      <c r="A49" t="s">
        <v>338</v>
      </c>
      <c r="B49" t="s">
        <v>155</v>
      </c>
      <c r="C49" t="s">
        <v>339</v>
      </c>
      <c r="D49" t="s">
        <v>340</v>
      </c>
      <c r="E49" t="s">
        <v>40</v>
      </c>
      <c r="F49" t="s">
        <v>152</v>
      </c>
      <c r="G49" t="s">
        <v>158</v>
      </c>
      <c r="H49" t="s">
        <v>22</v>
      </c>
      <c r="I49">
        <v>10</v>
      </c>
      <c r="J49" t="s">
        <v>341</v>
      </c>
      <c r="L49">
        <v>1</v>
      </c>
      <c r="M49" t="b">
        <v>0</v>
      </c>
      <c r="N49" t="b">
        <v>0</v>
      </c>
      <c r="O49" t="b" cm="1">
        <f t="array" ref="O49">OR(faculty[MaxLoadHoursPerWeek]="",ISBLANK(faculty[MaxLoadHoursPerWeek]))</f>
        <v>0</v>
      </c>
      <c r="P49" t="b">
        <v>0</v>
      </c>
      <c r="Q49" t="b">
        <v>0</v>
      </c>
      <c r="R49" t="str">
        <f t="shared" si="0"/>
        <v/>
      </c>
      <c r="S49" t="str">
        <f t="shared" si="1"/>
        <v/>
      </c>
      <c r="T49" t="str">
        <f t="shared" si="2"/>
        <v/>
      </c>
      <c r="U49" t="b">
        <f t="shared" si="3"/>
        <v>0</v>
      </c>
    </row>
    <row r="50" spans="1:21" x14ac:dyDescent="0.25">
      <c r="A50" t="s">
        <v>342</v>
      </c>
      <c r="B50" t="s">
        <v>343</v>
      </c>
      <c r="C50" t="s">
        <v>285</v>
      </c>
      <c r="D50" t="s">
        <v>344</v>
      </c>
      <c r="E50" t="s">
        <v>18</v>
      </c>
      <c r="F50" t="s">
        <v>152</v>
      </c>
      <c r="G50" t="s">
        <v>139</v>
      </c>
      <c r="H50" t="s">
        <v>22</v>
      </c>
      <c r="I50">
        <v>10</v>
      </c>
      <c r="J50" t="s">
        <v>345</v>
      </c>
      <c r="L50">
        <v>1</v>
      </c>
      <c r="M50" t="b">
        <v>0</v>
      </c>
      <c r="N50" t="b">
        <v>0</v>
      </c>
      <c r="O50" t="b" cm="1">
        <f t="array" ref="O50">OR(faculty[MaxLoadHoursPerWeek]="",ISBLANK(faculty[MaxLoadHoursPerWeek]))</f>
        <v>0</v>
      </c>
      <c r="P50" t="b">
        <v>0</v>
      </c>
      <c r="Q50" t="b">
        <v>0</v>
      </c>
      <c r="R50" t="str">
        <f t="shared" si="0"/>
        <v/>
      </c>
      <c r="S50" t="str">
        <f t="shared" si="1"/>
        <v/>
      </c>
      <c r="T50" t="str">
        <f t="shared" si="2"/>
        <v/>
      </c>
      <c r="U50" t="b">
        <f t="shared" si="3"/>
        <v>0</v>
      </c>
    </row>
    <row r="51" spans="1:21" x14ac:dyDescent="0.25">
      <c r="A51" t="s">
        <v>346</v>
      </c>
      <c r="B51" t="s">
        <v>343</v>
      </c>
      <c r="C51" t="s">
        <v>347</v>
      </c>
      <c r="D51" t="s">
        <v>348</v>
      </c>
      <c r="E51" t="s">
        <v>21</v>
      </c>
      <c r="F51" t="s">
        <v>139</v>
      </c>
      <c r="G51" t="s">
        <v>139</v>
      </c>
      <c r="H51" t="s">
        <v>140</v>
      </c>
      <c r="I51">
        <v>15</v>
      </c>
      <c r="J51" t="s">
        <v>349</v>
      </c>
      <c r="L51">
        <v>1</v>
      </c>
      <c r="M51" t="b">
        <v>0</v>
      </c>
      <c r="N51" t="b">
        <v>0</v>
      </c>
      <c r="O51" t="b" cm="1">
        <f t="array" ref="O51">OR(faculty[MaxLoadHoursPerWeek]="",ISBLANK(faculty[MaxLoadHoursPerWeek]))</f>
        <v>0</v>
      </c>
      <c r="P51" t="b">
        <v>0</v>
      </c>
      <c r="Q51" t="b">
        <v>0</v>
      </c>
      <c r="R51" t="str">
        <f t="shared" si="0"/>
        <v/>
      </c>
      <c r="S51" t="str">
        <f t="shared" si="1"/>
        <v/>
      </c>
      <c r="T51" t="str">
        <f t="shared" si="2"/>
        <v/>
      </c>
      <c r="U51" t="b">
        <f t="shared" si="3"/>
        <v>0</v>
      </c>
    </row>
    <row r="52" spans="1:21" x14ac:dyDescent="0.25">
      <c r="A52" t="s">
        <v>350</v>
      </c>
      <c r="B52" t="s">
        <v>232</v>
      </c>
      <c r="C52" t="s">
        <v>219</v>
      </c>
      <c r="D52" t="s">
        <v>351</v>
      </c>
      <c r="E52" t="s">
        <v>40</v>
      </c>
      <c r="F52" t="s">
        <v>152</v>
      </c>
      <c r="G52" t="s">
        <v>133</v>
      </c>
      <c r="H52" t="s">
        <v>22</v>
      </c>
      <c r="I52">
        <v>10</v>
      </c>
      <c r="J52" t="s">
        <v>352</v>
      </c>
      <c r="L52">
        <v>1</v>
      </c>
      <c r="M52" t="b">
        <v>0</v>
      </c>
      <c r="N52" t="b">
        <v>0</v>
      </c>
      <c r="O52" t="b" cm="1">
        <f t="array" ref="O52">OR(faculty[MaxLoadHoursPerWeek]="",ISBLANK(faculty[MaxLoadHoursPerWeek]))</f>
        <v>0</v>
      </c>
      <c r="P52" t="b">
        <v>0</v>
      </c>
      <c r="Q52" t="b">
        <v>0</v>
      </c>
      <c r="R52" t="str">
        <f t="shared" si="0"/>
        <v/>
      </c>
      <c r="S52" t="str">
        <f t="shared" si="1"/>
        <v/>
      </c>
      <c r="T52" t="str">
        <f t="shared" si="2"/>
        <v/>
      </c>
      <c r="U52" t="b">
        <f t="shared" si="3"/>
        <v>0</v>
      </c>
    </row>
    <row r="53" spans="1:21" x14ac:dyDescent="0.25">
      <c r="A53" t="s">
        <v>353</v>
      </c>
      <c r="B53" t="s">
        <v>354</v>
      </c>
      <c r="C53" t="s">
        <v>144</v>
      </c>
      <c r="D53" t="s">
        <v>355</v>
      </c>
      <c r="E53" t="s">
        <v>28</v>
      </c>
      <c r="F53" t="s">
        <v>132</v>
      </c>
      <c r="G53" t="s">
        <v>139</v>
      </c>
      <c r="H53" t="s">
        <v>140</v>
      </c>
      <c r="I53">
        <v>12</v>
      </c>
      <c r="J53" t="s">
        <v>356</v>
      </c>
      <c r="L53">
        <v>1</v>
      </c>
      <c r="M53" t="b">
        <v>0</v>
      </c>
      <c r="N53" t="b">
        <v>0</v>
      </c>
      <c r="O53" t="b" cm="1">
        <f t="array" ref="O53">OR(faculty[MaxLoadHoursPerWeek]="",ISBLANK(faculty[MaxLoadHoursPerWeek]))</f>
        <v>0</v>
      </c>
      <c r="P53" t="b">
        <v>0</v>
      </c>
      <c r="Q53" t="b">
        <v>0</v>
      </c>
      <c r="R53" t="str">
        <f t="shared" si="0"/>
        <v/>
      </c>
      <c r="S53" t="str">
        <f t="shared" si="1"/>
        <v/>
      </c>
      <c r="T53" t="str">
        <f t="shared" si="2"/>
        <v/>
      </c>
      <c r="U53" t="b">
        <f t="shared" si="3"/>
        <v>0</v>
      </c>
    </row>
    <row r="54" spans="1:21" x14ac:dyDescent="0.25">
      <c r="A54" t="s">
        <v>357</v>
      </c>
      <c r="B54" t="s">
        <v>308</v>
      </c>
      <c r="C54" t="s">
        <v>255</v>
      </c>
      <c r="D54" t="s">
        <v>358</v>
      </c>
      <c r="E54" t="s">
        <v>14</v>
      </c>
      <c r="F54" t="s">
        <v>139</v>
      </c>
      <c r="G54" t="s">
        <v>133</v>
      </c>
      <c r="H54" t="s">
        <v>140</v>
      </c>
      <c r="I54">
        <v>15</v>
      </c>
      <c r="J54" t="s">
        <v>359</v>
      </c>
      <c r="L54">
        <v>1</v>
      </c>
      <c r="M54" t="b">
        <v>0</v>
      </c>
      <c r="N54" t="b">
        <v>0</v>
      </c>
      <c r="O54" t="b" cm="1">
        <f t="array" ref="O54">OR(faculty[MaxLoadHoursPerWeek]="",ISBLANK(faculty[MaxLoadHoursPerWeek]))</f>
        <v>0</v>
      </c>
      <c r="P54" t="b">
        <v>0</v>
      </c>
      <c r="Q54" t="b">
        <v>0</v>
      </c>
      <c r="R54" t="str">
        <f t="shared" si="0"/>
        <v/>
      </c>
      <c r="S54" t="str">
        <f t="shared" si="1"/>
        <v/>
      </c>
      <c r="T54" t="str">
        <f t="shared" si="2"/>
        <v/>
      </c>
      <c r="U54" t="b">
        <f t="shared" si="3"/>
        <v>0</v>
      </c>
    </row>
    <row r="55" spans="1:21" x14ac:dyDescent="0.25">
      <c r="A55" t="s">
        <v>360</v>
      </c>
      <c r="B55" t="s">
        <v>361</v>
      </c>
      <c r="C55" t="s">
        <v>362</v>
      </c>
      <c r="D55" t="s">
        <v>363</v>
      </c>
      <c r="E55" t="s">
        <v>28</v>
      </c>
      <c r="F55" t="s">
        <v>189</v>
      </c>
      <c r="G55" t="s">
        <v>133</v>
      </c>
      <c r="H55" t="s">
        <v>22</v>
      </c>
      <c r="I55">
        <v>15</v>
      </c>
      <c r="J55" t="s">
        <v>364</v>
      </c>
      <c r="L55">
        <v>1</v>
      </c>
      <c r="M55" t="b">
        <v>0</v>
      </c>
      <c r="N55" t="b">
        <v>0</v>
      </c>
      <c r="O55" t="b" cm="1">
        <f t="array" ref="O55">OR(faculty[MaxLoadHoursPerWeek]="",ISBLANK(faculty[MaxLoadHoursPerWeek]))</f>
        <v>0</v>
      </c>
      <c r="P55" t="b">
        <v>0</v>
      </c>
      <c r="Q55" t="b">
        <v>0</v>
      </c>
      <c r="R55" t="str">
        <f t="shared" si="0"/>
        <v/>
      </c>
      <c r="S55" t="str">
        <f t="shared" si="1"/>
        <v/>
      </c>
      <c r="T55" t="str">
        <f t="shared" si="2"/>
        <v/>
      </c>
      <c r="U55" t="b">
        <f t="shared" si="3"/>
        <v>0</v>
      </c>
    </row>
    <row r="56" spans="1:21" x14ac:dyDescent="0.25">
      <c r="A56" t="s">
        <v>365</v>
      </c>
      <c r="B56" t="s">
        <v>293</v>
      </c>
      <c r="C56" t="s">
        <v>219</v>
      </c>
      <c r="D56" t="s">
        <v>366</v>
      </c>
      <c r="E56" t="s">
        <v>28</v>
      </c>
      <c r="F56" t="s">
        <v>152</v>
      </c>
      <c r="G56" t="s">
        <v>133</v>
      </c>
      <c r="H56" t="s">
        <v>168</v>
      </c>
      <c r="I56">
        <v>8</v>
      </c>
      <c r="J56" t="s">
        <v>367</v>
      </c>
      <c r="L56">
        <v>1</v>
      </c>
      <c r="M56" t="b">
        <v>0</v>
      </c>
      <c r="N56" t="b">
        <v>0</v>
      </c>
      <c r="O56" t="b" cm="1">
        <f t="array" ref="O56">OR(faculty[MaxLoadHoursPerWeek]="",ISBLANK(faculty[MaxLoadHoursPerWeek]))</f>
        <v>0</v>
      </c>
      <c r="P56" t="b">
        <v>0</v>
      </c>
      <c r="Q56" t="b">
        <v>0</v>
      </c>
      <c r="R56" t="str">
        <f t="shared" si="0"/>
        <v/>
      </c>
      <c r="S56" t="str">
        <f t="shared" si="1"/>
        <v/>
      </c>
      <c r="T56" t="str">
        <f t="shared" si="2"/>
        <v/>
      </c>
      <c r="U56" t="b">
        <f t="shared" si="3"/>
        <v>0</v>
      </c>
    </row>
    <row r="57" spans="1:21" x14ac:dyDescent="0.25">
      <c r="A57" t="s">
        <v>368</v>
      </c>
      <c r="B57" t="s">
        <v>293</v>
      </c>
      <c r="C57" t="s">
        <v>166</v>
      </c>
      <c r="D57" t="s">
        <v>369</v>
      </c>
      <c r="E57" t="s">
        <v>18</v>
      </c>
      <c r="F57" t="s">
        <v>152</v>
      </c>
      <c r="G57" t="s">
        <v>133</v>
      </c>
      <c r="H57" t="s">
        <v>168</v>
      </c>
      <c r="I57">
        <v>12</v>
      </c>
      <c r="J57" t="s">
        <v>370</v>
      </c>
      <c r="L57">
        <v>1</v>
      </c>
      <c r="M57" t="b">
        <v>0</v>
      </c>
      <c r="N57" t="b">
        <v>0</v>
      </c>
      <c r="O57" t="b" cm="1">
        <f t="array" ref="O57">OR(faculty[MaxLoadHoursPerWeek]="",ISBLANK(faculty[MaxLoadHoursPerWeek]))</f>
        <v>0</v>
      </c>
      <c r="P57" t="b">
        <v>0</v>
      </c>
      <c r="Q57" t="b">
        <v>0</v>
      </c>
      <c r="R57" t="str">
        <f t="shared" si="0"/>
        <v/>
      </c>
      <c r="S57" t="str">
        <f t="shared" si="1"/>
        <v/>
      </c>
      <c r="T57" t="str">
        <f t="shared" si="2"/>
        <v/>
      </c>
      <c r="U57" t="b">
        <f t="shared" si="3"/>
        <v>0</v>
      </c>
    </row>
    <row r="58" spans="1:21" x14ac:dyDescent="0.25">
      <c r="A58" t="s">
        <v>371</v>
      </c>
      <c r="B58" t="s">
        <v>325</v>
      </c>
      <c r="C58" t="s">
        <v>144</v>
      </c>
      <c r="D58" t="s">
        <v>372</v>
      </c>
      <c r="E58" t="s">
        <v>40</v>
      </c>
      <c r="F58" t="s">
        <v>139</v>
      </c>
      <c r="G58" t="s">
        <v>139</v>
      </c>
      <c r="H58" t="s">
        <v>140</v>
      </c>
      <c r="I58">
        <v>8</v>
      </c>
      <c r="J58" t="s">
        <v>373</v>
      </c>
      <c r="L58">
        <v>1</v>
      </c>
      <c r="M58" t="b">
        <v>0</v>
      </c>
      <c r="N58" t="b">
        <v>0</v>
      </c>
      <c r="O58" t="b" cm="1">
        <f t="array" ref="O58">OR(faculty[MaxLoadHoursPerWeek]="",ISBLANK(faculty[MaxLoadHoursPerWeek]))</f>
        <v>0</v>
      </c>
      <c r="P58" t="b">
        <v>0</v>
      </c>
      <c r="Q58" t="b">
        <v>0</v>
      </c>
      <c r="R58" t="str">
        <f t="shared" si="0"/>
        <v/>
      </c>
      <c r="S58" t="str">
        <f t="shared" si="1"/>
        <v/>
      </c>
      <c r="T58" t="str">
        <f t="shared" si="2"/>
        <v/>
      </c>
      <c r="U58" t="b">
        <f t="shared" si="3"/>
        <v>0</v>
      </c>
    </row>
    <row r="59" spans="1:21" x14ac:dyDescent="0.25">
      <c r="A59" t="s">
        <v>374</v>
      </c>
      <c r="B59" t="s">
        <v>228</v>
      </c>
      <c r="C59" t="s">
        <v>285</v>
      </c>
      <c r="D59" t="s">
        <v>375</v>
      </c>
      <c r="E59" t="s">
        <v>25</v>
      </c>
      <c r="F59" t="s">
        <v>139</v>
      </c>
      <c r="G59" t="s">
        <v>133</v>
      </c>
      <c r="H59" t="s">
        <v>140</v>
      </c>
      <c r="I59">
        <v>15</v>
      </c>
      <c r="J59" t="s">
        <v>376</v>
      </c>
      <c r="L59">
        <v>1</v>
      </c>
      <c r="M59" t="b">
        <v>0</v>
      </c>
      <c r="N59" t="b">
        <v>0</v>
      </c>
      <c r="O59" t="b" cm="1">
        <f t="array" ref="O59">OR(faculty[MaxLoadHoursPerWeek]="",ISBLANK(faculty[MaxLoadHoursPerWeek]))</f>
        <v>0</v>
      </c>
      <c r="P59" t="b">
        <v>0</v>
      </c>
      <c r="Q59" t="b">
        <v>0</v>
      </c>
      <c r="R59" t="str">
        <f t="shared" si="0"/>
        <v/>
      </c>
      <c r="S59" t="str">
        <f t="shared" si="1"/>
        <v/>
      </c>
      <c r="T59" t="str">
        <f t="shared" si="2"/>
        <v/>
      </c>
      <c r="U59" t="b">
        <f t="shared" si="3"/>
        <v>0</v>
      </c>
    </row>
    <row r="60" spans="1:21" x14ac:dyDescent="0.25">
      <c r="A60" t="s">
        <v>377</v>
      </c>
      <c r="B60" t="s">
        <v>378</v>
      </c>
      <c r="C60" t="s">
        <v>255</v>
      </c>
      <c r="D60" t="s">
        <v>379</v>
      </c>
      <c r="E60" t="s">
        <v>34</v>
      </c>
      <c r="F60" t="s">
        <v>189</v>
      </c>
      <c r="G60" t="s">
        <v>139</v>
      </c>
      <c r="H60" t="s">
        <v>22</v>
      </c>
      <c r="I60">
        <v>15</v>
      </c>
      <c r="J60" t="s">
        <v>380</v>
      </c>
      <c r="L60">
        <v>1</v>
      </c>
      <c r="M60" t="b">
        <v>0</v>
      </c>
      <c r="N60" t="b">
        <v>0</v>
      </c>
      <c r="O60" t="b" cm="1">
        <f t="array" ref="O60">OR(faculty[MaxLoadHoursPerWeek]="",ISBLANK(faculty[MaxLoadHoursPerWeek]))</f>
        <v>0</v>
      </c>
      <c r="P60" t="b">
        <v>0</v>
      </c>
      <c r="Q60" t="b">
        <v>0</v>
      </c>
      <c r="R60" t="str">
        <f t="shared" si="0"/>
        <v/>
      </c>
      <c r="S60" t="str">
        <f t="shared" si="1"/>
        <v/>
      </c>
      <c r="T60" t="str">
        <f t="shared" si="2"/>
        <v/>
      </c>
      <c r="U60" t="b">
        <f t="shared" si="3"/>
        <v>0</v>
      </c>
    </row>
    <row r="61" spans="1:21" x14ac:dyDescent="0.25">
      <c r="A61" t="s">
        <v>381</v>
      </c>
      <c r="B61" t="s">
        <v>343</v>
      </c>
      <c r="C61" t="s">
        <v>172</v>
      </c>
      <c r="D61" t="s">
        <v>382</v>
      </c>
      <c r="E61" t="s">
        <v>40</v>
      </c>
      <c r="F61" t="s">
        <v>189</v>
      </c>
      <c r="G61" t="s">
        <v>139</v>
      </c>
      <c r="H61" t="s">
        <v>140</v>
      </c>
      <c r="I61">
        <v>15</v>
      </c>
      <c r="J61" t="s">
        <v>383</v>
      </c>
      <c r="L61">
        <v>1</v>
      </c>
      <c r="M61" t="b">
        <v>0</v>
      </c>
      <c r="N61" t="b">
        <v>0</v>
      </c>
      <c r="O61" t="b" cm="1">
        <f t="array" ref="O61">OR(faculty[MaxLoadHoursPerWeek]="",ISBLANK(faculty[MaxLoadHoursPerWeek]))</f>
        <v>0</v>
      </c>
      <c r="P61" t="b">
        <v>0</v>
      </c>
      <c r="Q61" t="b">
        <v>0</v>
      </c>
      <c r="R61" t="str">
        <f t="shared" si="0"/>
        <v/>
      </c>
      <c r="S61" t="str">
        <f t="shared" si="1"/>
        <v/>
      </c>
      <c r="T61" t="str">
        <f t="shared" si="2"/>
        <v/>
      </c>
      <c r="U61" t="b">
        <f t="shared" si="3"/>
        <v>0</v>
      </c>
    </row>
    <row r="62" spans="1:21" x14ac:dyDescent="0.25">
      <c r="A62" t="s">
        <v>384</v>
      </c>
      <c r="B62" t="s">
        <v>196</v>
      </c>
      <c r="C62" t="s">
        <v>285</v>
      </c>
      <c r="D62" t="s">
        <v>385</v>
      </c>
      <c r="E62" t="s">
        <v>25</v>
      </c>
      <c r="F62" t="s">
        <v>132</v>
      </c>
      <c r="G62" t="s">
        <v>139</v>
      </c>
      <c r="H62" t="s">
        <v>140</v>
      </c>
      <c r="I62">
        <v>10</v>
      </c>
      <c r="J62" t="s">
        <v>386</v>
      </c>
      <c r="L62">
        <v>1</v>
      </c>
      <c r="M62" t="b">
        <v>0</v>
      </c>
      <c r="N62" t="b">
        <v>0</v>
      </c>
      <c r="O62" t="b" cm="1">
        <f t="array" ref="O62">OR(faculty[MaxLoadHoursPerWeek]="",ISBLANK(faculty[MaxLoadHoursPerWeek]))</f>
        <v>0</v>
      </c>
      <c r="P62" t="b">
        <v>0</v>
      </c>
      <c r="Q62" t="b">
        <v>0</v>
      </c>
      <c r="R62" t="str">
        <f t="shared" si="0"/>
        <v/>
      </c>
      <c r="S62" t="str">
        <f t="shared" si="1"/>
        <v/>
      </c>
      <c r="T62" t="str">
        <f t="shared" si="2"/>
        <v/>
      </c>
      <c r="U62" t="b">
        <f t="shared" si="3"/>
        <v>0</v>
      </c>
    </row>
    <row r="63" spans="1:21" x14ac:dyDescent="0.25">
      <c r="A63" t="s">
        <v>387</v>
      </c>
      <c r="B63" t="s">
        <v>196</v>
      </c>
      <c r="C63" t="s">
        <v>255</v>
      </c>
      <c r="D63" t="s">
        <v>388</v>
      </c>
      <c r="E63" t="s">
        <v>40</v>
      </c>
      <c r="F63" t="s">
        <v>152</v>
      </c>
      <c r="G63" t="s">
        <v>133</v>
      </c>
      <c r="H63" t="s">
        <v>22</v>
      </c>
      <c r="I63">
        <v>15</v>
      </c>
      <c r="J63" t="s">
        <v>389</v>
      </c>
      <c r="L63">
        <v>1</v>
      </c>
      <c r="M63" t="b">
        <v>0</v>
      </c>
      <c r="N63" t="b">
        <v>0</v>
      </c>
      <c r="O63" t="b" cm="1">
        <f t="array" ref="O63">OR(faculty[MaxLoadHoursPerWeek]="",ISBLANK(faculty[MaxLoadHoursPerWeek]))</f>
        <v>0</v>
      </c>
      <c r="P63" t="b">
        <v>0</v>
      </c>
      <c r="Q63" t="b">
        <v>0</v>
      </c>
      <c r="R63" t="str">
        <f t="shared" si="0"/>
        <v/>
      </c>
      <c r="S63" t="str">
        <f t="shared" si="1"/>
        <v/>
      </c>
      <c r="T63" t="str">
        <f t="shared" si="2"/>
        <v/>
      </c>
      <c r="U63" t="b">
        <f t="shared" si="3"/>
        <v>0</v>
      </c>
    </row>
    <row r="64" spans="1:21" x14ac:dyDescent="0.25">
      <c r="A64" t="s">
        <v>390</v>
      </c>
      <c r="B64" t="s">
        <v>391</v>
      </c>
      <c r="C64" t="s">
        <v>251</v>
      </c>
      <c r="D64" t="s">
        <v>392</v>
      </c>
      <c r="E64" t="s">
        <v>14</v>
      </c>
      <c r="F64" t="s">
        <v>146</v>
      </c>
      <c r="G64" t="s">
        <v>139</v>
      </c>
      <c r="H64" t="s">
        <v>140</v>
      </c>
      <c r="I64">
        <v>10</v>
      </c>
      <c r="J64" t="s">
        <v>393</v>
      </c>
      <c r="L64">
        <v>1</v>
      </c>
      <c r="M64" t="b">
        <v>0</v>
      </c>
      <c r="N64" t="b">
        <v>0</v>
      </c>
      <c r="O64" t="b" cm="1">
        <f t="array" ref="O64">OR(faculty[MaxLoadHoursPerWeek]="",ISBLANK(faculty[MaxLoadHoursPerWeek]))</f>
        <v>0</v>
      </c>
      <c r="P64" t="b">
        <v>0</v>
      </c>
      <c r="Q64" t="b">
        <v>0</v>
      </c>
      <c r="R64" t="str">
        <f t="shared" si="0"/>
        <v/>
      </c>
      <c r="S64" t="str">
        <f t="shared" si="1"/>
        <v/>
      </c>
      <c r="T64" t="str">
        <f t="shared" si="2"/>
        <v/>
      </c>
      <c r="U64" t="b">
        <f t="shared" si="3"/>
        <v>0</v>
      </c>
    </row>
    <row r="65" spans="1:21" x14ac:dyDescent="0.25">
      <c r="A65" t="s">
        <v>394</v>
      </c>
      <c r="B65" t="s">
        <v>228</v>
      </c>
      <c r="C65" t="s">
        <v>334</v>
      </c>
      <c r="D65" t="s">
        <v>395</v>
      </c>
      <c r="E65" t="s">
        <v>14</v>
      </c>
      <c r="F65" t="s">
        <v>189</v>
      </c>
      <c r="G65" t="s">
        <v>133</v>
      </c>
      <c r="H65" t="s">
        <v>168</v>
      </c>
      <c r="I65">
        <v>10</v>
      </c>
      <c r="J65" t="s">
        <v>396</v>
      </c>
      <c r="L65">
        <v>1</v>
      </c>
      <c r="M65" t="b">
        <v>0</v>
      </c>
      <c r="N65" t="b">
        <v>0</v>
      </c>
      <c r="O65" t="b" cm="1">
        <f t="array" ref="O65">OR(faculty[MaxLoadHoursPerWeek]="",ISBLANK(faculty[MaxLoadHoursPerWeek]))</f>
        <v>0</v>
      </c>
      <c r="P65" t="b">
        <v>0</v>
      </c>
      <c r="Q65" t="b">
        <v>0</v>
      </c>
      <c r="R65" t="str">
        <f t="shared" si="0"/>
        <v/>
      </c>
      <c r="S65" t="str">
        <f t="shared" si="1"/>
        <v/>
      </c>
      <c r="T65" t="str">
        <f t="shared" si="2"/>
        <v/>
      </c>
      <c r="U65" t="b">
        <f t="shared" si="3"/>
        <v>0</v>
      </c>
    </row>
    <row r="66" spans="1:21" x14ac:dyDescent="0.25">
      <c r="A66" t="s">
        <v>397</v>
      </c>
      <c r="B66" t="s">
        <v>398</v>
      </c>
      <c r="C66" t="s">
        <v>182</v>
      </c>
      <c r="D66" t="s">
        <v>399</v>
      </c>
      <c r="E66" t="s">
        <v>67</v>
      </c>
      <c r="F66" t="s">
        <v>132</v>
      </c>
      <c r="G66" t="s">
        <v>133</v>
      </c>
      <c r="H66" t="s">
        <v>140</v>
      </c>
      <c r="I66">
        <v>12</v>
      </c>
      <c r="J66" t="s">
        <v>400</v>
      </c>
      <c r="L66">
        <v>1</v>
      </c>
      <c r="M66" t="b">
        <v>0</v>
      </c>
      <c r="N66" t="b">
        <v>0</v>
      </c>
      <c r="O66" t="b" cm="1">
        <f t="array" ref="O66">OR(faculty[MaxLoadHoursPerWeek]="",ISBLANK(faculty[MaxLoadHoursPerWeek]))</f>
        <v>0</v>
      </c>
      <c r="P66" t="b">
        <v>0</v>
      </c>
      <c r="Q66" t="b">
        <v>0</v>
      </c>
      <c r="R66" t="str">
        <f t="shared" si="0"/>
        <v/>
      </c>
      <c r="S66" t="str">
        <f t="shared" si="1"/>
        <v/>
      </c>
      <c r="T66" t="str">
        <f t="shared" si="2"/>
        <v/>
      </c>
      <c r="U66" t="b">
        <f t="shared" si="3"/>
        <v>0</v>
      </c>
    </row>
    <row r="67" spans="1:21" x14ac:dyDescent="0.25">
      <c r="A67" t="s">
        <v>401</v>
      </c>
      <c r="B67" t="s">
        <v>402</v>
      </c>
      <c r="C67" t="s">
        <v>330</v>
      </c>
      <c r="D67" t="s">
        <v>403</v>
      </c>
      <c r="E67" t="s">
        <v>25</v>
      </c>
      <c r="F67" t="s">
        <v>132</v>
      </c>
      <c r="G67" t="s">
        <v>158</v>
      </c>
      <c r="H67" t="s">
        <v>140</v>
      </c>
      <c r="I67">
        <v>15</v>
      </c>
      <c r="J67" t="s">
        <v>404</v>
      </c>
      <c r="L67">
        <v>1</v>
      </c>
      <c r="M67" t="b">
        <v>0</v>
      </c>
      <c r="N67" t="b">
        <v>0</v>
      </c>
      <c r="O67" t="b" cm="1">
        <f t="array" ref="O67">OR(faculty[MaxLoadHoursPerWeek]="",ISBLANK(faculty[MaxLoadHoursPerWeek]))</f>
        <v>0</v>
      </c>
      <c r="P67" t="b">
        <v>0</v>
      </c>
      <c r="Q67" t="b">
        <v>0</v>
      </c>
      <c r="R67" t="str">
        <f t="shared" ref="R67:R130" si="4">IF(M67,"InvalidPK",
 IF(L67&lt;&gt;1,"DuplicateKeys",
 IF(OR(Q67,O67,P67),"BadHours",
 IF(N67,"Formatting",""))))</f>
        <v/>
      </c>
      <c r="S67" t="str">
        <f t="shared" ref="S67:S130" si="5">IF(R67="","",
 IF(R67="InvalidPK","High",
 IF(R67="DuplicateKeys","Medium",
 IF(R67="BadHours","Medium","Low"))))</f>
        <v/>
      </c>
      <c r="T67" t="str">
        <f t="shared" ref="T67:T130" si="6">_xlfn.TEXTJOIN("; ",TRUE,
 IF(M67,"FacultyID blank",""),
 IF(L67&lt;&gt;1,"Duplicate FacultyID",""),
 IF(Q67,"MaxLoad missing",""),
 IF(O67,"MaxLoad not numeric",""),
 IF(P67,"MaxLoad &lt;= 0",""),
 IF(N67,"FacultyID has spaces","")
)</f>
        <v/>
      </c>
      <c r="U67" t="b">
        <f t="shared" ref="U67:U130" si="7">R67&lt;&gt;""</f>
        <v>0</v>
      </c>
    </row>
    <row r="68" spans="1:21" x14ac:dyDescent="0.25">
      <c r="A68" t="s">
        <v>405</v>
      </c>
      <c r="B68" t="s">
        <v>406</v>
      </c>
      <c r="C68" t="s">
        <v>182</v>
      </c>
      <c r="D68" t="s">
        <v>407</v>
      </c>
      <c r="E68" t="s">
        <v>40</v>
      </c>
      <c r="F68" t="s">
        <v>132</v>
      </c>
      <c r="G68" t="s">
        <v>158</v>
      </c>
      <c r="H68" t="s">
        <v>22</v>
      </c>
      <c r="I68">
        <v>15</v>
      </c>
      <c r="J68" t="s">
        <v>408</v>
      </c>
      <c r="L68">
        <v>1</v>
      </c>
      <c r="M68" t="b">
        <v>0</v>
      </c>
      <c r="N68" t="b">
        <v>0</v>
      </c>
      <c r="O68" t="b" cm="1">
        <f t="array" ref="O68">OR(faculty[MaxLoadHoursPerWeek]="",ISBLANK(faculty[MaxLoadHoursPerWeek]))</f>
        <v>0</v>
      </c>
      <c r="P68" t="b">
        <v>0</v>
      </c>
      <c r="Q68" t="b">
        <v>0</v>
      </c>
      <c r="R68" t="str">
        <f t="shared" si="4"/>
        <v/>
      </c>
      <c r="S68" t="str">
        <f t="shared" si="5"/>
        <v/>
      </c>
      <c r="T68" t="str">
        <f t="shared" si="6"/>
        <v/>
      </c>
      <c r="U68" t="b">
        <f t="shared" si="7"/>
        <v>0</v>
      </c>
    </row>
    <row r="69" spans="1:21" x14ac:dyDescent="0.25">
      <c r="A69" t="s">
        <v>409</v>
      </c>
      <c r="B69" t="s">
        <v>275</v>
      </c>
      <c r="C69" t="s">
        <v>242</v>
      </c>
      <c r="D69" t="s">
        <v>410</v>
      </c>
      <c r="E69" t="s">
        <v>67</v>
      </c>
      <c r="F69" t="s">
        <v>152</v>
      </c>
      <c r="G69" t="s">
        <v>133</v>
      </c>
      <c r="H69" t="s">
        <v>140</v>
      </c>
      <c r="I69">
        <v>12</v>
      </c>
      <c r="J69" t="s">
        <v>411</v>
      </c>
      <c r="L69">
        <v>1</v>
      </c>
      <c r="M69" t="b">
        <v>0</v>
      </c>
      <c r="N69" t="b">
        <v>0</v>
      </c>
      <c r="O69" t="b" cm="1">
        <f t="array" ref="O69">OR(faculty[MaxLoadHoursPerWeek]="",ISBLANK(faculty[MaxLoadHoursPerWeek]))</f>
        <v>0</v>
      </c>
      <c r="P69" t="b">
        <v>0</v>
      </c>
      <c r="Q69" t="b">
        <v>0</v>
      </c>
      <c r="R69" t="str">
        <f t="shared" si="4"/>
        <v/>
      </c>
      <c r="S69" t="str">
        <f t="shared" si="5"/>
        <v/>
      </c>
      <c r="T69" t="str">
        <f t="shared" si="6"/>
        <v/>
      </c>
      <c r="U69" t="b">
        <f t="shared" si="7"/>
        <v>0</v>
      </c>
    </row>
    <row r="70" spans="1:21" x14ac:dyDescent="0.25">
      <c r="A70" t="s">
        <v>412</v>
      </c>
      <c r="B70" t="s">
        <v>413</v>
      </c>
      <c r="C70" t="s">
        <v>414</v>
      </c>
      <c r="D70" t="s">
        <v>415</v>
      </c>
      <c r="E70" t="s">
        <v>14</v>
      </c>
      <c r="F70" t="s">
        <v>152</v>
      </c>
      <c r="G70" t="s">
        <v>133</v>
      </c>
      <c r="H70" t="s">
        <v>140</v>
      </c>
      <c r="I70">
        <v>10</v>
      </c>
      <c r="J70" t="s">
        <v>416</v>
      </c>
      <c r="L70">
        <v>1</v>
      </c>
      <c r="M70" t="b">
        <v>0</v>
      </c>
      <c r="N70" t="b">
        <v>0</v>
      </c>
      <c r="O70" t="b" cm="1">
        <f t="array" ref="O70">OR(faculty[MaxLoadHoursPerWeek]="",ISBLANK(faculty[MaxLoadHoursPerWeek]))</f>
        <v>0</v>
      </c>
      <c r="P70" t="b">
        <v>0</v>
      </c>
      <c r="Q70" t="b">
        <v>0</v>
      </c>
      <c r="R70" t="str">
        <f t="shared" si="4"/>
        <v/>
      </c>
      <c r="S70" t="str">
        <f t="shared" si="5"/>
        <v/>
      </c>
      <c r="T70" t="str">
        <f t="shared" si="6"/>
        <v/>
      </c>
      <c r="U70" t="b">
        <f t="shared" si="7"/>
        <v>0</v>
      </c>
    </row>
    <row r="71" spans="1:21" x14ac:dyDescent="0.25">
      <c r="A71" t="s">
        <v>417</v>
      </c>
      <c r="B71" t="s">
        <v>418</v>
      </c>
      <c r="C71" t="s">
        <v>144</v>
      </c>
      <c r="D71" t="s">
        <v>419</v>
      </c>
      <c r="E71" t="s">
        <v>21</v>
      </c>
      <c r="F71" t="s">
        <v>152</v>
      </c>
      <c r="G71" t="s">
        <v>133</v>
      </c>
      <c r="H71" t="s">
        <v>22</v>
      </c>
      <c r="I71">
        <v>15</v>
      </c>
      <c r="J71" t="s">
        <v>420</v>
      </c>
      <c r="L71">
        <v>1</v>
      </c>
      <c r="M71" t="b">
        <v>0</v>
      </c>
      <c r="N71" t="b">
        <v>0</v>
      </c>
      <c r="O71" t="b" cm="1">
        <f t="array" ref="O71">OR(faculty[MaxLoadHoursPerWeek]="",ISBLANK(faculty[MaxLoadHoursPerWeek]))</f>
        <v>0</v>
      </c>
      <c r="P71" t="b">
        <v>0</v>
      </c>
      <c r="Q71" t="b">
        <v>0</v>
      </c>
      <c r="R71" t="str">
        <f t="shared" si="4"/>
        <v/>
      </c>
      <c r="S71" t="str">
        <f t="shared" si="5"/>
        <v/>
      </c>
      <c r="T71" t="str">
        <f t="shared" si="6"/>
        <v/>
      </c>
      <c r="U71" t="b">
        <f t="shared" si="7"/>
        <v>0</v>
      </c>
    </row>
    <row r="72" spans="1:21" x14ac:dyDescent="0.25">
      <c r="A72" t="s">
        <v>421</v>
      </c>
      <c r="B72" t="s">
        <v>325</v>
      </c>
      <c r="C72" t="s">
        <v>422</v>
      </c>
      <c r="D72" t="s">
        <v>423</v>
      </c>
      <c r="E72" t="s">
        <v>21</v>
      </c>
      <c r="F72" t="s">
        <v>132</v>
      </c>
      <c r="G72" t="s">
        <v>158</v>
      </c>
      <c r="H72" t="s">
        <v>140</v>
      </c>
      <c r="I72">
        <v>15</v>
      </c>
      <c r="J72" t="s">
        <v>424</v>
      </c>
      <c r="L72">
        <v>1</v>
      </c>
      <c r="M72" t="b">
        <v>0</v>
      </c>
      <c r="N72" t="b">
        <v>0</v>
      </c>
      <c r="O72" t="b" cm="1">
        <f t="array" ref="O72">OR(faculty[MaxLoadHoursPerWeek]="",ISBLANK(faculty[MaxLoadHoursPerWeek]))</f>
        <v>0</v>
      </c>
      <c r="P72" t="b">
        <v>0</v>
      </c>
      <c r="Q72" t="b">
        <v>0</v>
      </c>
      <c r="R72" t="str">
        <f t="shared" si="4"/>
        <v/>
      </c>
      <c r="S72" t="str">
        <f t="shared" si="5"/>
        <v/>
      </c>
      <c r="T72" t="str">
        <f t="shared" si="6"/>
        <v/>
      </c>
      <c r="U72" t="b">
        <f t="shared" si="7"/>
        <v>0</v>
      </c>
    </row>
    <row r="73" spans="1:21" x14ac:dyDescent="0.25">
      <c r="A73" t="s">
        <v>425</v>
      </c>
      <c r="B73" t="s">
        <v>176</v>
      </c>
      <c r="C73" t="s">
        <v>362</v>
      </c>
      <c r="D73" t="s">
        <v>426</v>
      </c>
      <c r="E73" t="s">
        <v>21</v>
      </c>
      <c r="F73" t="s">
        <v>152</v>
      </c>
      <c r="G73" t="s">
        <v>133</v>
      </c>
      <c r="H73" t="s">
        <v>168</v>
      </c>
      <c r="I73">
        <v>12</v>
      </c>
      <c r="J73" t="s">
        <v>427</v>
      </c>
      <c r="L73">
        <v>1</v>
      </c>
      <c r="M73" t="b">
        <v>0</v>
      </c>
      <c r="N73" t="b">
        <v>0</v>
      </c>
      <c r="O73" t="b" cm="1">
        <f t="array" ref="O73">OR(faculty[MaxLoadHoursPerWeek]="",ISBLANK(faculty[MaxLoadHoursPerWeek]))</f>
        <v>0</v>
      </c>
      <c r="P73" t="b">
        <v>0</v>
      </c>
      <c r="Q73" t="b">
        <v>0</v>
      </c>
      <c r="R73" t="str">
        <f t="shared" si="4"/>
        <v/>
      </c>
      <c r="S73" t="str">
        <f t="shared" si="5"/>
        <v/>
      </c>
      <c r="T73" t="str">
        <f t="shared" si="6"/>
        <v/>
      </c>
      <c r="U73" t="b">
        <f t="shared" si="7"/>
        <v>0</v>
      </c>
    </row>
    <row r="74" spans="1:21" x14ac:dyDescent="0.25">
      <c r="A74" t="s">
        <v>428</v>
      </c>
      <c r="B74" t="s">
        <v>406</v>
      </c>
      <c r="C74" t="s">
        <v>429</v>
      </c>
      <c r="D74" t="s">
        <v>430</v>
      </c>
      <c r="E74" t="s">
        <v>21</v>
      </c>
      <c r="F74" t="s">
        <v>189</v>
      </c>
      <c r="G74" t="s">
        <v>133</v>
      </c>
      <c r="H74" t="s">
        <v>168</v>
      </c>
      <c r="I74">
        <v>15</v>
      </c>
      <c r="J74" t="s">
        <v>431</v>
      </c>
      <c r="L74">
        <v>1</v>
      </c>
      <c r="M74" t="b">
        <v>0</v>
      </c>
      <c r="N74" t="b">
        <v>0</v>
      </c>
      <c r="O74" t="b" cm="1">
        <f t="array" ref="O74">OR(faculty[MaxLoadHoursPerWeek]="",ISBLANK(faculty[MaxLoadHoursPerWeek]))</f>
        <v>0</v>
      </c>
      <c r="P74" t="b">
        <v>0</v>
      </c>
      <c r="Q74" t="b">
        <v>0</v>
      </c>
      <c r="R74" t="str">
        <f t="shared" si="4"/>
        <v/>
      </c>
      <c r="S74" t="str">
        <f t="shared" si="5"/>
        <v/>
      </c>
      <c r="T74" t="str">
        <f t="shared" si="6"/>
        <v/>
      </c>
      <c r="U74" t="b">
        <f t="shared" si="7"/>
        <v>0</v>
      </c>
    </row>
    <row r="75" spans="1:21" x14ac:dyDescent="0.25">
      <c r="A75" t="s">
        <v>432</v>
      </c>
      <c r="B75" t="s">
        <v>223</v>
      </c>
      <c r="C75" t="s">
        <v>259</v>
      </c>
      <c r="D75" t="s">
        <v>433</v>
      </c>
      <c r="E75" t="s">
        <v>21</v>
      </c>
      <c r="F75" t="s">
        <v>152</v>
      </c>
      <c r="G75" t="s">
        <v>133</v>
      </c>
      <c r="H75" t="s">
        <v>22</v>
      </c>
      <c r="I75">
        <v>8</v>
      </c>
      <c r="J75" t="s">
        <v>434</v>
      </c>
      <c r="L75">
        <v>1</v>
      </c>
      <c r="M75" t="b">
        <v>0</v>
      </c>
      <c r="N75" t="b">
        <v>0</v>
      </c>
      <c r="O75" t="b" cm="1">
        <f t="array" ref="O75">OR(faculty[MaxLoadHoursPerWeek]="",ISBLANK(faculty[MaxLoadHoursPerWeek]))</f>
        <v>0</v>
      </c>
      <c r="P75" t="b">
        <v>0</v>
      </c>
      <c r="Q75" t="b">
        <v>0</v>
      </c>
      <c r="R75" t="str">
        <f t="shared" si="4"/>
        <v/>
      </c>
      <c r="S75" t="str">
        <f t="shared" si="5"/>
        <v/>
      </c>
      <c r="T75" t="str">
        <f t="shared" si="6"/>
        <v/>
      </c>
      <c r="U75" t="b">
        <f t="shared" si="7"/>
        <v>0</v>
      </c>
    </row>
    <row r="76" spans="1:21" x14ac:dyDescent="0.25">
      <c r="A76" t="s">
        <v>435</v>
      </c>
      <c r="B76" t="s">
        <v>223</v>
      </c>
      <c r="C76" t="s">
        <v>255</v>
      </c>
      <c r="D76" t="s">
        <v>436</v>
      </c>
      <c r="E76" t="s">
        <v>40</v>
      </c>
      <c r="F76" t="s">
        <v>189</v>
      </c>
      <c r="G76" t="s">
        <v>158</v>
      </c>
      <c r="H76" t="s">
        <v>168</v>
      </c>
      <c r="I76">
        <v>8</v>
      </c>
      <c r="J76" t="s">
        <v>437</v>
      </c>
      <c r="L76">
        <v>1</v>
      </c>
      <c r="M76" t="b">
        <v>0</v>
      </c>
      <c r="N76" t="b">
        <v>0</v>
      </c>
      <c r="O76" t="b" cm="1">
        <f t="array" ref="O76">OR(faculty[MaxLoadHoursPerWeek]="",ISBLANK(faculty[MaxLoadHoursPerWeek]))</f>
        <v>0</v>
      </c>
      <c r="P76" t="b">
        <v>0</v>
      </c>
      <c r="Q76" t="b">
        <v>0</v>
      </c>
      <c r="R76" t="str">
        <f t="shared" si="4"/>
        <v/>
      </c>
      <c r="S76" t="str">
        <f t="shared" si="5"/>
        <v/>
      </c>
      <c r="T76" t="str">
        <f t="shared" si="6"/>
        <v/>
      </c>
      <c r="U76" t="b">
        <f t="shared" si="7"/>
        <v>0</v>
      </c>
    </row>
    <row r="77" spans="1:21" x14ac:dyDescent="0.25">
      <c r="A77" t="s">
        <v>438</v>
      </c>
      <c r="B77" t="s">
        <v>439</v>
      </c>
      <c r="C77" t="s">
        <v>440</v>
      </c>
      <c r="D77" t="s">
        <v>441</v>
      </c>
      <c r="E77" t="s">
        <v>28</v>
      </c>
      <c r="F77" t="s">
        <v>146</v>
      </c>
      <c r="G77" t="s">
        <v>139</v>
      </c>
      <c r="H77" t="s">
        <v>140</v>
      </c>
      <c r="I77">
        <v>15</v>
      </c>
      <c r="J77" t="s">
        <v>442</v>
      </c>
      <c r="L77">
        <v>1</v>
      </c>
      <c r="M77" t="b">
        <v>0</v>
      </c>
      <c r="N77" t="b">
        <v>0</v>
      </c>
      <c r="O77" t="b" cm="1">
        <f t="array" ref="O77">OR(faculty[MaxLoadHoursPerWeek]="",ISBLANK(faculty[MaxLoadHoursPerWeek]))</f>
        <v>0</v>
      </c>
      <c r="P77" t="b">
        <v>0</v>
      </c>
      <c r="Q77" t="b">
        <v>0</v>
      </c>
      <c r="R77" t="str">
        <f t="shared" si="4"/>
        <v/>
      </c>
      <c r="S77" t="str">
        <f t="shared" si="5"/>
        <v/>
      </c>
      <c r="T77" t="str">
        <f t="shared" si="6"/>
        <v/>
      </c>
      <c r="U77" t="b">
        <f t="shared" si="7"/>
        <v>0</v>
      </c>
    </row>
    <row r="78" spans="1:21" x14ac:dyDescent="0.25">
      <c r="A78" t="s">
        <v>443</v>
      </c>
      <c r="B78" t="s">
        <v>192</v>
      </c>
      <c r="C78" t="s">
        <v>172</v>
      </c>
      <c r="D78" t="s">
        <v>444</v>
      </c>
      <c r="E78" t="s">
        <v>18</v>
      </c>
      <c r="F78" t="s">
        <v>189</v>
      </c>
      <c r="G78" t="s">
        <v>139</v>
      </c>
      <c r="H78" t="s">
        <v>22</v>
      </c>
      <c r="I78">
        <v>10</v>
      </c>
      <c r="J78" t="s">
        <v>445</v>
      </c>
      <c r="L78">
        <v>1</v>
      </c>
      <c r="M78" t="b">
        <v>0</v>
      </c>
      <c r="N78" t="b">
        <v>0</v>
      </c>
      <c r="O78" t="b" cm="1">
        <f t="array" ref="O78">OR(faculty[MaxLoadHoursPerWeek]="",ISBLANK(faculty[MaxLoadHoursPerWeek]))</f>
        <v>0</v>
      </c>
      <c r="P78" t="b">
        <v>0</v>
      </c>
      <c r="Q78" t="b">
        <v>0</v>
      </c>
      <c r="R78" t="str">
        <f t="shared" si="4"/>
        <v/>
      </c>
      <c r="S78" t="str">
        <f t="shared" si="5"/>
        <v/>
      </c>
      <c r="T78" t="str">
        <f t="shared" si="6"/>
        <v/>
      </c>
      <c r="U78" t="b">
        <f t="shared" si="7"/>
        <v>0</v>
      </c>
    </row>
    <row r="79" spans="1:21" x14ac:dyDescent="0.25">
      <c r="A79" t="s">
        <v>446</v>
      </c>
      <c r="B79" t="s">
        <v>402</v>
      </c>
      <c r="C79" t="s">
        <v>414</v>
      </c>
      <c r="D79" t="s">
        <v>447</v>
      </c>
      <c r="E79" t="s">
        <v>67</v>
      </c>
      <c r="F79" t="s">
        <v>132</v>
      </c>
      <c r="G79" t="s">
        <v>139</v>
      </c>
      <c r="H79" t="s">
        <v>22</v>
      </c>
      <c r="I79">
        <v>10</v>
      </c>
      <c r="J79" t="s">
        <v>448</v>
      </c>
      <c r="L79">
        <v>1</v>
      </c>
      <c r="M79" t="b">
        <v>0</v>
      </c>
      <c r="N79" t="b">
        <v>0</v>
      </c>
      <c r="O79" t="b" cm="1">
        <f t="array" ref="O79">OR(faculty[MaxLoadHoursPerWeek]="",ISBLANK(faculty[MaxLoadHoursPerWeek]))</f>
        <v>0</v>
      </c>
      <c r="P79" t="b">
        <v>0</v>
      </c>
      <c r="Q79" t="b">
        <v>0</v>
      </c>
      <c r="R79" t="str">
        <f t="shared" si="4"/>
        <v/>
      </c>
      <c r="S79" t="str">
        <f t="shared" si="5"/>
        <v/>
      </c>
      <c r="T79" t="str">
        <f t="shared" si="6"/>
        <v/>
      </c>
      <c r="U79" t="b">
        <f t="shared" si="7"/>
        <v>0</v>
      </c>
    </row>
    <row r="80" spans="1:21" x14ac:dyDescent="0.25">
      <c r="A80" t="s">
        <v>449</v>
      </c>
      <c r="B80" t="s">
        <v>267</v>
      </c>
      <c r="C80" t="s">
        <v>187</v>
      </c>
      <c r="D80" t="s">
        <v>450</v>
      </c>
      <c r="E80" t="s">
        <v>67</v>
      </c>
      <c r="F80" t="s">
        <v>152</v>
      </c>
      <c r="G80" t="s">
        <v>139</v>
      </c>
      <c r="H80" t="s">
        <v>140</v>
      </c>
      <c r="I80">
        <v>10</v>
      </c>
      <c r="J80" t="s">
        <v>451</v>
      </c>
      <c r="L80">
        <v>1</v>
      </c>
      <c r="M80" t="b">
        <v>0</v>
      </c>
      <c r="N80" t="b">
        <v>0</v>
      </c>
      <c r="O80" t="b" cm="1">
        <f t="array" ref="O80">OR(faculty[MaxLoadHoursPerWeek]="",ISBLANK(faculty[MaxLoadHoursPerWeek]))</f>
        <v>0</v>
      </c>
      <c r="P80" t="b">
        <v>0</v>
      </c>
      <c r="Q80" t="b">
        <v>0</v>
      </c>
      <c r="R80" t="str">
        <f t="shared" si="4"/>
        <v/>
      </c>
      <c r="S80" t="str">
        <f t="shared" si="5"/>
        <v/>
      </c>
      <c r="T80" t="str">
        <f t="shared" si="6"/>
        <v/>
      </c>
      <c r="U80" t="b">
        <f t="shared" si="7"/>
        <v>0</v>
      </c>
    </row>
    <row r="81" spans="1:21" x14ac:dyDescent="0.25">
      <c r="A81" t="s">
        <v>452</v>
      </c>
      <c r="B81" t="s">
        <v>223</v>
      </c>
      <c r="C81" t="s">
        <v>339</v>
      </c>
      <c r="D81" t="s">
        <v>453</v>
      </c>
      <c r="E81" t="s">
        <v>25</v>
      </c>
      <c r="F81" t="s">
        <v>189</v>
      </c>
      <c r="G81" t="s">
        <v>133</v>
      </c>
      <c r="H81" t="s">
        <v>140</v>
      </c>
      <c r="I81">
        <v>15</v>
      </c>
      <c r="J81" t="s">
        <v>454</v>
      </c>
      <c r="L81">
        <v>1</v>
      </c>
      <c r="M81" t="b">
        <v>0</v>
      </c>
      <c r="N81" t="b">
        <v>0</v>
      </c>
      <c r="O81" t="b" cm="1">
        <f t="array" ref="O81">OR(faculty[MaxLoadHoursPerWeek]="",ISBLANK(faculty[MaxLoadHoursPerWeek]))</f>
        <v>0</v>
      </c>
      <c r="P81" t="b">
        <v>0</v>
      </c>
      <c r="Q81" t="b">
        <v>0</v>
      </c>
      <c r="R81" t="str">
        <f t="shared" si="4"/>
        <v/>
      </c>
      <c r="S81" t="str">
        <f t="shared" si="5"/>
        <v/>
      </c>
      <c r="T81" t="str">
        <f t="shared" si="6"/>
        <v/>
      </c>
      <c r="U81" t="b">
        <f t="shared" si="7"/>
        <v>0</v>
      </c>
    </row>
    <row r="82" spans="1:21" x14ac:dyDescent="0.25">
      <c r="A82" t="s">
        <v>455</v>
      </c>
      <c r="B82" t="s">
        <v>456</v>
      </c>
      <c r="C82" t="s">
        <v>166</v>
      </c>
      <c r="D82" t="s">
        <v>457</v>
      </c>
      <c r="E82" t="s">
        <v>25</v>
      </c>
      <c r="F82" t="s">
        <v>132</v>
      </c>
      <c r="G82" t="s">
        <v>158</v>
      </c>
      <c r="H82" t="s">
        <v>22</v>
      </c>
      <c r="I82">
        <v>10</v>
      </c>
      <c r="J82" t="s">
        <v>458</v>
      </c>
      <c r="L82">
        <v>1</v>
      </c>
      <c r="M82" t="b">
        <v>0</v>
      </c>
      <c r="N82" t="b">
        <v>0</v>
      </c>
      <c r="O82" t="b" cm="1">
        <f t="array" ref="O82">OR(faculty[MaxLoadHoursPerWeek]="",ISBLANK(faculty[MaxLoadHoursPerWeek]))</f>
        <v>0</v>
      </c>
      <c r="P82" t="b">
        <v>0</v>
      </c>
      <c r="Q82" t="b">
        <v>0</v>
      </c>
      <c r="R82" t="str">
        <f t="shared" si="4"/>
        <v/>
      </c>
      <c r="S82" t="str">
        <f t="shared" si="5"/>
        <v/>
      </c>
      <c r="T82" t="str">
        <f t="shared" si="6"/>
        <v/>
      </c>
      <c r="U82" t="b">
        <f t="shared" si="7"/>
        <v>0</v>
      </c>
    </row>
    <row r="83" spans="1:21" x14ac:dyDescent="0.25">
      <c r="A83" t="s">
        <v>459</v>
      </c>
      <c r="B83" t="s">
        <v>361</v>
      </c>
      <c r="C83" t="s">
        <v>255</v>
      </c>
      <c r="D83" t="s">
        <v>460</v>
      </c>
      <c r="E83" t="s">
        <v>25</v>
      </c>
      <c r="F83" t="s">
        <v>152</v>
      </c>
      <c r="G83" t="s">
        <v>133</v>
      </c>
      <c r="H83" t="s">
        <v>22</v>
      </c>
      <c r="I83">
        <v>8</v>
      </c>
      <c r="J83" t="s">
        <v>461</v>
      </c>
      <c r="L83">
        <v>1</v>
      </c>
      <c r="M83" t="b">
        <v>0</v>
      </c>
      <c r="N83" t="b">
        <v>0</v>
      </c>
      <c r="O83" t="b" cm="1">
        <f t="array" ref="O83">OR(faculty[MaxLoadHoursPerWeek]="",ISBLANK(faculty[MaxLoadHoursPerWeek]))</f>
        <v>0</v>
      </c>
      <c r="P83" t="b">
        <v>0</v>
      </c>
      <c r="Q83" t="b">
        <v>0</v>
      </c>
      <c r="R83" t="str">
        <f t="shared" si="4"/>
        <v/>
      </c>
      <c r="S83" t="str">
        <f t="shared" si="5"/>
        <v/>
      </c>
      <c r="T83" t="str">
        <f t="shared" si="6"/>
        <v/>
      </c>
      <c r="U83" t="b">
        <f t="shared" si="7"/>
        <v>0</v>
      </c>
    </row>
    <row r="84" spans="1:21" x14ac:dyDescent="0.25">
      <c r="A84" t="s">
        <v>462</v>
      </c>
      <c r="B84" t="s">
        <v>312</v>
      </c>
      <c r="C84" t="s">
        <v>347</v>
      </c>
      <c r="D84" t="s">
        <v>463</v>
      </c>
      <c r="E84" t="s">
        <v>40</v>
      </c>
      <c r="F84" t="s">
        <v>132</v>
      </c>
      <c r="G84" t="s">
        <v>133</v>
      </c>
      <c r="H84" t="s">
        <v>140</v>
      </c>
      <c r="I84">
        <v>12</v>
      </c>
      <c r="J84" t="s">
        <v>464</v>
      </c>
      <c r="L84">
        <v>1</v>
      </c>
      <c r="M84" t="b">
        <v>0</v>
      </c>
      <c r="N84" t="b">
        <v>0</v>
      </c>
      <c r="O84" t="b" cm="1">
        <f t="array" ref="O84">OR(faculty[MaxLoadHoursPerWeek]="",ISBLANK(faculty[MaxLoadHoursPerWeek]))</f>
        <v>0</v>
      </c>
      <c r="P84" t="b">
        <v>0</v>
      </c>
      <c r="Q84" t="b">
        <v>0</v>
      </c>
      <c r="R84" t="str">
        <f t="shared" si="4"/>
        <v/>
      </c>
      <c r="S84" t="str">
        <f t="shared" si="5"/>
        <v/>
      </c>
      <c r="T84" t="str">
        <f t="shared" si="6"/>
        <v/>
      </c>
      <c r="U84" t="b">
        <f t="shared" si="7"/>
        <v>0</v>
      </c>
    </row>
    <row r="85" spans="1:21" x14ac:dyDescent="0.25">
      <c r="A85" t="s">
        <v>465</v>
      </c>
      <c r="B85" t="s">
        <v>406</v>
      </c>
      <c r="C85" t="s">
        <v>466</v>
      </c>
      <c r="D85" t="s">
        <v>467</v>
      </c>
      <c r="E85" t="s">
        <v>28</v>
      </c>
      <c r="F85" t="s">
        <v>189</v>
      </c>
      <c r="G85" t="s">
        <v>158</v>
      </c>
      <c r="H85" t="s">
        <v>168</v>
      </c>
      <c r="I85">
        <v>15</v>
      </c>
      <c r="J85" t="s">
        <v>468</v>
      </c>
      <c r="L85">
        <v>1</v>
      </c>
      <c r="M85" t="b">
        <v>0</v>
      </c>
      <c r="N85" t="b">
        <v>0</v>
      </c>
      <c r="O85" t="b" cm="1">
        <f t="array" ref="O85">OR(faculty[MaxLoadHoursPerWeek]="",ISBLANK(faculty[MaxLoadHoursPerWeek]))</f>
        <v>0</v>
      </c>
      <c r="P85" t="b">
        <v>0</v>
      </c>
      <c r="Q85" t="b">
        <v>0</v>
      </c>
      <c r="R85" t="str">
        <f t="shared" si="4"/>
        <v/>
      </c>
      <c r="S85" t="str">
        <f t="shared" si="5"/>
        <v/>
      </c>
      <c r="T85" t="str">
        <f t="shared" si="6"/>
        <v/>
      </c>
      <c r="U85" t="b">
        <f t="shared" si="7"/>
        <v>0</v>
      </c>
    </row>
    <row r="86" spans="1:21" x14ac:dyDescent="0.25">
      <c r="A86" t="s">
        <v>469</v>
      </c>
      <c r="B86" t="s">
        <v>470</v>
      </c>
      <c r="C86" t="s">
        <v>144</v>
      </c>
      <c r="D86" t="s">
        <v>471</v>
      </c>
      <c r="E86" t="s">
        <v>18</v>
      </c>
      <c r="F86" t="s">
        <v>139</v>
      </c>
      <c r="G86" t="s">
        <v>133</v>
      </c>
      <c r="H86" t="s">
        <v>140</v>
      </c>
      <c r="I86">
        <v>10</v>
      </c>
      <c r="J86" t="s">
        <v>472</v>
      </c>
      <c r="L86">
        <v>1</v>
      </c>
      <c r="M86" t="b">
        <v>0</v>
      </c>
      <c r="N86" t="b">
        <v>0</v>
      </c>
      <c r="O86" t="b" cm="1">
        <f t="array" ref="O86">OR(faculty[MaxLoadHoursPerWeek]="",ISBLANK(faculty[MaxLoadHoursPerWeek]))</f>
        <v>0</v>
      </c>
      <c r="P86" t="b">
        <v>0</v>
      </c>
      <c r="Q86" t="b">
        <v>0</v>
      </c>
      <c r="R86" t="str">
        <f t="shared" si="4"/>
        <v/>
      </c>
      <c r="S86" t="str">
        <f t="shared" si="5"/>
        <v/>
      </c>
      <c r="T86" t="str">
        <f t="shared" si="6"/>
        <v/>
      </c>
      <c r="U86" t="b">
        <f t="shared" si="7"/>
        <v>0</v>
      </c>
    </row>
    <row r="87" spans="1:21" x14ac:dyDescent="0.25">
      <c r="A87" t="s">
        <v>473</v>
      </c>
      <c r="B87" t="s">
        <v>196</v>
      </c>
      <c r="C87" t="s">
        <v>474</v>
      </c>
      <c r="D87" t="s">
        <v>475</v>
      </c>
      <c r="E87" t="s">
        <v>14</v>
      </c>
      <c r="F87" t="s">
        <v>152</v>
      </c>
      <c r="G87" t="s">
        <v>158</v>
      </c>
      <c r="H87" t="s">
        <v>22</v>
      </c>
      <c r="I87">
        <v>12</v>
      </c>
      <c r="J87" t="s">
        <v>476</v>
      </c>
      <c r="L87">
        <v>1</v>
      </c>
      <c r="M87" t="b">
        <v>0</v>
      </c>
      <c r="N87" t="b">
        <v>0</v>
      </c>
      <c r="O87" t="b" cm="1">
        <f t="array" ref="O87">OR(faculty[MaxLoadHoursPerWeek]="",ISBLANK(faculty[MaxLoadHoursPerWeek]))</f>
        <v>0</v>
      </c>
      <c r="P87" t="b">
        <v>0</v>
      </c>
      <c r="Q87" t="b">
        <v>0</v>
      </c>
      <c r="R87" t="str">
        <f t="shared" si="4"/>
        <v/>
      </c>
      <c r="S87" t="str">
        <f t="shared" si="5"/>
        <v/>
      </c>
      <c r="T87" t="str">
        <f t="shared" si="6"/>
        <v/>
      </c>
      <c r="U87" t="b">
        <f t="shared" si="7"/>
        <v>0</v>
      </c>
    </row>
    <row r="88" spans="1:21" x14ac:dyDescent="0.25">
      <c r="A88" t="s">
        <v>477</v>
      </c>
      <c r="B88" t="s">
        <v>478</v>
      </c>
      <c r="C88" t="s">
        <v>202</v>
      </c>
      <c r="D88" t="s">
        <v>479</v>
      </c>
      <c r="E88" t="s">
        <v>14</v>
      </c>
      <c r="F88" t="s">
        <v>146</v>
      </c>
      <c r="G88" t="s">
        <v>133</v>
      </c>
      <c r="H88" t="s">
        <v>168</v>
      </c>
      <c r="I88">
        <v>8</v>
      </c>
      <c r="J88" t="s">
        <v>480</v>
      </c>
      <c r="L88">
        <v>1</v>
      </c>
      <c r="M88" t="b">
        <v>0</v>
      </c>
      <c r="N88" t="b">
        <v>0</v>
      </c>
      <c r="O88" t="b" cm="1">
        <f t="array" ref="O88">OR(faculty[MaxLoadHoursPerWeek]="",ISBLANK(faculty[MaxLoadHoursPerWeek]))</f>
        <v>0</v>
      </c>
      <c r="P88" t="b">
        <v>0</v>
      </c>
      <c r="Q88" t="b">
        <v>0</v>
      </c>
      <c r="R88" t="str">
        <f t="shared" si="4"/>
        <v/>
      </c>
      <c r="S88" t="str">
        <f t="shared" si="5"/>
        <v/>
      </c>
      <c r="T88" t="str">
        <f t="shared" si="6"/>
        <v/>
      </c>
      <c r="U88" t="b">
        <f t="shared" si="7"/>
        <v>0</v>
      </c>
    </row>
    <row r="89" spans="1:21" x14ac:dyDescent="0.25">
      <c r="A89" t="s">
        <v>481</v>
      </c>
      <c r="B89" t="s">
        <v>343</v>
      </c>
      <c r="C89" t="s">
        <v>294</v>
      </c>
      <c r="D89" t="s">
        <v>482</v>
      </c>
      <c r="E89" t="s">
        <v>18</v>
      </c>
      <c r="F89" t="s">
        <v>189</v>
      </c>
      <c r="G89" t="s">
        <v>158</v>
      </c>
      <c r="H89" t="s">
        <v>168</v>
      </c>
      <c r="I89">
        <v>15</v>
      </c>
      <c r="J89" t="s">
        <v>483</v>
      </c>
      <c r="L89">
        <v>1</v>
      </c>
      <c r="M89" t="b">
        <v>0</v>
      </c>
      <c r="N89" t="b">
        <v>0</v>
      </c>
      <c r="O89" t="b" cm="1">
        <f t="array" ref="O89">OR(faculty[MaxLoadHoursPerWeek]="",ISBLANK(faculty[MaxLoadHoursPerWeek]))</f>
        <v>0</v>
      </c>
      <c r="P89" t="b">
        <v>0</v>
      </c>
      <c r="Q89" t="b">
        <v>0</v>
      </c>
      <c r="R89" t="str">
        <f t="shared" si="4"/>
        <v/>
      </c>
      <c r="S89" t="str">
        <f t="shared" si="5"/>
        <v/>
      </c>
      <c r="T89" t="str">
        <f t="shared" si="6"/>
        <v/>
      </c>
      <c r="U89" t="b">
        <f t="shared" si="7"/>
        <v>0</v>
      </c>
    </row>
    <row r="90" spans="1:21" x14ac:dyDescent="0.25">
      <c r="A90" t="s">
        <v>484</v>
      </c>
      <c r="B90" t="s">
        <v>236</v>
      </c>
      <c r="C90" t="s">
        <v>237</v>
      </c>
      <c r="D90" t="s">
        <v>238</v>
      </c>
      <c r="E90" t="s">
        <v>40</v>
      </c>
      <c r="F90" t="s">
        <v>139</v>
      </c>
      <c r="G90" t="s">
        <v>158</v>
      </c>
      <c r="H90" t="s">
        <v>168</v>
      </c>
      <c r="I90">
        <v>8</v>
      </c>
      <c r="J90" t="s">
        <v>239</v>
      </c>
      <c r="L90">
        <v>1</v>
      </c>
      <c r="M90" t="b">
        <v>0</v>
      </c>
      <c r="N90" t="b">
        <v>0</v>
      </c>
      <c r="O90" t="b" cm="1">
        <f t="array" ref="O90">OR(faculty[MaxLoadHoursPerWeek]="",ISBLANK(faculty[MaxLoadHoursPerWeek]))</f>
        <v>0</v>
      </c>
      <c r="P90" t="b">
        <v>0</v>
      </c>
      <c r="Q90" t="b">
        <v>0</v>
      </c>
      <c r="R90" t="str">
        <f t="shared" si="4"/>
        <v/>
      </c>
      <c r="S90" t="str">
        <f t="shared" si="5"/>
        <v/>
      </c>
      <c r="T90" t="str">
        <f t="shared" si="6"/>
        <v/>
      </c>
      <c r="U90" t="b">
        <f t="shared" si="7"/>
        <v>0</v>
      </c>
    </row>
    <row r="91" spans="1:21" x14ac:dyDescent="0.25">
      <c r="A91" t="s">
        <v>485</v>
      </c>
      <c r="B91" t="s">
        <v>301</v>
      </c>
      <c r="C91" t="s">
        <v>339</v>
      </c>
      <c r="D91" t="s">
        <v>486</v>
      </c>
      <c r="E91" t="s">
        <v>21</v>
      </c>
      <c r="F91" t="s">
        <v>152</v>
      </c>
      <c r="G91" t="s">
        <v>139</v>
      </c>
      <c r="H91" t="s">
        <v>168</v>
      </c>
      <c r="I91">
        <v>12</v>
      </c>
      <c r="J91" t="s">
        <v>487</v>
      </c>
      <c r="L91">
        <v>1</v>
      </c>
      <c r="M91" t="b">
        <v>0</v>
      </c>
      <c r="N91" t="b">
        <v>0</v>
      </c>
      <c r="O91" t="b" cm="1">
        <f t="array" ref="O91">OR(faculty[MaxLoadHoursPerWeek]="",ISBLANK(faculty[MaxLoadHoursPerWeek]))</f>
        <v>0</v>
      </c>
      <c r="P91" t="b">
        <v>0</v>
      </c>
      <c r="Q91" t="b">
        <v>0</v>
      </c>
      <c r="R91" t="str">
        <f t="shared" si="4"/>
        <v/>
      </c>
      <c r="S91" t="str">
        <f t="shared" si="5"/>
        <v/>
      </c>
      <c r="T91" t="str">
        <f t="shared" si="6"/>
        <v/>
      </c>
      <c r="U91" t="b">
        <f t="shared" si="7"/>
        <v>0</v>
      </c>
    </row>
    <row r="92" spans="1:21" x14ac:dyDescent="0.25">
      <c r="A92" t="s">
        <v>488</v>
      </c>
      <c r="B92" t="s">
        <v>470</v>
      </c>
      <c r="C92" t="s">
        <v>294</v>
      </c>
      <c r="D92" t="s">
        <v>489</v>
      </c>
      <c r="E92" t="s">
        <v>28</v>
      </c>
      <c r="F92" t="s">
        <v>146</v>
      </c>
      <c r="G92" t="s">
        <v>133</v>
      </c>
      <c r="H92" t="s">
        <v>22</v>
      </c>
      <c r="I92">
        <v>12</v>
      </c>
      <c r="J92" t="s">
        <v>490</v>
      </c>
      <c r="L92">
        <v>1</v>
      </c>
      <c r="M92" t="b">
        <v>0</v>
      </c>
      <c r="N92" t="b">
        <v>0</v>
      </c>
      <c r="O92" t="b" cm="1">
        <f t="array" ref="O92">OR(faculty[MaxLoadHoursPerWeek]="",ISBLANK(faculty[MaxLoadHoursPerWeek]))</f>
        <v>0</v>
      </c>
      <c r="P92" t="b">
        <v>0</v>
      </c>
      <c r="Q92" t="b">
        <v>0</v>
      </c>
      <c r="R92" t="str">
        <f t="shared" si="4"/>
        <v/>
      </c>
      <c r="S92" t="str">
        <f t="shared" si="5"/>
        <v/>
      </c>
      <c r="T92" t="str">
        <f t="shared" si="6"/>
        <v/>
      </c>
      <c r="U92" t="b">
        <f t="shared" si="7"/>
        <v>0</v>
      </c>
    </row>
    <row r="93" spans="1:21" x14ac:dyDescent="0.25">
      <c r="A93" t="s">
        <v>491</v>
      </c>
      <c r="B93" t="s">
        <v>136</v>
      </c>
      <c r="C93" t="s">
        <v>156</v>
      </c>
      <c r="D93" t="s">
        <v>492</v>
      </c>
      <c r="E93" t="s">
        <v>67</v>
      </c>
      <c r="F93" t="s">
        <v>189</v>
      </c>
      <c r="G93" t="s">
        <v>133</v>
      </c>
      <c r="H93" t="s">
        <v>168</v>
      </c>
      <c r="I93">
        <v>10</v>
      </c>
      <c r="J93" t="s">
        <v>493</v>
      </c>
      <c r="L93">
        <v>1</v>
      </c>
      <c r="M93" t="b">
        <v>0</v>
      </c>
      <c r="N93" t="b">
        <v>0</v>
      </c>
      <c r="O93" t="b" cm="1">
        <f t="array" ref="O93">OR(faculty[MaxLoadHoursPerWeek]="",ISBLANK(faculty[MaxLoadHoursPerWeek]))</f>
        <v>0</v>
      </c>
      <c r="P93" t="b">
        <v>0</v>
      </c>
      <c r="Q93" t="b">
        <v>0</v>
      </c>
      <c r="R93" t="str">
        <f t="shared" si="4"/>
        <v/>
      </c>
      <c r="S93" t="str">
        <f t="shared" si="5"/>
        <v/>
      </c>
      <c r="T93" t="str">
        <f t="shared" si="6"/>
        <v/>
      </c>
      <c r="U93" t="b">
        <f t="shared" si="7"/>
        <v>0</v>
      </c>
    </row>
    <row r="94" spans="1:21" x14ac:dyDescent="0.25">
      <c r="A94" t="s">
        <v>494</v>
      </c>
      <c r="B94" t="s">
        <v>361</v>
      </c>
      <c r="C94" t="s">
        <v>495</v>
      </c>
      <c r="D94" t="s">
        <v>496</v>
      </c>
      <c r="E94" t="s">
        <v>34</v>
      </c>
      <c r="F94" t="s">
        <v>146</v>
      </c>
      <c r="G94" t="s">
        <v>133</v>
      </c>
      <c r="H94" t="s">
        <v>168</v>
      </c>
      <c r="I94">
        <v>15</v>
      </c>
      <c r="J94" t="s">
        <v>497</v>
      </c>
      <c r="L94">
        <v>1</v>
      </c>
      <c r="M94" t="b">
        <v>0</v>
      </c>
      <c r="N94" t="b">
        <v>0</v>
      </c>
      <c r="O94" t="b" cm="1">
        <f t="array" ref="O94">OR(faculty[MaxLoadHoursPerWeek]="",ISBLANK(faculty[MaxLoadHoursPerWeek]))</f>
        <v>0</v>
      </c>
      <c r="P94" t="b">
        <v>0</v>
      </c>
      <c r="Q94" t="b">
        <v>0</v>
      </c>
      <c r="R94" t="str">
        <f t="shared" si="4"/>
        <v/>
      </c>
      <c r="S94" t="str">
        <f t="shared" si="5"/>
        <v/>
      </c>
      <c r="T94" t="str">
        <f t="shared" si="6"/>
        <v/>
      </c>
      <c r="U94" t="b">
        <f t="shared" si="7"/>
        <v>0</v>
      </c>
    </row>
    <row r="95" spans="1:21" x14ac:dyDescent="0.25">
      <c r="A95" t="s">
        <v>498</v>
      </c>
      <c r="B95" t="s">
        <v>280</v>
      </c>
      <c r="C95" t="s">
        <v>440</v>
      </c>
      <c r="D95" t="s">
        <v>499</v>
      </c>
      <c r="E95" t="s">
        <v>14</v>
      </c>
      <c r="F95" t="s">
        <v>152</v>
      </c>
      <c r="G95" t="s">
        <v>133</v>
      </c>
      <c r="H95" t="s">
        <v>140</v>
      </c>
      <c r="I95">
        <v>12</v>
      </c>
      <c r="J95" t="s">
        <v>500</v>
      </c>
      <c r="L95">
        <v>1</v>
      </c>
      <c r="M95" t="b">
        <v>0</v>
      </c>
      <c r="N95" t="b">
        <v>0</v>
      </c>
      <c r="O95" t="b" cm="1">
        <f t="array" ref="O95">OR(faculty[MaxLoadHoursPerWeek]="",ISBLANK(faculty[MaxLoadHoursPerWeek]))</f>
        <v>0</v>
      </c>
      <c r="P95" t="b">
        <v>0</v>
      </c>
      <c r="Q95" t="b">
        <v>0</v>
      </c>
      <c r="R95" t="str">
        <f t="shared" si="4"/>
        <v/>
      </c>
      <c r="S95" t="str">
        <f t="shared" si="5"/>
        <v/>
      </c>
      <c r="T95" t="str">
        <f t="shared" si="6"/>
        <v/>
      </c>
      <c r="U95" t="b">
        <f t="shared" si="7"/>
        <v>0</v>
      </c>
    </row>
    <row r="96" spans="1:21" x14ac:dyDescent="0.25">
      <c r="A96" t="s">
        <v>501</v>
      </c>
      <c r="B96" t="s">
        <v>418</v>
      </c>
      <c r="C96" t="s">
        <v>172</v>
      </c>
      <c r="D96" t="s">
        <v>502</v>
      </c>
      <c r="E96" t="s">
        <v>9</v>
      </c>
      <c r="F96" t="s">
        <v>132</v>
      </c>
      <c r="G96" t="s">
        <v>133</v>
      </c>
      <c r="H96" t="s">
        <v>140</v>
      </c>
      <c r="I96">
        <v>8</v>
      </c>
      <c r="J96" t="s">
        <v>503</v>
      </c>
      <c r="L96">
        <v>1</v>
      </c>
      <c r="M96" t="b">
        <v>0</v>
      </c>
      <c r="N96" t="b">
        <v>0</v>
      </c>
      <c r="O96" t="b" cm="1">
        <f t="array" ref="O96">OR(faculty[MaxLoadHoursPerWeek]="",ISBLANK(faculty[MaxLoadHoursPerWeek]))</f>
        <v>0</v>
      </c>
      <c r="P96" t="b">
        <v>0</v>
      </c>
      <c r="Q96" t="b">
        <v>0</v>
      </c>
      <c r="R96" t="str">
        <f t="shared" si="4"/>
        <v/>
      </c>
      <c r="S96" t="str">
        <f t="shared" si="5"/>
        <v/>
      </c>
      <c r="T96" t="str">
        <f t="shared" si="6"/>
        <v/>
      </c>
      <c r="U96" t="b">
        <f t="shared" si="7"/>
        <v>0</v>
      </c>
    </row>
    <row r="97" spans="1:21" x14ac:dyDescent="0.25">
      <c r="A97" t="s">
        <v>504</v>
      </c>
      <c r="B97" t="s">
        <v>263</v>
      </c>
      <c r="C97" t="s">
        <v>211</v>
      </c>
      <c r="D97" t="s">
        <v>505</v>
      </c>
      <c r="E97" t="s">
        <v>21</v>
      </c>
      <c r="F97" t="s">
        <v>152</v>
      </c>
      <c r="G97" t="s">
        <v>133</v>
      </c>
      <c r="H97" t="s">
        <v>22</v>
      </c>
      <c r="I97">
        <v>8</v>
      </c>
      <c r="J97" t="s">
        <v>506</v>
      </c>
      <c r="L97">
        <v>1</v>
      </c>
      <c r="M97" t="b">
        <v>0</v>
      </c>
      <c r="N97" t="b">
        <v>0</v>
      </c>
      <c r="O97" t="b" cm="1">
        <f t="array" ref="O97">OR(faculty[MaxLoadHoursPerWeek]="",ISBLANK(faculty[MaxLoadHoursPerWeek]))</f>
        <v>0</v>
      </c>
      <c r="P97" t="b">
        <v>0</v>
      </c>
      <c r="Q97" t="b">
        <v>0</v>
      </c>
      <c r="R97" t="str">
        <f t="shared" si="4"/>
        <v/>
      </c>
      <c r="S97" t="str">
        <f t="shared" si="5"/>
        <v/>
      </c>
      <c r="T97" t="str">
        <f t="shared" si="6"/>
        <v/>
      </c>
      <c r="U97" t="b">
        <f t="shared" si="7"/>
        <v>0</v>
      </c>
    </row>
    <row r="98" spans="1:21" x14ac:dyDescent="0.25">
      <c r="A98" t="s">
        <v>507</v>
      </c>
      <c r="B98" t="s">
        <v>136</v>
      </c>
      <c r="C98" t="s">
        <v>508</v>
      </c>
      <c r="D98" t="s">
        <v>509</v>
      </c>
      <c r="E98" t="s">
        <v>21</v>
      </c>
      <c r="F98" t="s">
        <v>132</v>
      </c>
      <c r="G98" t="s">
        <v>133</v>
      </c>
      <c r="H98" t="s">
        <v>140</v>
      </c>
      <c r="I98">
        <v>12</v>
      </c>
      <c r="J98" t="s">
        <v>510</v>
      </c>
      <c r="L98">
        <v>1</v>
      </c>
      <c r="M98" t="b">
        <v>0</v>
      </c>
      <c r="N98" t="b">
        <v>0</v>
      </c>
      <c r="O98" t="b" cm="1">
        <f t="array" ref="O98">OR(faculty[MaxLoadHoursPerWeek]="",ISBLANK(faculty[MaxLoadHoursPerWeek]))</f>
        <v>0</v>
      </c>
      <c r="P98" t="b">
        <v>0</v>
      </c>
      <c r="Q98" t="b">
        <v>0</v>
      </c>
      <c r="R98" t="str">
        <f t="shared" si="4"/>
        <v/>
      </c>
      <c r="S98" t="str">
        <f t="shared" si="5"/>
        <v/>
      </c>
      <c r="T98" t="str">
        <f t="shared" si="6"/>
        <v/>
      </c>
      <c r="U98" t="b">
        <f t="shared" si="7"/>
        <v>0</v>
      </c>
    </row>
    <row r="99" spans="1:21" x14ac:dyDescent="0.25">
      <c r="A99" t="s">
        <v>511</v>
      </c>
      <c r="B99" t="s">
        <v>241</v>
      </c>
      <c r="C99" t="s">
        <v>130</v>
      </c>
      <c r="D99" t="s">
        <v>512</v>
      </c>
      <c r="E99" t="s">
        <v>28</v>
      </c>
      <c r="F99" t="s">
        <v>139</v>
      </c>
      <c r="G99" t="s">
        <v>133</v>
      </c>
      <c r="H99" t="s">
        <v>168</v>
      </c>
      <c r="I99">
        <v>10</v>
      </c>
      <c r="J99" t="s">
        <v>513</v>
      </c>
      <c r="L99">
        <v>1</v>
      </c>
      <c r="M99" t="b">
        <v>0</v>
      </c>
      <c r="N99" t="b">
        <v>0</v>
      </c>
      <c r="O99" t="b" cm="1">
        <f t="array" ref="O99">OR(faculty[MaxLoadHoursPerWeek]="",ISBLANK(faculty[MaxLoadHoursPerWeek]))</f>
        <v>0</v>
      </c>
      <c r="P99" t="b">
        <v>0</v>
      </c>
      <c r="Q99" t="b">
        <v>0</v>
      </c>
      <c r="R99" t="str">
        <f t="shared" si="4"/>
        <v/>
      </c>
      <c r="S99" t="str">
        <f t="shared" si="5"/>
        <v/>
      </c>
      <c r="T99" t="str">
        <f t="shared" si="6"/>
        <v/>
      </c>
      <c r="U99" t="b">
        <f t="shared" si="7"/>
        <v>0</v>
      </c>
    </row>
    <row r="100" spans="1:21" x14ac:dyDescent="0.25">
      <c r="A100" t="s">
        <v>514</v>
      </c>
      <c r="B100" t="s">
        <v>171</v>
      </c>
      <c r="C100" t="s">
        <v>268</v>
      </c>
      <c r="D100" t="s">
        <v>515</v>
      </c>
      <c r="E100" t="s">
        <v>34</v>
      </c>
      <c r="F100" t="s">
        <v>139</v>
      </c>
      <c r="G100" t="s">
        <v>139</v>
      </c>
      <c r="H100" t="s">
        <v>22</v>
      </c>
      <c r="I100">
        <v>15</v>
      </c>
      <c r="J100" t="s">
        <v>516</v>
      </c>
      <c r="L100">
        <v>1</v>
      </c>
      <c r="M100" t="b">
        <v>0</v>
      </c>
      <c r="N100" t="b">
        <v>0</v>
      </c>
      <c r="O100" t="b" cm="1">
        <f t="array" ref="O100">OR(faculty[MaxLoadHoursPerWeek]="",ISBLANK(faculty[MaxLoadHoursPerWeek]))</f>
        <v>0</v>
      </c>
      <c r="P100" t="b">
        <v>0</v>
      </c>
      <c r="Q100" t="b">
        <v>0</v>
      </c>
      <c r="R100" t="str">
        <f t="shared" si="4"/>
        <v/>
      </c>
      <c r="S100" t="str">
        <f t="shared" si="5"/>
        <v/>
      </c>
      <c r="T100" t="str">
        <f t="shared" si="6"/>
        <v/>
      </c>
      <c r="U100" t="b">
        <f t="shared" si="7"/>
        <v>0</v>
      </c>
    </row>
    <row r="101" spans="1:21" x14ac:dyDescent="0.25">
      <c r="A101" t="s">
        <v>517</v>
      </c>
      <c r="B101" t="s">
        <v>155</v>
      </c>
      <c r="C101" t="s">
        <v>166</v>
      </c>
      <c r="D101" t="s">
        <v>518</v>
      </c>
      <c r="E101" t="s">
        <v>28</v>
      </c>
      <c r="F101" t="s">
        <v>132</v>
      </c>
      <c r="G101" t="s">
        <v>133</v>
      </c>
      <c r="H101" t="s">
        <v>22</v>
      </c>
      <c r="I101">
        <v>15</v>
      </c>
      <c r="J101" t="s">
        <v>519</v>
      </c>
      <c r="L101">
        <v>1</v>
      </c>
      <c r="M101" t="b">
        <v>0</v>
      </c>
      <c r="N101" t="b">
        <v>0</v>
      </c>
      <c r="O101" t="b" cm="1">
        <f t="array" ref="O101">OR(faculty[MaxLoadHoursPerWeek]="",ISBLANK(faculty[MaxLoadHoursPerWeek]))</f>
        <v>0</v>
      </c>
      <c r="P101" t="b">
        <v>0</v>
      </c>
      <c r="Q101" t="b">
        <v>0</v>
      </c>
      <c r="R101" t="str">
        <f t="shared" si="4"/>
        <v/>
      </c>
      <c r="S101" t="str">
        <f t="shared" si="5"/>
        <v/>
      </c>
      <c r="T101" t="str">
        <f t="shared" si="6"/>
        <v/>
      </c>
      <c r="U101" t="b">
        <f t="shared" si="7"/>
        <v>0</v>
      </c>
    </row>
    <row r="102" spans="1:21" x14ac:dyDescent="0.25">
      <c r="A102" t="s">
        <v>520</v>
      </c>
      <c r="B102" t="s">
        <v>456</v>
      </c>
      <c r="C102" t="s">
        <v>251</v>
      </c>
      <c r="D102" t="s">
        <v>521</v>
      </c>
      <c r="E102" t="s">
        <v>14</v>
      </c>
      <c r="F102" t="s">
        <v>132</v>
      </c>
      <c r="G102" t="s">
        <v>133</v>
      </c>
      <c r="H102" t="s">
        <v>140</v>
      </c>
      <c r="I102">
        <v>10</v>
      </c>
      <c r="J102" t="s">
        <v>522</v>
      </c>
      <c r="L102">
        <v>1</v>
      </c>
      <c r="M102" t="b">
        <v>0</v>
      </c>
      <c r="N102" t="b">
        <v>0</v>
      </c>
      <c r="O102" t="b" cm="1">
        <f t="array" ref="O102">OR(faculty[MaxLoadHoursPerWeek]="",ISBLANK(faculty[MaxLoadHoursPerWeek]))</f>
        <v>0</v>
      </c>
      <c r="P102" t="b">
        <v>0</v>
      </c>
      <c r="Q102" t="b">
        <v>0</v>
      </c>
      <c r="R102" t="str">
        <f t="shared" si="4"/>
        <v/>
      </c>
      <c r="S102" t="str">
        <f t="shared" si="5"/>
        <v/>
      </c>
      <c r="T102" t="str">
        <f t="shared" si="6"/>
        <v/>
      </c>
      <c r="U102" t="b">
        <f t="shared" si="7"/>
        <v>0</v>
      </c>
    </row>
    <row r="103" spans="1:21" x14ac:dyDescent="0.25">
      <c r="A103" t="s">
        <v>523</v>
      </c>
      <c r="B103" t="s">
        <v>186</v>
      </c>
      <c r="C103" t="s">
        <v>259</v>
      </c>
      <c r="D103" t="s">
        <v>524</v>
      </c>
      <c r="E103" t="s">
        <v>34</v>
      </c>
      <c r="F103" t="s">
        <v>152</v>
      </c>
      <c r="G103" t="s">
        <v>133</v>
      </c>
      <c r="H103" t="s">
        <v>22</v>
      </c>
      <c r="I103">
        <v>12</v>
      </c>
      <c r="J103" t="s">
        <v>525</v>
      </c>
      <c r="L103">
        <v>1</v>
      </c>
      <c r="M103" t="b">
        <v>0</v>
      </c>
      <c r="N103" t="b">
        <v>0</v>
      </c>
      <c r="O103" t="b" cm="1">
        <f t="array" ref="O103">OR(faculty[MaxLoadHoursPerWeek]="",ISBLANK(faculty[MaxLoadHoursPerWeek]))</f>
        <v>0</v>
      </c>
      <c r="P103" t="b">
        <v>0</v>
      </c>
      <c r="Q103" t="b">
        <v>0</v>
      </c>
      <c r="R103" t="str">
        <f t="shared" si="4"/>
        <v/>
      </c>
      <c r="S103" t="str">
        <f t="shared" si="5"/>
        <v/>
      </c>
      <c r="T103" t="str">
        <f t="shared" si="6"/>
        <v/>
      </c>
      <c r="U103" t="b">
        <f t="shared" si="7"/>
        <v>0</v>
      </c>
    </row>
    <row r="104" spans="1:21" x14ac:dyDescent="0.25">
      <c r="A104" t="s">
        <v>526</v>
      </c>
      <c r="B104" t="s">
        <v>280</v>
      </c>
      <c r="C104" t="s">
        <v>527</v>
      </c>
      <c r="D104" t="s">
        <v>528</v>
      </c>
      <c r="E104" t="s">
        <v>28</v>
      </c>
      <c r="F104" t="s">
        <v>152</v>
      </c>
      <c r="G104" t="s">
        <v>158</v>
      </c>
      <c r="H104" t="s">
        <v>168</v>
      </c>
      <c r="I104">
        <v>8</v>
      </c>
      <c r="J104" t="s">
        <v>529</v>
      </c>
      <c r="L104">
        <v>1</v>
      </c>
      <c r="M104" t="b">
        <v>0</v>
      </c>
      <c r="N104" t="b">
        <v>0</v>
      </c>
      <c r="O104" t="b" cm="1">
        <f t="array" ref="O104">OR(faculty[MaxLoadHoursPerWeek]="",ISBLANK(faculty[MaxLoadHoursPerWeek]))</f>
        <v>0</v>
      </c>
      <c r="P104" t="b">
        <v>0</v>
      </c>
      <c r="Q104" t="b">
        <v>0</v>
      </c>
      <c r="R104" t="str">
        <f t="shared" si="4"/>
        <v/>
      </c>
      <c r="S104" t="str">
        <f t="shared" si="5"/>
        <v/>
      </c>
      <c r="T104" t="str">
        <f t="shared" si="6"/>
        <v/>
      </c>
      <c r="U104" t="b">
        <f t="shared" si="7"/>
        <v>0</v>
      </c>
    </row>
    <row r="105" spans="1:21" x14ac:dyDescent="0.25">
      <c r="A105" t="s">
        <v>530</v>
      </c>
      <c r="B105" t="s">
        <v>186</v>
      </c>
      <c r="C105" t="s">
        <v>527</v>
      </c>
      <c r="D105" t="s">
        <v>531</v>
      </c>
      <c r="E105" t="s">
        <v>14</v>
      </c>
      <c r="F105" t="s">
        <v>146</v>
      </c>
      <c r="G105" t="s">
        <v>158</v>
      </c>
      <c r="H105" t="s">
        <v>168</v>
      </c>
      <c r="I105">
        <v>10</v>
      </c>
      <c r="J105" t="s">
        <v>532</v>
      </c>
      <c r="L105">
        <v>1</v>
      </c>
      <c r="M105" t="b">
        <v>0</v>
      </c>
      <c r="N105" t="b">
        <v>0</v>
      </c>
      <c r="O105" t="b" cm="1">
        <f t="array" ref="O105">OR(faculty[MaxLoadHoursPerWeek]="",ISBLANK(faculty[MaxLoadHoursPerWeek]))</f>
        <v>0</v>
      </c>
      <c r="P105" t="b">
        <v>0</v>
      </c>
      <c r="Q105" t="b">
        <v>0</v>
      </c>
      <c r="R105" t="str">
        <f t="shared" si="4"/>
        <v/>
      </c>
      <c r="S105" t="str">
        <f t="shared" si="5"/>
        <v/>
      </c>
      <c r="T105" t="str">
        <f t="shared" si="6"/>
        <v/>
      </c>
      <c r="U105" t="b">
        <f t="shared" si="7"/>
        <v>0</v>
      </c>
    </row>
    <row r="106" spans="1:21" x14ac:dyDescent="0.25">
      <c r="A106" t="s">
        <v>533</v>
      </c>
      <c r="B106" t="s">
        <v>456</v>
      </c>
      <c r="C106" t="s">
        <v>247</v>
      </c>
      <c r="D106" t="s">
        <v>534</v>
      </c>
      <c r="E106" t="s">
        <v>18</v>
      </c>
      <c r="F106" t="s">
        <v>152</v>
      </c>
      <c r="G106" t="s">
        <v>158</v>
      </c>
      <c r="H106" t="s">
        <v>140</v>
      </c>
      <c r="I106">
        <v>8</v>
      </c>
      <c r="J106" t="s">
        <v>535</v>
      </c>
      <c r="L106">
        <v>1</v>
      </c>
      <c r="M106" t="b">
        <v>0</v>
      </c>
      <c r="N106" t="b">
        <v>0</v>
      </c>
      <c r="O106" t="b" cm="1">
        <f t="array" ref="O106">OR(faculty[MaxLoadHoursPerWeek]="",ISBLANK(faculty[MaxLoadHoursPerWeek]))</f>
        <v>0</v>
      </c>
      <c r="P106" t="b">
        <v>0</v>
      </c>
      <c r="Q106" t="b">
        <v>0</v>
      </c>
      <c r="R106" t="str">
        <f t="shared" si="4"/>
        <v/>
      </c>
      <c r="S106" t="str">
        <f t="shared" si="5"/>
        <v/>
      </c>
      <c r="T106" t="str">
        <f t="shared" si="6"/>
        <v/>
      </c>
      <c r="U106" t="b">
        <f t="shared" si="7"/>
        <v>0</v>
      </c>
    </row>
    <row r="107" spans="1:21" x14ac:dyDescent="0.25">
      <c r="A107" t="s">
        <v>536</v>
      </c>
      <c r="B107" t="s">
        <v>176</v>
      </c>
      <c r="C107" t="s">
        <v>247</v>
      </c>
      <c r="D107" t="s">
        <v>537</v>
      </c>
      <c r="E107" t="s">
        <v>67</v>
      </c>
      <c r="F107" t="s">
        <v>146</v>
      </c>
      <c r="G107" t="s">
        <v>133</v>
      </c>
      <c r="H107" t="s">
        <v>168</v>
      </c>
      <c r="I107">
        <v>10</v>
      </c>
      <c r="J107" t="s">
        <v>538</v>
      </c>
      <c r="L107">
        <v>1</v>
      </c>
      <c r="M107" t="b">
        <v>0</v>
      </c>
      <c r="N107" t="b">
        <v>0</v>
      </c>
      <c r="O107" t="b" cm="1">
        <f t="array" ref="O107">OR(faculty[MaxLoadHoursPerWeek]="",ISBLANK(faculty[MaxLoadHoursPerWeek]))</f>
        <v>0</v>
      </c>
      <c r="P107" t="b">
        <v>0</v>
      </c>
      <c r="Q107" t="b">
        <v>0</v>
      </c>
      <c r="R107" t="str">
        <f t="shared" si="4"/>
        <v/>
      </c>
      <c r="S107" t="str">
        <f t="shared" si="5"/>
        <v/>
      </c>
      <c r="T107" t="str">
        <f t="shared" si="6"/>
        <v/>
      </c>
      <c r="U107" t="b">
        <f t="shared" si="7"/>
        <v>0</v>
      </c>
    </row>
    <row r="108" spans="1:21" x14ac:dyDescent="0.25">
      <c r="A108" t="s">
        <v>539</v>
      </c>
      <c r="B108" t="s">
        <v>206</v>
      </c>
      <c r="C108" t="s">
        <v>281</v>
      </c>
      <c r="D108" t="s">
        <v>540</v>
      </c>
      <c r="E108" t="s">
        <v>34</v>
      </c>
      <c r="F108" t="s">
        <v>152</v>
      </c>
      <c r="G108" t="s">
        <v>139</v>
      </c>
      <c r="H108" t="s">
        <v>140</v>
      </c>
      <c r="I108">
        <v>15</v>
      </c>
      <c r="J108" t="s">
        <v>541</v>
      </c>
      <c r="L108">
        <v>1</v>
      </c>
      <c r="M108" t="b">
        <v>0</v>
      </c>
      <c r="N108" t="b">
        <v>0</v>
      </c>
      <c r="O108" t="b" cm="1">
        <f t="array" ref="O108">OR(faculty[MaxLoadHoursPerWeek]="",ISBLANK(faculty[MaxLoadHoursPerWeek]))</f>
        <v>0</v>
      </c>
      <c r="P108" t="b">
        <v>0</v>
      </c>
      <c r="Q108" t="b">
        <v>0</v>
      </c>
      <c r="R108" t="str">
        <f t="shared" si="4"/>
        <v/>
      </c>
      <c r="S108" t="str">
        <f t="shared" si="5"/>
        <v/>
      </c>
      <c r="T108" t="str">
        <f t="shared" si="6"/>
        <v/>
      </c>
      <c r="U108" t="b">
        <f t="shared" si="7"/>
        <v>0</v>
      </c>
    </row>
    <row r="109" spans="1:21" x14ac:dyDescent="0.25">
      <c r="A109" t="s">
        <v>542</v>
      </c>
      <c r="B109" t="s">
        <v>391</v>
      </c>
      <c r="C109" t="s">
        <v>247</v>
      </c>
      <c r="D109" t="s">
        <v>543</v>
      </c>
      <c r="E109" t="s">
        <v>25</v>
      </c>
      <c r="F109" t="s">
        <v>152</v>
      </c>
      <c r="G109" t="s">
        <v>158</v>
      </c>
      <c r="H109" t="s">
        <v>168</v>
      </c>
      <c r="I109">
        <v>10</v>
      </c>
      <c r="J109" t="s">
        <v>544</v>
      </c>
      <c r="L109">
        <v>1</v>
      </c>
      <c r="M109" t="b">
        <v>0</v>
      </c>
      <c r="N109" t="b">
        <v>0</v>
      </c>
      <c r="O109" t="b" cm="1">
        <f t="array" ref="O109">OR(faculty[MaxLoadHoursPerWeek]="",ISBLANK(faculty[MaxLoadHoursPerWeek]))</f>
        <v>0</v>
      </c>
      <c r="P109" t="b">
        <v>0</v>
      </c>
      <c r="Q109" t="b">
        <v>0</v>
      </c>
      <c r="R109" t="str">
        <f t="shared" si="4"/>
        <v/>
      </c>
      <c r="S109" t="str">
        <f t="shared" si="5"/>
        <v/>
      </c>
      <c r="T109" t="str">
        <f t="shared" si="6"/>
        <v/>
      </c>
      <c r="U109" t="b">
        <f t="shared" si="7"/>
        <v>0</v>
      </c>
    </row>
    <row r="110" spans="1:21" x14ac:dyDescent="0.25">
      <c r="A110" t="s">
        <v>545</v>
      </c>
      <c r="B110" t="s">
        <v>378</v>
      </c>
      <c r="C110" t="s">
        <v>546</v>
      </c>
      <c r="D110" t="s">
        <v>547</v>
      </c>
      <c r="E110" t="s">
        <v>67</v>
      </c>
      <c r="F110" t="s">
        <v>132</v>
      </c>
      <c r="G110" t="s">
        <v>139</v>
      </c>
      <c r="H110" t="s">
        <v>140</v>
      </c>
      <c r="I110">
        <v>8</v>
      </c>
      <c r="J110" t="s">
        <v>548</v>
      </c>
      <c r="L110">
        <v>1</v>
      </c>
      <c r="M110" t="b">
        <v>0</v>
      </c>
      <c r="N110" t="b">
        <v>0</v>
      </c>
      <c r="O110" t="b" cm="1">
        <f t="array" ref="O110">OR(faculty[MaxLoadHoursPerWeek]="",ISBLANK(faculty[MaxLoadHoursPerWeek]))</f>
        <v>0</v>
      </c>
      <c r="P110" t="b">
        <v>0</v>
      </c>
      <c r="Q110" t="b">
        <v>0</v>
      </c>
      <c r="R110" t="str">
        <f t="shared" si="4"/>
        <v/>
      </c>
      <c r="S110" t="str">
        <f t="shared" si="5"/>
        <v/>
      </c>
      <c r="T110" t="str">
        <f t="shared" si="6"/>
        <v/>
      </c>
      <c r="U110" t="b">
        <f t="shared" si="7"/>
        <v>0</v>
      </c>
    </row>
    <row r="111" spans="1:21" x14ac:dyDescent="0.25">
      <c r="A111" t="s">
        <v>549</v>
      </c>
      <c r="B111" t="s">
        <v>391</v>
      </c>
      <c r="C111" t="s">
        <v>550</v>
      </c>
      <c r="D111" t="s">
        <v>551</v>
      </c>
      <c r="E111" t="s">
        <v>34</v>
      </c>
      <c r="F111" t="s">
        <v>152</v>
      </c>
      <c r="G111" t="s">
        <v>133</v>
      </c>
      <c r="H111" t="s">
        <v>168</v>
      </c>
      <c r="I111">
        <v>8</v>
      </c>
      <c r="J111" t="s">
        <v>552</v>
      </c>
      <c r="L111">
        <v>1</v>
      </c>
      <c r="M111" t="b">
        <v>0</v>
      </c>
      <c r="N111" t="b">
        <v>0</v>
      </c>
      <c r="O111" t="b" cm="1">
        <f t="array" ref="O111">OR(faculty[MaxLoadHoursPerWeek]="",ISBLANK(faculty[MaxLoadHoursPerWeek]))</f>
        <v>0</v>
      </c>
      <c r="P111" t="b">
        <v>0</v>
      </c>
      <c r="Q111" t="b">
        <v>0</v>
      </c>
      <c r="R111" t="str">
        <f t="shared" si="4"/>
        <v/>
      </c>
      <c r="S111" t="str">
        <f t="shared" si="5"/>
        <v/>
      </c>
      <c r="T111" t="str">
        <f t="shared" si="6"/>
        <v/>
      </c>
      <c r="U111" t="b">
        <f t="shared" si="7"/>
        <v>0</v>
      </c>
    </row>
    <row r="112" spans="1:21" x14ac:dyDescent="0.25">
      <c r="A112" t="s">
        <v>553</v>
      </c>
      <c r="B112" t="s">
        <v>232</v>
      </c>
      <c r="C112" t="s">
        <v>429</v>
      </c>
      <c r="D112" t="s">
        <v>554</v>
      </c>
      <c r="E112" t="s">
        <v>34</v>
      </c>
      <c r="F112" t="s">
        <v>132</v>
      </c>
      <c r="G112" t="s">
        <v>139</v>
      </c>
      <c r="H112" t="s">
        <v>168</v>
      </c>
      <c r="I112">
        <v>15</v>
      </c>
      <c r="J112" t="s">
        <v>555</v>
      </c>
      <c r="L112">
        <v>1</v>
      </c>
      <c r="M112" t="b">
        <v>0</v>
      </c>
      <c r="N112" t="b">
        <v>0</v>
      </c>
      <c r="O112" t="b" cm="1">
        <f t="array" ref="O112">OR(faculty[MaxLoadHoursPerWeek]="",ISBLANK(faculty[MaxLoadHoursPerWeek]))</f>
        <v>0</v>
      </c>
      <c r="P112" t="b">
        <v>0</v>
      </c>
      <c r="Q112" t="b">
        <v>0</v>
      </c>
      <c r="R112" t="str">
        <f t="shared" si="4"/>
        <v/>
      </c>
      <c r="S112" t="str">
        <f t="shared" si="5"/>
        <v/>
      </c>
      <c r="T112" t="str">
        <f t="shared" si="6"/>
        <v/>
      </c>
      <c r="U112" t="b">
        <f t="shared" si="7"/>
        <v>0</v>
      </c>
    </row>
    <row r="113" spans="1:21" x14ac:dyDescent="0.25">
      <c r="A113" t="s">
        <v>556</v>
      </c>
      <c r="B113" t="s">
        <v>418</v>
      </c>
      <c r="C113" t="s">
        <v>144</v>
      </c>
      <c r="D113" t="s">
        <v>419</v>
      </c>
      <c r="E113" t="s">
        <v>34</v>
      </c>
      <c r="F113" t="s">
        <v>139</v>
      </c>
      <c r="G113" t="s">
        <v>139</v>
      </c>
      <c r="H113" t="s">
        <v>22</v>
      </c>
      <c r="I113">
        <v>15</v>
      </c>
      <c r="J113" t="s">
        <v>420</v>
      </c>
      <c r="L113">
        <v>1</v>
      </c>
      <c r="M113" t="b">
        <v>0</v>
      </c>
      <c r="N113" t="b">
        <v>0</v>
      </c>
      <c r="O113" t="b" cm="1">
        <f t="array" ref="O113">OR(faculty[MaxLoadHoursPerWeek]="",ISBLANK(faculty[MaxLoadHoursPerWeek]))</f>
        <v>0</v>
      </c>
      <c r="P113" t="b">
        <v>0</v>
      </c>
      <c r="Q113" t="b">
        <v>0</v>
      </c>
      <c r="R113" t="str">
        <f t="shared" si="4"/>
        <v/>
      </c>
      <c r="S113" t="str">
        <f t="shared" si="5"/>
        <v/>
      </c>
      <c r="T113" t="str">
        <f t="shared" si="6"/>
        <v/>
      </c>
      <c r="U113" t="b">
        <f t="shared" si="7"/>
        <v>0</v>
      </c>
    </row>
    <row r="114" spans="1:21" x14ac:dyDescent="0.25">
      <c r="A114" t="s">
        <v>557</v>
      </c>
      <c r="B114" t="s">
        <v>456</v>
      </c>
      <c r="C114" t="s">
        <v>550</v>
      </c>
      <c r="D114" t="s">
        <v>558</v>
      </c>
      <c r="E114" t="s">
        <v>40</v>
      </c>
      <c r="F114" t="s">
        <v>189</v>
      </c>
      <c r="G114" t="s">
        <v>133</v>
      </c>
      <c r="H114" t="s">
        <v>22</v>
      </c>
      <c r="I114">
        <v>8</v>
      </c>
      <c r="J114" t="s">
        <v>559</v>
      </c>
      <c r="L114">
        <v>1</v>
      </c>
      <c r="M114" t="b">
        <v>0</v>
      </c>
      <c r="N114" t="b">
        <v>0</v>
      </c>
      <c r="O114" t="b" cm="1">
        <f t="array" ref="O114">OR(faculty[MaxLoadHoursPerWeek]="",ISBLANK(faculty[MaxLoadHoursPerWeek]))</f>
        <v>0</v>
      </c>
      <c r="P114" t="b">
        <v>0</v>
      </c>
      <c r="Q114" t="b">
        <v>0</v>
      </c>
      <c r="R114" t="str">
        <f t="shared" si="4"/>
        <v/>
      </c>
      <c r="S114" t="str">
        <f t="shared" si="5"/>
        <v/>
      </c>
      <c r="T114" t="str">
        <f t="shared" si="6"/>
        <v/>
      </c>
      <c r="U114" t="b">
        <f t="shared" si="7"/>
        <v>0</v>
      </c>
    </row>
    <row r="115" spans="1:21" x14ac:dyDescent="0.25">
      <c r="A115" t="s">
        <v>560</v>
      </c>
      <c r="B115" t="s">
        <v>181</v>
      </c>
      <c r="C115" t="s">
        <v>177</v>
      </c>
      <c r="D115" t="s">
        <v>561</v>
      </c>
      <c r="E115" t="s">
        <v>18</v>
      </c>
      <c r="F115" t="s">
        <v>146</v>
      </c>
      <c r="G115" t="s">
        <v>139</v>
      </c>
      <c r="H115" t="s">
        <v>140</v>
      </c>
      <c r="I115">
        <v>10</v>
      </c>
      <c r="J115" t="s">
        <v>562</v>
      </c>
      <c r="L115">
        <v>1</v>
      </c>
      <c r="M115" t="b">
        <v>0</v>
      </c>
      <c r="N115" t="b">
        <v>0</v>
      </c>
      <c r="O115" t="b" cm="1">
        <f t="array" ref="O115">OR(faculty[MaxLoadHoursPerWeek]="",ISBLANK(faculty[MaxLoadHoursPerWeek]))</f>
        <v>0</v>
      </c>
      <c r="P115" t="b">
        <v>0</v>
      </c>
      <c r="Q115" t="b">
        <v>0</v>
      </c>
      <c r="R115" t="str">
        <f t="shared" si="4"/>
        <v/>
      </c>
      <c r="S115" t="str">
        <f t="shared" si="5"/>
        <v/>
      </c>
      <c r="T115" t="str">
        <f t="shared" si="6"/>
        <v/>
      </c>
      <c r="U115" t="b">
        <f t="shared" si="7"/>
        <v>0</v>
      </c>
    </row>
    <row r="116" spans="1:21" x14ac:dyDescent="0.25">
      <c r="A116" t="s">
        <v>563</v>
      </c>
      <c r="B116" t="s">
        <v>149</v>
      </c>
      <c r="C116" t="s">
        <v>202</v>
      </c>
      <c r="D116" t="s">
        <v>564</v>
      </c>
      <c r="E116" t="s">
        <v>25</v>
      </c>
      <c r="F116" t="s">
        <v>132</v>
      </c>
      <c r="G116" t="s">
        <v>133</v>
      </c>
      <c r="H116" t="s">
        <v>140</v>
      </c>
      <c r="I116">
        <v>12</v>
      </c>
      <c r="J116" t="s">
        <v>565</v>
      </c>
      <c r="L116">
        <v>1</v>
      </c>
      <c r="M116" t="b">
        <v>0</v>
      </c>
      <c r="N116" t="b">
        <v>0</v>
      </c>
      <c r="O116" t="b" cm="1">
        <f t="array" ref="O116">OR(faculty[MaxLoadHoursPerWeek]="",ISBLANK(faculty[MaxLoadHoursPerWeek]))</f>
        <v>0</v>
      </c>
      <c r="P116" t="b">
        <v>0</v>
      </c>
      <c r="Q116" t="b">
        <v>0</v>
      </c>
      <c r="R116" t="str">
        <f t="shared" si="4"/>
        <v/>
      </c>
      <c r="S116" t="str">
        <f t="shared" si="5"/>
        <v/>
      </c>
      <c r="T116" t="str">
        <f t="shared" si="6"/>
        <v/>
      </c>
      <c r="U116" t="b">
        <f t="shared" si="7"/>
        <v>0</v>
      </c>
    </row>
    <row r="117" spans="1:21" x14ac:dyDescent="0.25">
      <c r="A117" t="s">
        <v>566</v>
      </c>
      <c r="B117" t="s">
        <v>267</v>
      </c>
      <c r="C117" t="s">
        <v>150</v>
      </c>
      <c r="D117" t="s">
        <v>567</v>
      </c>
      <c r="E117" t="s">
        <v>34</v>
      </c>
      <c r="F117" t="s">
        <v>132</v>
      </c>
      <c r="G117" t="s">
        <v>133</v>
      </c>
      <c r="H117" t="s">
        <v>140</v>
      </c>
      <c r="I117">
        <v>12</v>
      </c>
      <c r="J117" t="s">
        <v>568</v>
      </c>
      <c r="L117">
        <v>1</v>
      </c>
      <c r="M117" t="b">
        <v>0</v>
      </c>
      <c r="N117" t="b">
        <v>0</v>
      </c>
      <c r="O117" t="b" cm="1">
        <f t="array" ref="O117">OR(faculty[MaxLoadHoursPerWeek]="",ISBLANK(faculty[MaxLoadHoursPerWeek]))</f>
        <v>0</v>
      </c>
      <c r="P117" t="b">
        <v>0</v>
      </c>
      <c r="Q117" t="b">
        <v>0</v>
      </c>
      <c r="R117" t="str">
        <f t="shared" si="4"/>
        <v/>
      </c>
      <c r="S117" t="str">
        <f t="shared" si="5"/>
        <v/>
      </c>
      <c r="T117" t="str">
        <f t="shared" si="6"/>
        <v/>
      </c>
      <c r="U117" t="b">
        <f t="shared" si="7"/>
        <v>0</v>
      </c>
    </row>
    <row r="118" spans="1:21" x14ac:dyDescent="0.25">
      <c r="A118" t="s">
        <v>569</v>
      </c>
      <c r="B118" t="s">
        <v>267</v>
      </c>
      <c r="C118" t="s">
        <v>137</v>
      </c>
      <c r="D118" t="s">
        <v>570</v>
      </c>
      <c r="E118" t="s">
        <v>28</v>
      </c>
      <c r="F118" t="s">
        <v>152</v>
      </c>
      <c r="G118" t="s">
        <v>133</v>
      </c>
      <c r="H118" t="s">
        <v>22</v>
      </c>
      <c r="I118">
        <v>8</v>
      </c>
      <c r="J118" t="s">
        <v>571</v>
      </c>
      <c r="L118">
        <v>1</v>
      </c>
      <c r="M118" t="b">
        <v>0</v>
      </c>
      <c r="N118" t="b">
        <v>0</v>
      </c>
      <c r="O118" t="b" cm="1">
        <f t="array" ref="O118">OR(faculty[MaxLoadHoursPerWeek]="",ISBLANK(faculty[MaxLoadHoursPerWeek]))</f>
        <v>0</v>
      </c>
      <c r="P118" t="b">
        <v>0</v>
      </c>
      <c r="Q118" t="b">
        <v>0</v>
      </c>
      <c r="R118" t="str">
        <f t="shared" si="4"/>
        <v/>
      </c>
      <c r="S118" t="str">
        <f t="shared" si="5"/>
        <v/>
      </c>
      <c r="T118" t="str">
        <f t="shared" si="6"/>
        <v/>
      </c>
      <c r="U118" t="b">
        <f t="shared" si="7"/>
        <v>0</v>
      </c>
    </row>
    <row r="119" spans="1:21" x14ac:dyDescent="0.25">
      <c r="A119" t="s">
        <v>572</v>
      </c>
      <c r="B119" t="s">
        <v>418</v>
      </c>
      <c r="C119" t="s">
        <v>276</v>
      </c>
      <c r="D119" t="s">
        <v>573</v>
      </c>
      <c r="E119" t="s">
        <v>21</v>
      </c>
      <c r="F119" t="s">
        <v>139</v>
      </c>
      <c r="G119" t="s">
        <v>133</v>
      </c>
      <c r="H119" t="s">
        <v>168</v>
      </c>
      <c r="I119">
        <v>10</v>
      </c>
      <c r="J119" t="s">
        <v>574</v>
      </c>
      <c r="L119">
        <v>1</v>
      </c>
      <c r="M119" t="b">
        <v>0</v>
      </c>
      <c r="N119" t="b">
        <v>0</v>
      </c>
      <c r="O119" t="b" cm="1">
        <f t="array" ref="O119">OR(faculty[MaxLoadHoursPerWeek]="",ISBLANK(faculty[MaxLoadHoursPerWeek]))</f>
        <v>0</v>
      </c>
      <c r="P119" t="b">
        <v>0</v>
      </c>
      <c r="Q119" t="b">
        <v>0</v>
      </c>
      <c r="R119" t="str">
        <f t="shared" si="4"/>
        <v/>
      </c>
      <c r="S119" t="str">
        <f t="shared" si="5"/>
        <v/>
      </c>
      <c r="T119" t="str">
        <f t="shared" si="6"/>
        <v/>
      </c>
      <c r="U119" t="b">
        <f t="shared" si="7"/>
        <v>0</v>
      </c>
    </row>
    <row r="120" spans="1:21" x14ac:dyDescent="0.25">
      <c r="A120" t="s">
        <v>575</v>
      </c>
      <c r="B120" t="s">
        <v>301</v>
      </c>
      <c r="C120" t="s">
        <v>347</v>
      </c>
      <c r="D120" t="s">
        <v>576</v>
      </c>
      <c r="E120" t="s">
        <v>28</v>
      </c>
      <c r="F120" t="s">
        <v>152</v>
      </c>
      <c r="G120" t="s">
        <v>133</v>
      </c>
      <c r="H120" t="s">
        <v>168</v>
      </c>
      <c r="I120">
        <v>12</v>
      </c>
      <c r="J120" t="s">
        <v>577</v>
      </c>
      <c r="L120">
        <v>1</v>
      </c>
      <c r="M120" t="b">
        <v>0</v>
      </c>
      <c r="N120" t="b">
        <v>0</v>
      </c>
      <c r="O120" t="b" cm="1">
        <f t="array" ref="O120">OR(faculty[MaxLoadHoursPerWeek]="",ISBLANK(faculty[MaxLoadHoursPerWeek]))</f>
        <v>0</v>
      </c>
      <c r="P120" t="b">
        <v>0</v>
      </c>
      <c r="Q120" t="b">
        <v>0</v>
      </c>
      <c r="R120" t="str">
        <f t="shared" si="4"/>
        <v/>
      </c>
      <c r="S120" t="str">
        <f t="shared" si="5"/>
        <v/>
      </c>
      <c r="T120" t="str">
        <f t="shared" si="6"/>
        <v/>
      </c>
      <c r="U120" t="b">
        <f t="shared" si="7"/>
        <v>0</v>
      </c>
    </row>
    <row r="121" spans="1:21" x14ac:dyDescent="0.25">
      <c r="A121" t="s">
        <v>578</v>
      </c>
      <c r="B121" t="s">
        <v>579</v>
      </c>
      <c r="C121" t="s">
        <v>339</v>
      </c>
      <c r="D121" t="s">
        <v>580</v>
      </c>
      <c r="E121" t="s">
        <v>28</v>
      </c>
      <c r="F121" t="s">
        <v>152</v>
      </c>
      <c r="G121" t="s">
        <v>158</v>
      </c>
      <c r="H121" t="s">
        <v>168</v>
      </c>
      <c r="I121">
        <v>8</v>
      </c>
      <c r="J121" t="s">
        <v>581</v>
      </c>
      <c r="L121">
        <v>1</v>
      </c>
      <c r="M121" t="b">
        <v>0</v>
      </c>
      <c r="N121" t="b">
        <v>0</v>
      </c>
      <c r="O121" t="b" cm="1">
        <f t="array" ref="O121">OR(faculty[MaxLoadHoursPerWeek]="",ISBLANK(faculty[MaxLoadHoursPerWeek]))</f>
        <v>0</v>
      </c>
      <c r="P121" t="b">
        <v>0</v>
      </c>
      <c r="Q121" t="b">
        <v>0</v>
      </c>
      <c r="R121" t="str">
        <f t="shared" si="4"/>
        <v/>
      </c>
      <c r="S121" t="str">
        <f t="shared" si="5"/>
        <v/>
      </c>
      <c r="T121" t="str">
        <f t="shared" si="6"/>
        <v/>
      </c>
      <c r="U121" t="b">
        <f t="shared" si="7"/>
        <v>0</v>
      </c>
    </row>
    <row r="122" spans="1:21" x14ac:dyDescent="0.25">
      <c r="A122" t="s">
        <v>582</v>
      </c>
      <c r="B122" t="s">
        <v>228</v>
      </c>
      <c r="C122" t="s">
        <v>583</v>
      </c>
      <c r="D122" t="s">
        <v>584</v>
      </c>
      <c r="E122" t="s">
        <v>34</v>
      </c>
      <c r="F122" t="s">
        <v>139</v>
      </c>
      <c r="G122" t="s">
        <v>133</v>
      </c>
      <c r="H122" t="s">
        <v>140</v>
      </c>
      <c r="I122">
        <v>12</v>
      </c>
      <c r="J122" t="s">
        <v>585</v>
      </c>
      <c r="L122">
        <v>1</v>
      </c>
      <c r="M122" t="b">
        <v>0</v>
      </c>
      <c r="N122" t="b">
        <v>0</v>
      </c>
      <c r="O122" t="b" cm="1">
        <f t="array" ref="O122">OR(faculty[MaxLoadHoursPerWeek]="",ISBLANK(faculty[MaxLoadHoursPerWeek]))</f>
        <v>0</v>
      </c>
      <c r="P122" t="b">
        <v>0</v>
      </c>
      <c r="Q122" t="b">
        <v>0</v>
      </c>
      <c r="R122" t="str">
        <f t="shared" si="4"/>
        <v/>
      </c>
      <c r="S122" t="str">
        <f t="shared" si="5"/>
        <v/>
      </c>
      <c r="T122" t="str">
        <f t="shared" si="6"/>
        <v/>
      </c>
      <c r="U122" t="b">
        <f t="shared" si="7"/>
        <v>0</v>
      </c>
    </row>
    <row r="123" spans="1:21" x14ac:dyDescent="0.25">
      <c r="A123" t="s">
        <v>586</v>
      </c>
      <c r="B123" t="s">
        <v>218</v>
      </c>
      <c r="C123" t="s">
        <v>219</v>
      </c>
      <c r="D123" t="s">
        <v>220</v>
      </c>
      <c r="E123" t="s">
        <v>9</v>
      </c>
      <c r="F123" t="s">
        <v>132</v>
      </c>
      <c r="G123" t="s">
        <v>133</v>
      </c>
      <c r="H123" t="s">
        <v>168</v>
      </c>
      <c r="I123">
        <v>8</v>
      </c>
      <c r="J123" t="s">
        <v>221</v>
      </c>
      <c r="L123">
        <v>1</v>
      </c>
      <c r="M123" t="b">
        <v>0</v>
      </c>
      <c r="N123" t="b">
        <v>0</v>
      </c>
      <c r="O123" t="b" cm="1">
        <f t="array" ref="O123">OR(faculty[MaxLoadHoursPerWeek]="",ISBLANK(faculty[MaxLoadHoursPerWeek]))</f>
        <v>0</v>
      </c>
      <c r="P123" t="b">
        <v>0</v>
      </c>
      <c r="Q123" t="b">
        <v>0</v>
      </c>
      <c r="R123" t="str">
        <f t="shared" si="4"/>
        <v/>
      </c>
      <c r="S123" t="str">
        <f t="shared" si="5"/>
        <v/>
      </c>
      <c r="T123" t="str">
        <f t="shared" si="6"/>
        <v/>
      </c>
      <c r="U123" t="b">
        <f t="shared" si="7"/>
        <v>0</v>
      </c>
    </row>
    <row r="124" spans="1:21" x14ac:dyDescent="0.25">
      <c r="A124" t="s">
        <v>587</v>
      </c>
      <c r="B124" t="s">
        <v>588</v>
      </c>
      <c r="C124" t="s">
        <v>495</v>
      </c>
      <c r="D124" t="s">
        <v>589</v>
      </c>
      <c r="E124" t="s">
        <v>28</v>
      </c>
      <c r="F124" t="s">
        <v>152</v>
      </c>
      <c r="G124" t="s">
        <v>139</v>
      </c>
      <c r="H124" t="s">
        <v>140</v>
      </c>
      <c r="I124">
        <v>15</v>
      </c>
      <c r="J124" t="s">
        <v>590</v>
      </c>
      <c r="L124">
        <v>1</v>
      </c>
      <c r="M124" t="b">
        <v>0</v>
      </c>
      <c r="N124" t="b">
        <v>0</v>
      </c>
      <c r="O124" t="b" cm="1">
        <f t="array" ref="O124">OR(faculty[MaxLoadHoursPerWeek]="",ISBLANK(faculty[MaxLoadHoursPerWeek]))</f>
        <v>0</v>
      </c>
      <c r="P124" t="b">
        <v>0</v>
      </c>
      <c r="Q124" t="b">
        <v>0</v>
      </c>
      <c r="R124" t="str">
        <f t="shared" si="4"/>
        <v/>
      </c>
      <c r="S124" t="str">
        <f t="shared" si="5"/>
        <v/>
      </c>
      <c r="T124" t="str">
        <f t="shared" si="6"/>
        <v/>
      </c>
      <c r="U124" t="b">
        <f t="shared" si="7"/>
        <v>0</v>
      </c>
    </row>
    <row r="125" spans="1:21" x14ac:dyDescent="0.25">
      <c r="A125" t="s">
        <v>591</v>
      </c>
      <c r="B125" t="s">
        <v>149</v>
      </c>
      <c r="C125" t="s">
        <v>255</v>
      </c>
      <c r="D125" t="s">
        <v>592</v>
      </c>
      <c r="E125" t="s">
        <v>21</v>
      </c>
      <c r="F125" t="s">
        <v>146</v>
      </c>
      <c r="G125" t="s">
        <v>158</v>
      </c>
      <c r="H125" t="s">
        <v>22</v>
      </c>
      <c r="I125">
        <v>10</v>
      </c>
      <c r="J125" t="s">
        <v>593</v>
      </c>
      <c r="L125">
        <v>1</v>
      </c>
      <c r="M125" t="b">
        <v>0</v>
      </c>
      <c r="N125" t="b">
        <v>0</v>
      </c>
      <c r="O125" t="b" cm="1">
        <f t="array" ref="O125">OR(faculty[MaxLoadHoursPerWeek]="",ISBLANK(faculty[MaxLoadHoursPerWeek]))</f>
        <v>0</v>
      </c>
      <c r="P125" t="b">
        <v>0</v>
      </c>
      <c r="Q125" t="b">
        <v>0</v>
      </c>
      <c r="R125" t="str">
        <f t="shared" si="4"/>
        <v/>
      </c>
      <c r="S125" t="str">
        <f t="shared" si="5"/>
        <v/>
      </c>
      <c r="T125" t="str">
        <f t="shared" si="6"/>
        <v/>
      </c>
      <c r="U125" t="b">
        <f t="shared" si="7"/>
        <v>0</v>
      </c>
    </row>
    <row r="126" spans="1:21" x14ac:dyDescent="0.25">
      <c r="A126" t="s">
        <v>594</v>
      </c>
      <c r="B126" t="s">
        <v>149</v>
      </c>
      <c r="C126" t="s">
        <v>495</v>
      </c>
      <c r="D126" t="s">
        <v>595</v>
      </c>
      <c r="E126" t="s">
        <v>34</v>
      </c>
      <c r="F126" t="s">
        <v>139</v>
      </c>
      <c r="G126" t="s">
        <v>133</v>
      </c>
      <c r="H126" t="s">
        <v>22</v>
      </c>
      <c r="I126">
        <v>10</v>
      </c>
      <c r="J126" t="s">
        <v>596</v>
      </c>
      <c r="L126">
        <v>1</v>
      </c>
      <c r="M126" t="b">
        <v>0</v>
      </c>
      <c r="N126" t="b">
        <v>0</v>
      </c>
      <c r="O126" t="b" cm="1">
        <f t="array" ref="O126">OR(faculty[MaxLoadHoursPerWeek]="",ISBLANK(faculty[MaxLoadHoursPerWeek]))</f>
        <v>0</v>
      </c>
      <c r="P126" t="b">
        <v>0</v>
      </c>
      <c r="Q126" t="b">
        <v>0</v>
      </c>
      <c r="R126" t="str">
        <f t="shared" si="4"/>
        <v/>
      </c>
      <c r="S126" t="str">
        <f t="shared" si="5"/>
        <v/>
      </c>
      <c r="T126" t="str">
        <f t="shared" si="6"/>
        <v/>
      </c>
      <c r="U126" t="b">
        <f t="shared" si="7"/>
        <v>0</v>
      </c>
    </row>
    <row r="127" spans="1:21" x14ac:dyDescent="0.25">
      <c r="A127" t="s">
        <v>597</v>
      </c>
      <c r="B127" t="s">
        <v>280</v>
      </c>
      <c r="C127" t="s">
        <v>334</v>
      </c>
      <c r="D127" t="s">
        <v>598</v>
      </c>
      <c r="E127" t="s">
        <v>28</v>
      </c>
      <c r="F127" t="s">
        <v>146</v>
      </c>
      <c r="G127" t="s">
        <v>158</v>
      </c>
      <c r="H127" t="s">
        <v>168</v>
      </c>
      <c r="I127">
        <v>8</v>
      </c>
      <c r="J127" t="s">
        <v>599</v>
      </c>
      <c r="L127">
        <v>1</v>
      </c>
      <c r="M127" t="b">
        <v>0</v>
      </c>
      <c r="N127" t="b">
        <v>0</v>
      </c>
      <c r="O127" t="b" cm="1">
        <f t="array" ref="O127">OR(faculty[MaxLoadHoursPerWeek]="",ISBLANK(faculty[MaxLoadHoursPerWeek]))</f>
        <v>0</v>
      </c>
      <c r="P127" t="b">
        <v>0</v>
      </c>
      <c r="Q127" t="b">
        <v>0</v>
      </c>
      <c r="R127" t="str">
        <f t="shared" si="4"/>
        <v/>
      </c>
      <c r="S127" t="str">
        <f t="shared" si="5"/>
        <v/>
      </c>
      <c r="T127" t="str">
        <f t="shared" si="6"/>
        <v/>
      </c>
      <c r="U127" t="b">
        <f t="shared" si="7"/>
        <v>0</v>
      </c>
    </row>
    <row r="128" spans="1:21" x14ac:dyDescent="0.25">
      <c r="A128" t="s">
        <v>600</v>
      </c>
      <c r="B128" t="s">
        <v>218</v>
      </c>
      <c r="C128" t="s">
        <v>334</v>
      </c>
      <c r="D128" t="s">
        <v>601</v>
      </c>
      <c r="E128" t="s">
        <v>14</v>
      </c>
      <c r="F128" t="s">
        <v>152</v>
      </c>
      <c r="G128" t="s">
        <v>139</v>
      </c>
      <c r="H128" t="s">
        <v>168</v>
      </c>
      <c r="I128">
        <v>8</v>
      </c>
      <c r="J128" t="s">
        <v>602</v>
      </c>
      <c r="L128">
        <v>1</v>
      </c>
      <c r="M128" t="b">
        <v>0</v>
      </c>
      <c r="N128" t="b">
        <v>0</v>
      </c>
      <c r="O128" t="b" cm="1">
        <f t="array" ref="O128">OR(faculty[MaxLoadHoursPerWeek]="",ISBLANK(faculty[MaxLoadHoursPerWeek]))</f>
        <v>0</v>
      </c>
      <c r="P128" t="b">
        <v>0</v>
      </c>
      <c r="Q128" t="b">
        <v>0</v>
      </c>
      <c r="R128" t="str">
        <f t="shared" si="4"/>
        <v/>
      </c>
      <c r="S128" t="str">
        <f t="shared" si="5"/>
        <v/>
      </c>
      <c r="T128" t="str">
        <f t="shared" si="6"/>
        <v/>
      </c>
      <c r="U128" t="b">
        <f t="shared" si="7"/>
        <v>0</v>
      </c>
    </row>
    <row r="129" spans="1:21" x14ac:dyDescent="0.25">
      <c r="A129" t="s">
        <v>603</v>
      </c>
      <c r="B129" t="s">
        <v>223</v>
      </c>
      <c r="C129" t="s">
        <v>362</v>
      </c>
      <c r="D129" t="s">
        <v>604</v>
      </c>
      <c r="E129" t="s">
        <v>9</v>
      </c>
      <c r="F129" t="s">
        <v>189</v>
      </c>
      <c r="G129" t="s">
        <v>158</v>
      </c>
      <c r="H129" t="s">
        <v>22</v>
      </c>
      <c r="I129">
        <v>15</v>
      </c>
      <c r="J129" t="s">
        <v>605</v>
      </c>
      <c r="L129">
        <v>1</v>
      </c>
      <c r="M129" t="b">
        <v>0</v>
      </c>
      <c r="N129" t="b">
        <v>0</v>
      </c>
      <c r="O129" t="b" cm="1">
        <f t="array" ref="O129">OR(faculty[MaxLoadHoursPerWeek]="",ISBLANK(faculty[MaxLoadHoursPerWeek]))</f>
        <v>0</v>
      </c>
      <c r="P129" t="b">
        <v>0</v>
      </c>
      <c r="Q129" t="b">
        <v>0</v>
      </c>
      <c r="R129" t="str">
        <f t="shared" si="4"/>
        <v/>
      </c>
      <c r="S129" t="str">
        <f t="shared" si="5"/>
        <v/>
      </c>
      <c r="T129" t="str">
        <f t="shared" si="6"/>
        <v/>
      </c>
      <c r="U129" t="b">
        <f t="shared" si="7"/>
        <v>0</v>
      </c>
    </row>
    <row r="130" spans="1:21" x14ac:dyDescent="0.25">
      <c r="A130" t="s">
        <v>606</v>
      </c>
      <c r="B130" t="s">
        <v>402</v>
      </c>
      <c r="C130" t="s">
        <v>440</v>
      </c>
      <c r="D130" t="s">
        <v>607</v>
      </c>
      <c r="E130" t="s">
        <v>34</v>
      </c>
      <c r="F130" t="s">
        <v>132</v>
      </c>
      <c r="G130" t="s">
        <v>139</v>
      </c>
      <c r="H130" t="s">
        <v>168</v>
      </c>
      <c r="I130">
        <v>10</v>
      </c>
      <c r="J130" t="s">
        <v>608</v>
      </c>
      <c r="L130">
        <v>1</v>
      </c>
      <c r="M130" t="b">
        <v>0</v>
      </c>
      <c r="N130" t="b">
        <v>0</v>
      </c>
      <c r="O130" t="b" cm="1">
        <f t="array" ref="O130">OR(faculty[MaxLoadHoursPerWeek]="",ISBLANK(faculty[MaxLoadHoursPerWeek]))</f>
        <v>0</v>
      </c>
      <c r="P130" t="b">
        <v>0</v>
      </c>
      <c r="Q130" t="b">
        <v>0</v>
      </c>
      <c r="R130" t="str">
        <f t="shared" si="4"/>
        <v/>
      </c>
      <c r="S130" t="str">
        <f t="shared" si="5"/>
        <v/>
      </c>
      <c r="T130" t="str">
        <f t="shared" si="6"/>
        <v/>
      </c>
      <c r="U130" t="b">
        <f t="shared" si="7"/>
        <v>0</v>
      </c>
    </row>
    <row r="131" spans="1:21" x14ac:dyDescent="0.25">
      <c r="A131" t="s">
        <v>609</v>
      </c>
      <c r="B131" t="s">
        <v>165</v>
      </c>
      <c r="C131" t="s">
        <v>330</v>
      </c>
      <c r="D131" t="s">
        <v>610</v>
      </c>
      <c r="E131" t="s">
        <v>40</v>
      </c>
      <c r="F131" t="s">
        <v>189</v>
      </c>
      <c r="G131" t="s">
        <v>133</v>
      </c>
      <c r="H131" t="s">
        <v>140</v>
      </c>
      <c r="I131">
        <v>10</v>
      </c>
      <c r="J131" t="s">
        <v>611</v>
      </c>
      <c r="L131">
        <v>1</v>
      </c>
      <c r="M131" t="b">
        <v>0</v>
      </c>
      <c r="N131" t="b">
        <v>0</v>
      </c>
      <c r="O131" t="b" cm="1">
        <f t="array" ref="O131">OR(faculty[MaxLoadHoursPerWeek]="",ISBLANK(faculty[MaxLoadHoursPerWeek]))</f>
        <v>0</v>
      </c>
      <c r="P131" t="b">
        <v>0</v>
      </c>
      <c r="Q131" t="b">
        <v>0</v>
      </c>
      <c r="R131" t="str">
        <f t="shared" ref="R131:R194" si="8">IF(M131,"InvalidPK",
 IF(L131&lt;&gt;1,"DuplicateKeys",
 IF(OR(Q131,O131,P131),"BadHours",
 IF(N131,"Formatting",""))))</f>
        <v/>
      </c>
      <c r="S131" t="str">
        <f t="shared" ref="S131:S194" si="9">IF(R131="","",
 IF(R131="InvalidPK","High",
 IF(R131="DuplicateKeys","Medium",
 IF(R131="BadHours","Medium","Low"))))</f>
        <v/>
      </c>
      <c r="T131" t="str">
        <f t="shared" ref="T131:T194" si="10">_xlfn.TEXTJOIN("; ",TRUE,
 IF(M131,"FacultyID blank",""),
 IF(L131&lt;&gt;1,"Duplicate FacultyID",""),
 IF(Q131,"MaxLoad missing",""),
 IF(O131,"MaxLoad not numeric",""),
 IF(P131,"MaxLoad &lt;= 0",""),
 IF(N131,"FacultyID has spaces","")
)</f>
        <v/>
      </c>
      <c r="U131" t="b">
        <f t="shared" ref="U131:U194" si="11">R131&lt;&gt;""</f>
        <v>0</v>
      </c>
    </row>
    <row r="132" spans="1:21" x14ac:dyDescent="0.25">
      <c r="A132" t="s">
        <v>612</v>
      </c>
      <c r="B132" t="s">
        <v>470</v>
      </c>
      <c r="C132" t="s">
        <v>289</v>
      </c>
      <c r="D132" t="s">
        <v>613</v>
      </c>
      <c r="E132" t="s">
        <v>21</v>
      </c>
      <c r="F132" t="s">
        <v>132</v>
      </c>
      <c r="G132" t="s">
        <v>133</v>
      </c>
      <c r="H132" t="s">
        <v>140</v>
      </c>
      <c r="I132">
        <v>15</v>
      </c>
      <c r="J132" t="s">
        <v>614</v>
      </c>
      <c r="L132">
        <v>1</v>
      </c>
      <c r="M132" t="b">
        <v>0</v>
      </c>
      <c r="N132" t="b">
        <v>0</v>
      </c>
      <c r="O132" t="b" cm="1">
        <f t="array" ref="O132">OR(faculty[MaxLoadHoursPerWeek]="",ISBLANK(faculty[MaxLoadHoursPerWeek]))</f>
        <v>0</v>
      </c>
      <c r="P132" t="b">
        <v>0</v>
      </c>
      <c r="Q132" t="b">
        <v>0</v>
      </c>
      <c r="R132" t="str">
        <f t="shared" si="8"/>
        <v/>
      </c>
      <c r="S132" t="str">
        <f t="shared" si="9"/>
        <v/>
      </c>
      <c r="T132" t="str">
        <f t="shared" si="10"/>
        <v/>
      </c>
      <c r="U132" t="b">
        <f t="shared" si="11"/>
        <v>0</v>
      </c>
    </row>
    <row r="133" spans="1:21" x14ac:dyDescent="0.25">
      <c r="A133" t="s">
        <v>615</v>
      </c>
      <c r="B133" t="s">
        <v>413</v>
      </c>
      <c r="C133" t="s">
        <v>268</v>
      </c>
      <c r="D133" t="s">
        <v>616</v>
      </c>
      <c r="E133" t="s">
        <v>67</v>
      </c>
      <c r="F133" t="s">
        <v>139</v>
      </c>
      <c r="G133" t="s">
        <v>133</v>
      </c>
      <c r="H133" t="s">
        <v>168</v>
      </c>
      <c r="I133">
        <v>15</v>
      </c>
      <c r="J133" t="s">
        <v>617</v>
      </c>
      <c r="L133">
        <v>1</v>
      </c>
      <c r="M133" t="b">
        <v>0</v>
      </c>
      <c r="N133" t="b">
        <v>0</v>
      </c>
      <c r="O133" t="b" cm="1">
        <f t="array" ref="O133">OR(faculty[MaxLoadHoursPerWeek]="",ISBLANK(faculty[MaxLoadHoursPerWeek]))</f>
        <v>0</v>
      </c>
      <c r="P133" t="b">
        <v>0</v>
      </c>
      <c r="Q133" t="b">
        <v>0</v>
      </c>
      <c r="R133" t="str">
        <f t="shared" si="8"/>
        <v/>
      </c>
      <c r="S133" t="str">
        <f t="shared" si="9"/>
        <v/>
      </c>
      <c r="T133" t="str">
        <f t="shared" si="10"/>
        <v/>
      </c>
      <c r="U133" t="b">
        <f t="shared" si="11"/>
        <v>0</v>
      </c>
    </row>
    <row r="134" spans="1:21" x14ac:dyDescent="0.25">
      <c r="A134" t="s">
        <v>618</v>
      </c>
      <c r="B134" t="s">
        <v>206</v>
      </c>
      <c r="C134" t="s">
        <v>150</v>
      </c>
      <c r="D134" t="s">
        <v>619</v>
      </c>
      <c r="E134" t="s">
        <v>34</v>
      </c>
      <c r="F134" t="s">
        <v>189</v>
      </c>
      <c r="G134" t="s">
        <v>158</v>
      </c>
      <c r="H134" t="s">
        <v>168</v>
      </c>
      <c r="I134">
        <v>8</v>
      </c>
      <c r="J134" t="s">
        <v>620</v>
      </c>
      <c r="L134">
        <v>1</v>
      </c>
      <c r="M134" t="b">
        <v>0</v>
      </c>
      <c r="N134" t="b">
        <v>0</v>
      </c>
      <c r="O134" t="b" cm="1">
        <f t="array" ref="O134">OR(faculty[MaxLoadHoursPerWeek]="",ISBLANK(faculty[MaxLoadHoursPerWeek]))</f>
        <v>0</v>
      </c>
      <c r="P134" t="b">
        <v>0</v>
      </c>
      <c r="Q134" t="b">
        <v>0</v>
      </c>
      <c r="R134" t="str">
        <f t="shared" si="8"/>
        <v/>
      </c>
      <c r="S134" t="str">
        <f t="shared" si="9"/>
        <v/>
      </c>
      <c r="T134" t="str">
        <f t="shared" si="10"/>
        <v/>
      </c>
      <c r="U134" t="b">
        <f t="shared" si="11"/>
        <v>0</v>
      </c>
    </row>
    <row r="135" spans="1:21" x14ac:dyDescent="0.25">
      <c r="A135" t="s">
        <v>621</v>
      </c>
      <c r="B135" t="s">
        <v>470</v>
      </c>
      <c r="C135" t="s">
        <v>429</v>
      </c>
      <c r="D135" t="s">
        <v>622</v>
      </c>
      <c r="E135" t="s">
        <v>18</v>
      </c>
      <c r="F135" t="s">
        <v>146</v>
      </c>
      <c r="G135" t="s">
        <v>139</v>
      </c>
      <c r="H135" t="s">
        <v>168</v>
      </c>
      <c r="I135">
        <v>10</v>
      </c>
      <c r="J135" t="s">
        <v>623</v>
      </c>
      <c r="L135">
        <v>1</v>
      </c>
      <c r="M135" t="b">
        <v>0</v>
      </c>
      <c r="N135" t="b">
        <v>0</v>
      </c>
      <c r="O135" t="b" cm="1">
        <f t="array" ref="O135">OR(faculty[MaxLoadHoursPerWeek]="",ISBLANK(faculty[MaxLoadHoursPerWeek]))</f>
        <v>0</v>
      </c>
      <c r="P135" t="b">
        <v>0</v>
      </c>
      <c r="Q135" t="b">
        <v>0</v>
      </c>
      <c r="R135" t="str">
        <f t="shared" si="8"/>
        <v/>
      </c>
      <c r="S135" t="str">
        <f t="shared" si="9"/>
        <v/>
      </c>
      <c r="T135" t="str">
        <f t="shared" si="10"/>
        <v/>
      </c>
      <c r="U135" t="b">
        <f t="shared" si="11"/>
        <v>0</v>
      </c>
    </row>
    <row r="136" spans="1:21" x14ac:dyDescent="0.25">
      <c r="A136" t="s">
        <v>624</v>
      </c>
      <c r="B136" t="s">
        <v>263</v>
      </c>
      <c r="C136" t="s">
        <v>144</v>
      </c>
      <c r="D136" t="s">
        <v>625</v>
      </c>
      <c r="E136" t="s">
        <v>9</v>
      </c>
      <c r="F136" t="s">
        <v>152</v>
      </c>
      <c r="G136" t="s">
        <v>133</v>
      </c>
      <c r="H136" t="s">
        <v>22</v>
      </c>
      <c r="I136">
        <v>8</v>
      </c>
      <c r="J136" t="s">
        <v>626</v>
      </c>
      <c r="L136">
        <v>1</v>
      </c>
      <c r="M136" t="b">
        <v>0</v>
      </c>
      <c r="N136" t="b">
        <v>0</v>
      </c>
      <c r="O136" t="b" cm="1">
        <f t="array" ref="O136">OR(faculty[MaxLoadHoursPerWeek]="",ISBLANK(faculty[MaxLoadHoursPerWeek]))</f>
        <v>0</v>
      </c>
      <c r="P136" t="b">
        <v>0</v>
      </c>
      <c r="Q136" t="b">
        <v>0</v>
      </c>
      <c r="R136" t="str">
        <f t="shared" si="8"/>
        <v/>
      </c>
      <c r="S136" t="str">
        <f t="shared" si="9"/>
        <v/>
      </c>
      <c r="T136" t="str">
        <f t="shared" si="10"/>
        <v/>
      </c>
      <c r="U136" t="b">
        <f t="shared" si="11"/>
        <v>0</v>
      </c>
    </row>
    <row r="137" spans="1:21" x14ac:dyDescent="0.25">
      <c r="A137" t="s">
        <v>627</v>
      </c>
      <c r="B137" t="s">
        <v>228</v>
      </c>
      <c r="C137" t="s">
        <v>281</v>
      </c>
      <c r="D137" t="s">
        <v>628</v>
      </c>
      <c r="E137" t="s">
        <v>9</v>
      </c>
      <c r="F137" t="s">
        <v>139</v>
      </c>
      <c r="G137" t="s">
        <v>133</v>
      </c>
      <c r="H137" t="s">
        <v>22</v>
      </c>
      <c r="I137">
        <v>8</v>
      </c>
      <c r="J137" t="s">
        <v>629</v>
      </c>
      <c r="L137">
        <v>1</v>
      </c>
      <c r="M137" t="b">
        <v>0</v>
      </c>
      <c r="N137" t="b">
        <v>0</v>
      </c>
      <c r="O137" t="b" cm="1">
        <f t="array" ref="O137">OR(faculty[MaxLoadHoursPerWeek]="",ISBLANK(faculty[MaxLoadHoursPerWeek]))</f>
        <v>0</v>
      </c>
      <c r="P137" t="b">
        <v>0</v>
      </c>
      <c r="Q137" t="b">
        <v>0</v>
      </c>
      <c r="R137" t="str">
        <f t="shared" si="8"/>
        <v/>
      </c>
      <c r="S137" t="str">
        <f t="shared" si="9"/>
        <v/>
      </c>
      <c r="T137" t="str">
        <f t="shared" si="10"/>
        <v/>
      </c>
      <c r="U137" t="b">
        <f t="shared" si="11"/>
        <v>0</v>
      </c>
    </row>
    <row r="138" spans="1:21" x14ac:dyDescent="0.25">
      <c r="A138" t="s">
        <v>630</v>
      </c>
      <c r="B138" t="s">
        <v>206</v>
      </c>
      <c r="C138" t="s">
        <v>583</v>
      </c>
      <c r="D138" t="s">
        <v>631</v>
      </c>
      <c r="E138" t="s">
        <v>40</v>
      </c>
      <c r="F138" t="s">
        <v>152</v>
      </c>
      <c r="G138" t="s">
        <v>139</v>
      </c>
      <c r="H138" t="s">
        <v>168</v>
      </c>
      <c r="I138">
        <v>12</v>
      </c>
      <c r="J138" t="s">
        <v>632</v>
      </c>
      <c r="L138">
        <v>1</v>
      </c>
      <c r="M138" t="b">
        <v>0</v>
      </c>
      <c r="N138" t="b">
        <v>0</v>
      </c>
      <c r="O138" t="b" cm="1">
        <f t="array" ref="O138">OR(faculty[MaxLoadHoursPerWeek]="",ISBLANK(faculty[MaxLoadHoursPerWeek]))</f>
        <v>0</v>
      </c>
      <c r="P138" t="b">
        <v>0</v>
      </c>
      <c r="Q138" t="b">
        <v>0</v>
      </c>
      <c r="R138" t="str">
        <f t="shared" si="8"/>
        <v/>
      </c>
      <c r="S138" t="str">
        <f t="shared" si="9"/>
        <v/>
      </c>
      <c r="T138" t="str">
        <f t="shared" si="10"/>
        <v/>
      </c>
      <c r="U138" t="b">
        <f t="shared" si="11"/>
        <v>0</v>
      </c>
    </row>
    <row r="139" spans="1:21" x14ac:dyDescent="0.25">
      <c r="A139" t="s">
        <v>633</v>
      </c>
      <c r="B139" t="s">
        <v>354</v>
      </c>
      <c r="C139" t="s">
        <v>495</v>
      </c>
      <c r="D139" t="s">
        <v>634</v>
      </c>
      <c r="E139" t="s">
        <v>14</v>
      </c>
      <c r="F139" t="s">
        <v>139</v>
      </c>
      <c r="G139" t="s">
        <v>133</v>
      </c>
      <c r="H139" t="s">
        <v>22</v>
      </c>
      <c r="I139">
        <v>12</v>
      </c>
      <c r="J139" t="s">
        <v>635</v>
      </c>
      <c r="L139">
        <v>1</v>
      </c>
      <c r="M139" t="b">
        <v>0</v>
      </c>
      <c r="N139" t="b">
        <v>0</v>
      </c>
      <c r="O139" t="b" cm="1">
        <f t="array" ref="O139">OR(faculty[MaxLoadHoursPerWeek]="",ISBLANK(faculty[MaxLoadHoursPerWeek]))</f>
        <v>0</v>
      </c>
      <c r="P139" t="b">
        <v>0</v>
      </c>
      <c r="Q139" t="b">
        <v>0</v>
      </c>
      <c r="R139" t="str">
        <f t="shared" si="8"/>
        <v/>
      </c>
      <c r="S139" t="str">
        <f t="shared" si="9"/>
        <v/>
      </c>
      <c r="T139" t="str">
        <f t="shared" si="10"/>
        <v/>
      </c>
      <c r="U139" t="b">
        <f t="shared" si="11"/>
        <v>0</v>
      </c>
    </row>
    <row r="140" spans="1:21" x14ac:dyDescent="0.25">
      <c r="A140" t="s">
        <v>636</v>
      </c>
      <c r="B140" t="s">
        <v>343</v>
      </c>
      <c r="C140" t="s">
        <v>237</v>
      </c>
      <c r="D140" t="s">
        <v>637</v>
      </c>
      <c r="E140" t="s">
        <v>14</v>
      </c>
      <c r="F140" t="s">
        <v>132</v>
      </c>
      <c r="G140" t="s">
        <v>133</v>
      </c>
      <c r="H140" t="s">
        <v>168</v>
      </c>
      <c r="I140">
        <v>15</v>
      </c>
      <c r="J140" t="s">
        <v>638</v>
      </c>
      <c r="L140">
        <v>1</v>
      </c>
      <c r="M140" t="b">
        <v>0</v>
      </c>
      <c r="N140" t="b">
        <v>0</v>
      </c>
      <c r="O140" t="b" cm="1">
        <f t="array" ref="O140">OR(faculty[MaxLoadHoursPerWeek]="",ISBLANK(faculty[MaxLoadHoursPerWeek]))</f>
        <v>0</v>
      </c>
      <c r="P140" t="b">
        <v>0</v>
      </c>
      <c r="Q140" t="b">
        <v>0</v>
      </c>
      <c r="R140" t="str">
        <f t="shared" si="8"/>
        <v/>
      </c>
      <c r="S140" t="str">
        <f t="shared" si="9"/>
        <v/>
      </c>
      <c r="T140" t="str">
        <f t="shared" si="10"/>
        <v/>
      </c>
      <c r="U140" t="b">
        <f t="shared" si="11"/>
        <v>0</v>
      </c>
    </row>
    <row r="141" spans="1:21" x14ac:dyDescent="0.25">
      <c r="A141" t="s">
        <v>639</v>
      </c>
      <c r="B141" t="s">
        <v>136</v>
      </c>
      <c r="C141" t="s">
        <v>474</v>
      </c>
      <c r="D141" t="s">
        <v>640</v>
      </c>
      <c r="E141" t="s">
        <v>40</v>
      </c>
      <c r="F141" t="s">
        <v>152</v>
      </c>
      <c r="G141" t="s">
        <v>133</v>
      </c>
      <c r="H141" t="s">
        <v>140</v>
      </c>
      <c r="I141">
        <v>10</v>
      </c>
      <c r="J141" t="s">
        <v>641</v>
      </c>
      <c r="L141">
        <v>1</v>
      </c>
      <c r="M141" t="b">
        <v>0</v>
      </c>
      <c r="N141" t="b">
        <v>0</v>
      </c>
      <c r="O141" t="b" cm="1">
        <f t="array" ref="O141">OR(faculty[MaxLoadHoursPerWeek]="",ISBLANK(faculty[MaxLoadHoursPerWeek]))</f>
        <v>0</v>
      </c>
      <c r="P141" t="b">
        <v>0</v>
      </c>
      <c r="Q141" t="b">
        <v>0</v>
      </c>
      <c r="R141" t="str">
        <f t="shared" si="8"/>
        <v/>
      </c>
      <c r="S141" t="str">
        <f t="shared" si="9"/>
        <v/>
      </c>
      <c r="T141" t="str">
        <f t="shared" si="10"/>
        <v/>
      </c>
      <c r="U141" t="b">
        <f t="shared" si="11"/>
        <v>0</v>
      </c>
    </row>
    <row r="142" spans="1:21" x14ac:dyDescent="0.25">
      <c r="A142" t="s">
        <v>642</v>
      </c>
      <c r="B142" t="s">
        <v>143</v>
      </c>
      <c r="C142" t="s">
        <v>144</v>
      </c>
      <c r="D142" t="s">
        <v>145</v>
      </c>
      <c r="E142" t="s">
        <v>25</v>
      </c>
      <c r="F142" t="s">
        <v>152</v>
      </c>
      <c r="G142" t="s">
        <v>158</v>
      </c>
      <c r="H142" t="s">
        <v>140</v>
      </c>
      <c r="I142">
        <v>15</v>
      </c>
      <c r="J142" t="s">
        <v>147</v>
      </c>
      <c r="L142">
        <v>1</v>
      </c>
      <c r="M142" t="b">
        <v>0</v>
      </c>
      <c r="N142" t="b">
        <v>0</v>
      </c>
      <c r="O142" t="b" cm="1">
        <f t="array" ref="O142">OR(faculty[MaxLoadHoursPerWeek]="",ISBLANK(faculty[MaxLoadHoursPerWeek]))</f>
        <v>0</v>
      </c>
      <c r="P142" t="b">
        <v>0</v>
      </c>
      <c r="Q142" t="b">
        <v>0</v>
      </c>
      <c r="R142" t="str">
        <f t="shared" si="8"/>
        <v/>
      </c>
      <c r="S142" t="str">
        <f t="shared" si="9"/>
        <v/>
      </c>
      <c r="T142" t="str">
        <f t="shared" si="10"/>
        <v/>
      </c>
      <c r="U142" t="b">
        <f t="shared" si="11"/>
        <v>0</v>
      </c>
    </row>
    <row r="143" spans="1:21" x14ac:dyDescent="0.25">
      <c r="A143" t="s">
        <v>643</v>
      </c>
      <c r="B143" t="s">
        <v>165</v>
      </c>
      <c r="C143" t="s">
        <v>144</v>
      </c>
      <c r="D143" t="s">
        <v>644</v>
      </c>
      <c r="E143" t="s">
        <v>21</v>
      </c>
      <c r="F143" t="s">
        <v>132</v>
      </c>
      <c r="G143" t="s">
        <v>133</v>
      </c>
      <c r="H143" t="s">
        <v>168</v>
      </c>
      <c r="I143">
        <v>15</v>
      </c>
      <c r="J143" t="s">
        <v>645</v>
      </c>
      <c r="L143">
        <v>1</v>
      </c>
      <c r="M143" t="b">
        <v>0</v>
      </c>
      <c r="N143" t="b">
        <v>0</v>
      </c>
      <c r="O143" t="b" cm="1">
        <f t="array" ref="O143">OR(faculty[MaxLoadHoursPerWeek]="",ISBLANK(faculty[MaxLoadHoursPerWeek]))</f>
        <v>0</v>
      </c>
      <c r="P143" t="b">
        <v>0</v>
      </c>
      <c r="Q143" t="b">
        <v>0</v>
      </c>
      <c r="R143" t="str">
        <f t="shared" si="8"/>
        <v/>
      </c>
      <c r="S143" t="str">
        <f t="shared" si="9"/>
        <v/>
      </c>
      <c r="T143" t="str">
        <f t="shared" si="10"/>
        <v/>
      </c>
      <c r="U143" t="b">
        <f t="shared" si="11"/>
        <v>0</v>
      </c>
    </row>
    <row r="144" spans="1:21" x14ac:dyDescent="0.25">
      <c r="A144" t="s">
        <v>646</v>
      </c>
      <c r="B144" t="s">
        <v>218</v>
      </c>
      <c r="C144" t="s">
        <v>182</v>
      </c>
      <c r="D144" t="s">
        <v>647</v>
      </c>
      <c r="E144" t="s">
        <v>14</v>
      </c>
      <c r="F144" t="s">
        <v>189</v>
      </c>
      <c r="G144" t="s">
        <v>133</v>
      </c>
      <c r="H144" t="s">
        <v>22</v>
      </c>
      <c r="I144">
        <v>10</v>
      </c>
      <c r="J144" t="s">
        <v>648</v>
      </c>
      <c r="L144">
        <v>1</v>
      </c>
      <c r="M144" t="b">
        <v>0</v>
      </c>
      <c r="N144" t="b">
        <v>0</v>
      </c>
      <c r="O144" t="b" cm="1">
        <f t="array" ref="O144">OR(faculty[MaxLoadHoursPerWeek]="",ISBLANK(faculty[MaxLoadHoursPerWeek]))</f>
        <v>0</v>
      </c>
      <c r="P144" t="b">
        <v>0</v>
      </c>
      <c r="Q144" t="b">
        <v>0</v>
      </c>
      <c r="R144" t="str">
        <f t="shared" si="8"/>
        <v/>
      </c>
      <c r="S144" t="str">
        <f t="shared" si="9"/>
        <v/>
      </c>
      <c r="T144" t="str">
        <f t="shared" si="10"/>
        <v/>
      </c>
      <c r="U144" t="b">
        <f t="shared" si="11"/>
        <v>0</v>
      </c>
    </row>
    <row r="145" spans="1:21" x14ac:dyDescent="0.25">
      <c r="A145" t="s">
        <v>649</v>
      </c>
      <c r="B145" t="s">
        <v>263</v>
      </c>
      <c r="C145" t="s">
        <v>276</v>
      </c>
      <c r="D145" t="s">
        <v>650</v>
      </c>
      <c r="E145" t="s">
        <v>40</v>
      </c>
      <c r="F145" t="s">
        <v>132</v>
      </c>
      <c r="G145" t="s">
        <v>133</v>
      </c>
      <c r="H145" t="s">
        <v>168</v>
      </c>
      <c r="I145">
        <v>12</v>
      </c>
      <c r="J145" t="s">
        <v>651</v>
      </c>
      <c r="L145">
        <v>1</v>
      </c>
      <c r="M145" t="b">
        <v>0</v>
      </c>
      <c r="N145" t="b">
        <v>0</v>
      </c>
      <c r="O145" t="b" cm="1">
        <f t="array" ref="O145">OR(faculty[MaxLoadHoursPerWeek]="",ISBLANK(faculty[MaxLoadHoursPerWeek]))</f>
        <v>0</v>
      </c>
      <c r="P145" t="b">
        <v>0</v>
      </c>
      <c r="Q145" t="b">
        <v>0</v>
      </c>
      <c r="R145" t="str">
        <f t="shared" si="8"/>
        <v/>
      </c>
      <c r="S145" t="str">
        <f t="shared" si="9"/>
        <v/>
      </c>
      <c r="T145" t="str">
        <f t="shared" si="10"/>
        <v/>
      </c>
      <c r="U145" t="b">
        <f t="shared" si="11"/>
        <v>0</v>
      </c>
    </row>
    <row r="146" spans="1:21" x14ac:dyDescent="0.25">
      <c r="A146" t="s">
        <v>652</v>
      </c>
      <c r="B146" t="s">
        <v>136</v>
      </c>
      <c r="C146" t="s">
        <v>255</v>
      </c>
      <c r="D146" t="s">
        <v>653</v>
      </c>
      <c r="E146" t="s">
        <v>21</v>
      </c>
      <c r="F146" t="s">
        <v>189</v>
      </c>
      <c r="G146" t="s">
        <v>133</v>
      </c>
      <c r="H146" t="s">
        <v>140</v>
      </c>
      <c r="I146">
        <v>10</v>
      </c>
      <c r="J146" t="s">
        <v>654</v>
      </c>
      <c r="L146">
        <v>1</v>
      </c>
      <c r="M146" t="b">
        <v>0</v>
      </c>
      <c r="N146" t="b">
        <v>0</v>
      </c>
      <c r="O146" t="b" cm="1">
        <f t="array" ref="O146">OR(faculty[MaxLoadHoursPerWeek]="",ISBLANK(faculty[MaxLoadHoursPerWeek]))</f>
        <v>0</v>
      </c>
      <c r="P146" t="b">
        <v>0</v>
      </c>
      <c r="Q146" t="b">
        <v>0</v>
      </c>
      <c r="R146" t="str">
        <f t="shared" si="8"/>
        <v/>
      </c>
      <c r="S146" t="str">
        <f t="shared" si="9"/>
        <v/>
      </c>
      <c r="T146" t="str">
        <f t="shared" si="10"/>
        <v/>
      </c>
      <c r="U146" t="b">
        <f t="shared" si="11"/>
        <v>0</v>
      </c>
    </row>
    <row r="147" spans="1:21" x14ac:dyDescent="0.25">
      <c r="A147" t="s">
        <v>655</v>
      </c>
      <c r="B147" t="s">
        <v>308</v>
      </c>
      <c r="C147" t="s">
        <v>211</v>
      </c>
      <c r="D147" t="s">
        <v>656</v>
      </c>
      <c r="E147" t="s">
        <v>28</v>
      </c>
      <c r="F147" t="s">
        <v>152</v>
      </c>
      <c r="G147" t="s">
        <v>133</v>
      </c>
      <c r="H147" t="s">
        <v>140</v>
      </c>
      <c r="I147">
        <v>10</v>
      </c>
      <c r="J147" t="s">
        <v>657</v>
      </c>
      <c r="L147">
        <v>1</v>
      </c>
      <c r="M147" t="b">
        <v>0</v>
      </c>
      <c r="N147" t="b">
        <v>0</v>
      </c>
      <c r="O147" t="b" cm="1">
        <f t="array" ref="O147">OR(faculty[MaxLoadHoursPerWeek]="",ISBLANK(faculty[MaxLoadHoursPerWeek]))</f>
        <v>0</v>
      </c>
      <c r="P147" t="b">
        <v>0</v>
      </c>
      <c r="Q147" t="b">
        <v>0</v>
      </c>
      <c r="R147" t="str">
        <f t="shared" si="8"/>
        <v/>
      </c>
      <c r="S147" t="str">
        <f t="shared" si="9"/>
        <v/>
      </c>
      <c r="T147" t="str">
        <f t="shared" si="10"/>
        <v/>
      </c>
      <c r="U147" t="b">
        <f t="shared" si="11"/>
        <v>0</v>
      </c>
    </row>
    <row r="148" spans="1:21" x14ac:dyDescent="0.25">
      <c r="A148" t="s">
        <v>658</v>
      </c>
      <c r="B148" t="s">
        <v>201</v>
      </c>
      <c r="C148" t="s">
        <v>659</v>
      </c>
      <c r="D148" t="s">
        <v>660</v>
      </c>
      <c r="E148" t="s">
        <v>18</v>
      </c>
      <c r="F148" t="s">
        <v>139</v>
      </c>
      <c r="G148" t="s">
        <v>133</v>
      </c>
      <c r="H148" t="s">
        <v>168</v>
      </c>
      <c r="I148">
        <v>10</v>
      </c>
      <c r="J148" t="s">
        <v>661</v>
      </c>
      <c r="L148">
        <v>1</v>
      </c>
      <c r="M148" t="b">
        <v>0</v>
      </c>
      <c r="N148" t="b">
        <v>0</v>
      </c>
      <c r="O148" t="b" cm="1">
        <f t="array" ref="O148">OR(faculty[MaxLoadHoursPerWeek]="",ISBLANK(faculty[MaxLoadHoursPerWeek]))</f>
        <v>0</v>
      </c>
      <c r="P148" t="b">
        <v>0</v>
      </c>
      <c r="Q148" t="b">
        <v>0</v>
      </c>
      <c r="R148" t="str">
        <f t="shared" si="8"/>
        <v/>
      </c>
      <c r="S148" t="str">
        <f t="shared" si="9"/>
        <v/>
      </c>
      <c r="T148" t="str">
        <f t="shared" si="10"/>
        <v/>
      </c>
      <c r="U148" t="b">
        <f t="shared" si="11"/>
        <v>0</v>
      </c>
    </row>
    <row r="149" spans="1:21" x14ac:dyDescent="0.25">
      <c r="A149" t="s">
        <v>662</v>
      </c>
      <c r="B149" t="s">
        <v>456</v>
      </c>
      <c r="C149" t="s">
        <v>268</v>
      </c>
      <c r="D149" t="s">
        <v>663</v>
      </c>
      <c r="E149" t="s">
        <v>25</v>
      </c>
      <c r="F149" t="s">
        <v>139</v>
      </c>
      <c r="G149" t="s">
        <v>133</v>
      </c>
      <c r="H149" t="s">
        <v>140</v>
      </c>
      <c r="I149">
        <v>10</v>
      </c>
      <c r="J149" t="s">
        <v>664</v>
      </c>
      <c r="L149">
        <v>1</v>
      </c>
      <c r="M149" t="b">
        <v>0</v>
      </c>
      <c r="N149" t="b">
        <v>0</v>
      </c>
      <c r="O149" t="b" cm="1">
        <f t="array" ref="O149">OR(faculty[MaxLoadHoursPerWeek]="",ISBLANK(faculty[MaxLoadHoursPerWeek]))</f>
        <v>0</v>
      </c>
      <c r="P149" t="b">
        <v>0</v>
      </c>
      <c r="Q149" t="b">
        <v>0</v>
      </c>
      <c r="R149" t="str">
        <f t="shared" si="8"/>
        <v/>
      </c>
      <c r="S149" t="str">
        <f t="shared" si="9"/>
        <v/>
      </c>
      <c r="T149" t="str">
        <f t="shared" si="10"/>
        <v/>
      </c>
      <c r="U149" t="b">
        <f t="shared" si="11"/>
        <v>0</v>
      </c>
    </row>
    <row r="150" spans="1:21" x14ac:dyDescent="0.25">
      <c r="A150" t="s">
        <v>665</v>
      </c>
      <c r="B150" t="s">
        <v>329</v>
      </c>
      <c r="C150" t="s">
        <v>137</v>
      </c>
      <c r="D150" t="s">
        <v>666</v>
      </c>
      <c r="E150" t="s">
        <v>28</v>
      </c>
      <c r="F150" t="s">
        <v>139</v>
      </c>
      <c r="G150" t="s">
        <v>133</v>
      </c>
      <c r="H150" t="s">
        <v>140</v>
      </c>
      <c r="I150">
        <v>15</v>
      </c>
      <c r="J150" t="s">
        <v>667</v>
      </c>
      <c r="L150">
        <v>1</v>
      </c>
      <c r="M150" t="b">
        <v>0</v>
      </c>
      <c r="N150" t="b">
        <v>0</v>
      </c>
      <c r="O150" t="b" cm="1">
        <f t="array" ref="O150">OR(faculty[MaxLoadHoursPerWeek]="",ISBLANK(faculty[MaxLoadHoursPerWeek]))</f>
        <v>0</v>
      </c>
      <c r="P150" t="b">
        <v>0</v>
      </c>
      <c r="Q150" t="b">
        <v>0</v>
      </c>
      <c r="R150" t="str">
        <f t="shared" si="8"/>
        <v/>
      </c>
      <c r="S150" t="str">
        <f t="shared" si="9"/>
        <v/>
      </c>
      <c r="T150" t="str">
        <f t="shared" si="10"/>
        <v/>
      </c>
      <c r="U150" t="b">
        <f t="shared" si="11"/>
        <v>0</v>
      </c>
    </row>
    <row r="151" spans="1:21" x14ac:dyDescent="0.25">
      <c r="A151" t="s">
        <v>668</v>
      </c>
      <c r="B151" t="s">
        <v>329</v>
      </c>
      <c r="C151" t="s">
        <v>255</v>
      </c>
      <c r="D151" t="s">
        <v>669</v>
      </c>
      <c r="E151" t="s">
        <v>25</v>
      </c>
      <c r="F151" t="s">
        <v>146</v>
      </c>
      <c r="G151" t="s">
        <v>158</v>
      </c>
      <c r="H151" t="s">
        <v>22</v>
      </c>
      <c r="I151">
        <v>12</v>
      </c>
      <c r="J151" t="s">
        <v>670</v>
      </c>
      <c r="L151">
        <v>1</v>
      </c>
      <c r="M151" t="b">
        <v>0</v>
      </c>
      <c r="N151" t="b">
        <v>0</v>
      </c>
      <c r="O151" t="b" cm="1">
        <f t="array" ref="O151">OR(faculty[MaxLoadHoursPerWeek]="",ISBLANK(faculty[MaxLoadHoursPerWeek]))</f>
        <v>0</v>
      </c>
      <c r="P151" t="b">
        <v>0</v>
      </c>
      <c r="Q151" t="b">
        <v>0</v>
      </c>
      <c r="R151" t="str">
        <f t="shared" si="8"/>
        <v/>
      </c>
      <c r="S151" t="str">
        <f t="shared" si="9"/>
        <v/>
      </c>
      <c r="T151" t="str">
        <f t="shared" si="10"/>
        <v/>
      </c>
      <c r="U151" t="b">
        <f t="shared" si="11"/>
        <v>0</v>
      </c>
    </row>
    <row r="152" spans="1:21" x14ac:dyDescent="0.25">
      <c r="A152" t="s">
        <v>671</v>
      </c>
      <c r="B152" t="s">
        <v>588</v>
      </c>
      <c r="C152" t="s">
        <v>429</v>
      </c>
      <c r="D152" t="s">
        <v>672</v>
      </c>
      <c r="E152" t="s">
        <v>9</v>
      </c>
      <c r="F152" t="s">
        <v>152</v>
      </c>
      <c r="G152" t="s">
        <v>133</v>
      </c>
      <c r="H152" t="s">
        <v>168</v>
      </c>
      <c r="I152">
        <v>8</v>
      </c>
      <c r="J152" t="s">
        <v>673</v>
      </c>
      <c r="L152">
        <v>1</v>
      </c>
      <c r="M152" t="b">
        <v>0</v>
      </c>
      <c r="N152" t="b">
        <v>0</v>
      </c>
      <c r="O152" t="b" cm="1">
        <f t="array" ref="O152">OR(faculty[MaxLoadHoursPerWeek]="",ISBLANK(faculty[MaxLoadHoursPerWeek]))</f>
        <v>0</v>
      </c>
      <c r="P152" t="b">
        <v>0</v>
      </c>
      <c r="Q152" t="b">
        <v>0</v>
      </c>
      <c r="R152" t="str">
        <f t="shared" si="8"/>
        <v/>
      </c>
      <c r="S152" t="str">
        <f t="shared" si="9"/>
        <v/>
      </c>
      <c r="T152" t="str">
        <f t="shared" si="10"/>
        <v/>
      </c>
      <c r="U152" t="b">
        <f t="shared" si="11"/>
        <v>0</v>
      </c>
    </row>
    <row r="153" spans="1:21" x14ac:dyDescent="0.25">
      <c r="A153" t="s">
        <v>674</v>
      </c>
      <c r="B153" t="s">
        <v>329</v>
      </c>
      <c r="C153" t="s">
        <v>466</v>
      </c>
      <c r="D153" t="s">
        <v>675</v>
      </c>
      <c r="E153" t="s">
        <v>28</v>
      </c>
      <c r="F153" t="s">
        <v>132</v>
      </c>
      <c r="G153" t="s">
        <v>139</v>
      </c>
      <c r="H153" t="s">
        <v>168</v>
      </c>
      <c r="I153">
        <v>12</v>
      </c>
      <c r="J153" t="s">
        <v>676</v>
      </c>
      <c r="L153">
        <v>1</v>
      </c>
      <c r="M153" t="b">
        <v>0</v>
      </c>
      <c r="N153" t="b">
        <v>0</v>
      </c>
      <c r="O153" t="b" cm="1">
        <f t="array" ref="O153">OR(faculty[MaxLoadHoursPerWeek]="",ISBLANK(faculty[MaxLoadHoursPerWeek]))</f>
        <v>0</v>
      </c>
      <c r="P153" t="b">
        <v>0</v>
      </c>
      <c r="Q153" t="b">
        <v>0</v>
      </c>
      <c r="R153" t="str">
        <f t="shared" si="8"/>
        <v/>
      </c>
      <c r="S153" t="str">
        <f t="shared" si="9"/>
        <v/>
      </c>
      <c r="T153" t="str">
        <f t="shared" si="10"/>
        <v/>
      </c>
      <c r="U153" t="b">
        <f t="shared" si="11"/>
        <v>0</v>
      </c>
    </row>
    <row r="154" spans="1:21" x14ac:dyDescent="0.25">
      <c r="A154" t="s">
        <v>677</v>
      </c>
      <c r="B154" t="s">
        <v>176</v>
      </c>
      <c r="C154" t="s">
        <v>251</v>
      </c>
      <c r="D154" t="s">
        <v>678</v>
      </c>
      <c r="E154" t="s">
        <v>21</v>
      </c>
      <c r="F154" t="s">
        <v>146</v>
      </c>
      <c r="G154" t="s">
        <v>133</v>
      </c>
      <c r="H154" t="s">
        <v>168</v>
      </c>
      <c r="I154">
        <v>15</v>
      </c>
      <c r="J154" t="s">
        <v>679</v>
      </c>
      <c r="L154">
        <v>1</v>
      </c>
      <c r="M154" t="b">
        <v>0</v>
      </c>
      <c r="N154" t="b">
        <v>0</v>
      </c>
      <c r="O154" t="b" cm="1">
        <f t="array" ref="O154">OR(faculty[MaxLoadHoursPerWeek]="",ISBLANK(faculty[MaxLoadHoursPerWeek]))</f>
        <v>0</v>
      </c>
      <c r="P154" t="b">
        <v>0</v>
      </c>
      <c r="Q154" t="b">
        <v>0</v>
      </c>
      <c r="R154" t="str">
        <f t="shared" si="8"/>
        <v/>
      </c>
      <c r="S154" t="str">
        <f t="shared" si="9"/>
        <v/>
      </c>
      <c r="T154" t="str">
        <f t="shared" si="10"/>
        <v/>
      </c>
      <c r="U154" t="b">
        <f t="shared" si="11"/>
        <v>0</v>
      </c>
    </row>
    <row r="155" spans="1:21" x14ac:dyDescent="0.25">
      <c r="A155" t="s">
        <v>680</v>
      </c>
      <c r="B155" t="s">
        <v>196</v>
      </c>
      <c r="C155" t="s">
        <v>219</v>
      </c>
      <c r="D155" t="s">
        <v>681</v>
      </c>
      <c r="E155" t="s">
        <v>40</v>
      </c>
      <c r="F155" t="s">
        <v>132</v>
      </c>
      <c r="G155" t="s">
        <v>158</v>
      </c>
      <c r="H155" t="s">
        <v>140</v>
      </c>
      <c r="I155">
        <v>8</v>
      </c>
      <c r="J155" t="s">
        <v>682</v>
      </c>
      <c r="L155">
        <v>1</v>
      </c>
      <c r="M155" t="b">
        <v>0</v>
      </c>
      <c r="N155" t="b">
        <v>0</v>
      </c>
      <c r="O155" t="b" cm="1">
        <f t="array" ref="O155">OR(faculty[MaxLoadHoursPerWeek]="",ISBLANK(faculty[MaxLoadHoursPerWeek]))</f>
        <v>0</v>
      </c>
      <c r="P155" t="b">
        <v>0</v>
      </c>
      <c r="Q155" t="b">
        <v>0</v>
      </c>
      <c r="R155" t="str">
        <f t="shared" si="8"/>
        <v/>
      </c>
      <c r="S155" t="str">
        <f t="shared" si="9"/>
        <v/>
      </c>
      <c r="T155" t="str">
        <f t="shared" si="10"/>
        <v/>
      </c>
      <c r="U155" t="b">
        <f t="shared" si="11"/>
        <v>0</v>
      </c>
    </row>
    <row r="156" spans="1:21" x14ac:dyDescent="0.25">
      <c r="A156" t="s">
        <v>683</v>
      </c>
      <c r="B156" t="s">
        <v>201</v>
      </c>
      <c r="C156" t="s">
        <v>362</v>
      </c>
      <c r="D156" t="s">
        <v>684</v>
      </c>
      <c r="E156" t="s">
        <v>34</v>
      </c>
      <c r="F156" t="s">
        <v>132</v>
      </c>
      <c r="G156" t="s">
        <v>133</v>
      </c>
      <c r="H156" t="s">
        <v>168</v>
      </c>
      <c r="I156">
        <v>12</v>
      </c>
      <c r="J156" t="s">
        <v>685</v>
      </c>
      <c r="L156">
        <v>1</v>
      </c>
      <c r="M156" t="b">
        <v>0</v>
      </c>
      <c r="N156" t="b">
        <v>0</v>
      </c>
      <c r="O156" t="b" cm="1">
        <f t="array" ref="O156">OR(faculty[MaxLoadHoursPerWeek]="",ISBLANK(faculty[MaxLoadHoursPerWeek]))</f>
        <v>0</v>
      </c>
      <c r="P156" t="b">
        <v>0</v>
      </c>
      <c r="Q156" t="b">
        <v>0</v>
      </c>
      <c r="R156" t="str">
        <f t="shared" si="8"/>
        <v/>
      </c>
      <c r="S156" t="str">
        <f t="shared" si="9"/>
        <v/>
      </c>
      <c r="T156" t="str">
        <f t="shared" si="10"/>
        <v/>
      </c>
      <c r="U156" t="b">
        <f t="shared" si="11"/>
        <v>0</v>
      </c>
    </row>
    <row r="157" spans="1:21" x14ac:dyDescent="0.25">
      <c r="A157" t="s">
        <v>686</v>
      </c>
      <c r="B157" t="s">
        <v>143</v>
      </c>
      <c r="C157" t="s">
        <v>334</v>
      </c>
      <c r="D157" t="s">
        <v>687</v>
      </c>
      <c r="E157" t="s">
        <v>21</v>
      </c>
      <c r="F157" t="s">
        <v>132</v>
      </c>
      <c r="G157" t="s">
        <v>139</v>
      </c>
      <c r="H157" t="s">
        <v>168</v>
      </c>
      <c r="I157">
        <v>15</v>
      </c>
      <c r="J157" t="s">
        <v>688</v>
      </c>
      <c r="L157">
        <v>1</v>
      </c>
      <c r="M157" t="b">
        <v>0</v>
      </c>
      <c r="N157" t="b">
        <v>0</v>
      </c>
      <c r="O157" t="b" cm="1">
        <f t="array" ref="O157">OR(faculty[MaxLoadHoursPerWeek]="",ISBLANK(faculty[MaxLoadHoursPerWeek]))</f>
        <v>0</v>
      </c>
      <c r="P157" t="b">
        <v>0</v>
      </c>
      <c r="Q157" t="b">
        <v>0</v>
      </c>
      <c r="R157" t="str">
        <f t="shared" si="8"/>
        <v/>
      </c>
      <c r="S157" t="str">
        <f t="shared" si="9"/>
        <v/>
      </c>
      <c r="T157" t="str">
        <f t="shared" si="10"/>
        <v/>
      </c>
      <c r="U157" t="b">
        <f t="shared" si="11"/>
        <v>0</v>
      </c>
    </row>
    <row r="158" spans="1:21" x14ac:dyDescent="0.25">
      <c r="A158" t="s">
        <v>689</v>
      </c>
      <c r="B158" t="s">
        <v>206</v>
      </c>
      <c r="C158" t="s">
        <v>237</v>
      </c>
      <c r="D158" t="s">
        <v>690</v>
      </c>
      <c r="E158" t="s">
        <v>9</v>
      </c>
      <c r="F158" t="s">
        <v>132</v>
      </c>
      <c r="G158" t="s">
        <v>133</v>
      </c>
      <c r="H158" t="s">
        <v>168</v>
      </c>
      <c r="I158">
        <v>10</v>
      </c>
      <c r="J158" t="s">
        <v>691</v>
      </c>
      <c r="L158">
        <v>1</v>
      </c>
      <c r="M158" t="b">
        <v>0</v>
      </c>
      <c r="N158" t="b">
        <v>0</v>
      </c>
      <c r="O158" t="b" cm="1">
        <f t="array" ref="O158">OR(faculty[MaxLoadHoursPerWeek]="",ISBLANK(faculty[MaxLoadHoursPerWeek]))</f>
        <v>0</v>
      </c>
      <c r="P158" t="b">
        <v>0</v>
      </c>
      <c r="Q158" t="b">
        <v>0</v>
      </c>
      <c r="R158" t="str">
        <f t="shared" si="8"/>
        <v/>
      </c>
      <c r="S158" t="str">
        <f t="shared" si="9"/>
        <v/>
      </c>
      <c r="T158" t="str">
        <f t="shared" si="10"/>
        <v/>
      </c>
      <c r="U158" t="b">
        <f t="shared" si="11"/>
        <v>0</v>
      </c>
    </row>
    <row r="159" spans="1:21" x14ac:dyDescent="0.25">
      <c r="A159" t="s">
        <v>692</v>
      </c>
      <c r="B159" t="s">
        <v>418</v>
      </c>
      <c r="C159" t="s">
        <v>508</v>
      </c>
      <c r="D159" t="s">
        <v>693</v>
      </c>
      <c r="E159" t="s">
        <v>14</v>
      </c>
      <c r="F159" t="s">
        <v>152</v>
      </c>
      <c r="G159" t="s">
        <v>139</v>
      </c>
      <c r="H159" t="s">
        <v>168</v>
      </c>
      <c r="I159">
        <v>12</v>
      </c>
      <c r="J159" t="s">
        <v>694</v>
      </c>
      <c r="L159">
        <v>1</v>
      </c>
      <c r="M159" t="b">
        <v>0</v>
      </c>
      <c r="N159" t="b">
        <v>0</v>
      </c>
      <c r="O159" t="b" cm="1">
        <f t="array" ref="O159">OR(faculty[MaxLoadHoursPerWeek]="",ISBLANK(faculty[MaxLoadHoursPerWeek]))</f>
        <v>0</v>
      </c>
      <c r="P159" t="b">
        <v>0</v>
      </c>
      <c r="Q159" t="b">
        <v>0</v>
      </c>
      <c r="R159" t="str">
        <f t="shared" si="8"/>
        <v/>
      </c>
      <c r="S159" t="str">
        <f t="shared" si="9"/>
        <v/>
      </c>
      <c r="T159" t="str">
        <f t="shared" si="10"/>
        <v/>
      </c>
      <c r="U159" t="b">
        <f t="shared" si="11"/>
        <v>0</v>
      </c>
    </row>
    <row r="160" spans="1:21" x14ac:dyDescent="0.25">
      <c r="A160" t="s">
        <v>695</v>
      </c>
      <c r="B160" t="s">
        <v>236</v>
      </c>
      <c r="C160" t="s">
        <v>237</v>
      </c>
      <c r="D160" t="s">
        <v>238</v>
      </c>
      <c r="E160" t="s">
        <v>14</v>
      </c>
      <c r="F160" t="s">
        <v>189</v>
      </c>
      <c r="G160" t="s">
        <v>133</v>
      </c>
      <c r="H160" t="s">
        <v>140</v>
      </c>
      <c r="I160">
        <v>15</v>
      </c>
      <c r="J160" t="s">
        <v>239</v>
      </c>
      <c r="L160">
        <v>1</v>
      </c>
      <c r="M160" t="b">
        <v>0</v>
      </c>
      <c r="N160" t="b">
        <v>0</v>
      </c>
      <c r="O160" t="b" cm="1">
        <f t="array" ref="O160">OR(faculty[MaxLoadHoursPerWeek]="",ISBLANK(faculty[MaxLoadHoursPerWeek]))</f>
        <v>0</v>
      </c>
      <c r="P160" t="b">
        <v>0</v>
      </c>
      <c r="Q160" t="b">
        <v>0</v>
      </c>
      <c r="R160" t="str">
        <f t="shared" si="8"/>
        <v/>
      </c>
      <c r="S160" t="str">
        <f t="shared" si="9"/>
        <v/>
      </c>
      <c r="T160" t="str">
        <f t="shared" si="10"/>
        <v/>
      </c>
      <c r="U160" t="b">
        <f t="shared" si="11"/>
        <v>0</v>
      </c>
    </row>
    <row r="161" spans="1:21" x14ac:dyDescent="0.25">
      <c r="A161" t="s">
        <v>696</v>
      </c>
      <c r="B161" t="s">
        <v>223</v>
      </c>
      <c r="C161" t="s">
        <v>202</v>
      </c>
      <c r="D161" t="s">
        <v>697</v>
      </c>
      <c r="E161" t="s">
        <v>9</v>
      </c>
      <c r="F161" t="s">
        <v>132</v>
      </c>
      <c r="G161" t="s">
        <v>133</v>
      </c>
      <c r="H161" t="s">
        <v>168</v>
      </c>
      <c r="I161">
        <v>12</v>
      </c>
      <c r="J161" t="s">
        <v>698</v>
      </c>
      <c r="L161">
        <v>1</v>
      </c>
      <c r="M161" t="b">
        <v>0</v>
      </c>
      <c r="N161" t="b">
        <v>0</v>
      </c>
      <c r="O161" t="b" cm="1">
        <f t="array" ref="O161">OR(faculty[MaxLoadHoursPerWeek]="",ISBLANK(faculty[MaxLoadHoursPerWeek]))</f>
        <v>0</v>
      </c>
      <c r="P161" t="b">
        <v>0</v>
      </c>
      <c r="Q161" t="b">
        <v>0</v>
      </c>
      <c r="R161" t="str">
        <f t="shared" si="8"/>
        <v/>
      </c>
      <c r="S161" t="str">
        <f t="shared" si="9"/>
        <v/>
      </c>
      <c r="T161" t="str">
        <f t="shared" si="10"/>
        <v/>
      </c>
      <c r="U161" t="b">
        <f t="shared" si="11"/>
        <v>0</v>
      </c>
    </row>
    <row r="162" spans="1:21" x14ac:dyDescent="0.25">
      <c r="A162" t="s">
        <v>699</v>
      </c>
      <c r="B162" t="s">
        <v>186</v>
      </c>
      <c r="C162" t="s">
        <v>347</v>
      </c>
      <c r="D162" t="s">
        <v>700</v>
      </c>
      <c r="E162" t="s">
        <v>14</v>
      </c>
      <c r="F162" t="s">
        <v>139</v>
      </c>
      <c r="G162" t="s">
        <v>133</v>
      </c>
      <c r="H162" t="s">
        <v>168</v>
      </c>
      <c r="I162">
        <v>10</v>
      </c>
      <c r="J162" t="s">
        <v>701</v>
      </c>
      <c r="L162">
        <v>1</v>
      </c>
      <c r="M162" t="b">
        <v>0</v>
      </c>
      <c r="N162" t="b">
        <v>0</v>
      </c>
      <c r="O162" t="b" cm="1">
        <f t="array" ref="O162">OR(faculty[MaxLoadHoursPerWeek]="",ISBLANK(faculty[MaxLoadHoursPerWeek]))</f>
        <v>0</v>
      </c>
      <c r="P162" t="b">
        <v>0</v>
      </c>
      <c r="Q162" t="b">
        <v>0</v>
      </c>
      <c r="R162" t="str">
        <f t="shared" si="8"/>
        <v/>
      </c>
      <c r="S162" t="str">
        <f t="shared" si="9"/>
        <v/>
      </c>
      <c r="T162" t="str">
        <f t="shared" si="10"/>
        <v/>
      </c>
      <c r="U162" t="b">
        <f t="shared" si="11"/>
        <v>0</v>
      </c>
    </row>
    <row r="163" spans="1:21" x14ac:dyDescent="0.25">
      <c r="A163" t="s">
        <v>702</v>
      </c>
      <c r="B163" t="s">
        <v>439</v>
      </c>
      <c r="C163" t="s">
        <v>156</v>
      </c>
      <c r="D163" t="s">
        <v>703</v>
      </c>
      <c r="E163" t="s">
        <v>25</v>
      </c>
      <c r="F163" t="s">
        <v>139</v>
      </c>
      <c r="G163" t="s">
        <v>133</v>
      </c>
      <c r="H163" t="s">
        <v>140</v>
      </c>
      <c r="I163">
        <v>15</v>
      </c>
      <c r="J163" t="s">
        <v>704</v>
      </c>
      <c r="L163">
        <v>1</v>
      </c>
      <c r="M163" t="b">
        <v>0</v>
      </c>
      <c r="N163" t="b">
        <v>0</v>
      </c>
      <c r="O163" t="b" cm="1">
        <f t="array" ref="O163">OR(faculty[MaxLoadHoursPerWeek]="",ISBLANK(faculty[MaxLoadHoursPerWeek]))</f>
        <v>0</v>
      </c>
      <c r="P163" t="b">
        <v>0</v>
      </c>
      <c r="Q163" t="b">
        <v>0</v>
      </c>
      <c r="R163" t="str">
        <f t="shared" si="8"/>
        <v/>
      </c>
      <c r="S163" t="str">
        <f t="shared" si="9"/>
        <v/>
      </c>
      <c r="T163" t="str">
        <f t="shared" si="10"/>
        <v/>
      </c>
      <c r="U163" t="b">
        <f t="shared" si="11"/>
        <v>0</v>
      </c>
    </row>
    <row r="164" spans="1:21" x14ac:dyDescent="0.25">
      <c r="A164" t="s">
        <v>705</v>
      </c>
      <c r="B164" t="s">
        <v>223</v>
      </c>
      <c r="C164" t="s">
        <v>414</v>
      </c>
      <c r="D164" t="s">
        <v>706</v>
      </c>
      <c r="E164" t="s">
        <v>14</v>
      </c>
      <c r="F164" t="s">
        <v>132</v>
      </c>
      <c r="G164" t="s">
        <v>139</v>
      </c>
      <c r="H164" t="s">
        <v>22</v>
      </c>
      <c r="I164">
        <v>15</v>
      </c>
      <c r="J164" t="s">
        <v>707</v>
      </c>
      <c r="L164">
        <v>1</v>
      </c>
      <c r="M164" t="b">
        <v>0</v>
      </c>
      <c r="N164" t="b">
        <v>0</v>
      </c>
      <c r="O164" t="b" cm="1">
        <f t="array" ref="O164">OR(faculty[MaxLoadHoursPerWeek]="",ISBLANK(faculty[MaxLoadHoursPerWeek]))</f>
        <v>0</v>
      </c>
      <c r="P164" t="b">
        <v>0</v>
      </c>
      <c r="Q164" t="b">
        <v>0</v>
      </c>
      <c r="R164" t="str">
        <f t="shared" si="8"/>
        <v/>
      </c>
      <c r="S164" t="str">
        <f t="shared" si="9"/>
        <v/>
      </c>
      <c r="T164" t="str">
        <f t="shared" si="10"/>
        <v/>
      </c>
      <c r="U164" t="b">
        <f t="shared" si="11"/>
        <v>0</v>
      </c>
    </row>
    <row r="165" spans="1:21" x14ac:dyDescent="0.25">
      <c r="A165" t="s">
        <v>708</v>
      </c>
      <c r="B165" t="s">
        <v>478</v>
      </c>
      <c r="C165" t="s">
        <v>709</v>
      </c>
      <c r="D165" t="s">
        <v>710</v>
      </c>
      <c r="E165" t="s">
        <v>18</v>
      </c>
      <c r="F165" t="s">
        <v>189</v>
      </c>
      <c r="G165" t="s">
        <v>133</v>
      </c>
      <c r="H165" t="s">
        <v>168</v>
      </c>
      <c r="I165">
        <v>10</v>
      </c>
      <c r="J165" t="s">
        <v>711</v>
      </c>
      <c r="L165">
        <v>1</v>
      </c>
      <c r="M165" t="b">
        <v>0</v>
      </c>
      <c r="N165" t="b">
        <v>0</v>
      </c>
      <c r="O165" t="b" cm="1">
        <f t="array" ref="O165">OR(faculty[MaxLoadHoursPerWeek]="",ISBLANK(faculty[MaxLoadHoursPerWeek]))</f>
        <v>0</v>
      </c>
      <c r="P165" t="b">
        <v>0</v>
      </c>
      <c r="Q165" t="b">
        <v>0</v>
      </c>
      <c r="R165" t="str">
        <f t="shared" si="8"/>
        <v/>
      </c>
      <c r="S165" t="str">
        <f t="shared" si="9"/>
        <v/>
      </c>
      <c r="T165" t="str">
        <f t="shared" si="10"/>
        <v/>
      </c>
      <c r="U165" t="b">
        <f t="shared" si="11"/>
        <v>0</v>
      </c>
    </row>
    <row r="166" spans="1:21" x14ac:dyDescent="0.25">
      <c r="A166" t="s">
        <v>712</v>
      </c>
      <c r="B166" t="s">
        <v>470</v>
      </c>
      <c r="C166" t="s">
        <v>289</v>
      </c>
      <c r="D166" t="s">
        <v>613</v>
      </c>
      <c r="E166" t="s">
        <v>40</v>
      </c>
      <c r="F166" t="s">
        <v>189</v>
      </c>
      <c r="G166" t="s">
        <v>139</v>
      </c>
      <c r="H166" t="s">
        <v>140</v>
      </c>
      <c r="I166">
        <v>8</v>
      </c>
      <c r="J166" t="s">
        <v>614</v>
      </c>
      <c r="L166">
        <v>1</v>
      </c>
      <c r="M166" t="b">
        <v>0</v>
      </c>
      <c r="N166" t="b">
        <v>0</v>
      </c>
      <c r="O166" t="b" cm="1">
        <f t="array" ref="O166">OR(faculty[MaxLoadHoursPerWeek]="",ISBLANK(faculty[MaxLoadHoursPerWeek]))</f>
        <v>0</v>
      </c>
      <c r="P166" t="b">
        <v>0</v>
      </c>
      <c r="Q166" t="b">
        <v>0</v>
      </c>
      <c r="R166" t="str">
        <f t="shared" si="8"/>
        <v/>
      </c>
      <c r="S166" t="str">
        <f t="shared" si="9"/>
        <v/>
      </c>
      <c r="T166" t="str">
        <f t="shared" si="10"/>
        <v/>
      </c>
      <c r="U166" t="b">
        <f t="shared" si="11"/>
        <v>0</v>
      </c>
    </row>
    <row r="167" spans="1:21" x14ac:dyDescent="0.25">
      <c r="A167" t="s">
        <v>713</v>
      </c>
      <c r="B167" t="s">
        <v>155</v>
      </c>
      <c r="C167" t="s">
        <v>187</v>
      </c>
      <c r="D167" t="s">
        <v>714</v>
      </c>
      <c r="E167" t="s">
        <v>25</v>
      </c>
      <c r="F167" t="s">
        <v>132</v>
      </c>
      <c r="G167" t="s">
        <v>133</v>
      </c>
      <c r="H167" t="s">
        <v>168</v>
      </c>
      <c r="I167">
        <v>15</v>
      </c>
      <c r="J167" t="s">
        <v>715</v>
      </c>
      <c r="L167">
        <v>1</v>
      </c>
      <c r="M167" t="b">
        <v>0</v>
      </c>
      <c r="N167" t="b">
        <v>0</v>
      </c>
      <c r="O167" t="b" cm="1">
        <f t="array" ref="O167">OR(faculty[MaxLoadHoursPerWeek]="",ISBLANK(faculty[MaxLoadHoursPerWeek]))</f>
        <v>0</v>
      </c>
      <c r="P167" t="b">
        <v>0</v>
      </c>
      <c r="Q167" t="b">
        <v>0</v>
      </c>
      <c r="R167" t="str">
        <f t="shared" si="8"/>
        <v/>
      </c>
      <c r="S167" t="str">
        <f t="shared" si="9"/>
        <v/>
      </c>
      <c r="T167" t="str">
        <f t="shared" si="10"/>
        <v/>
      </c>
      <c r="U167" t="b">
        <f t="shared" si="11"/>
        <v>0</v>
      </c>
    </row>
    <row r="168" spans="1:21" x14ac:dyDescent="0.25">
      <c r="A168" t="s">
        <v>716</v>
      </c>
      <c r="B168" t="s">
        <v>155</v>
      </c>
      <c r="C168" t="s">
        <v>150</v>
      </c>
      <c r="D168" t="s">
        <v>717</v>
      </c>
      <c r="E168" t="s">
        <v>21</v>
      </c>
      <c r="F168" t="s">
        <v>132</v>
      </c>
      <c r="G168" t="s">
        <v>133</v>
      </c>
      <c r="H168" t="s">
        <v>140</v>
      </c>
      <c r="I168">
        <v>15</v>
      </c>
      <c r="J168" t="s">
        <v>718</v>
      </c>
      <c r="L168">
        <v>1</v>
      </c>
      <c r="M168" t="b">
        <v>0</v>
      </c>
      <c r="N168" t="b">
        <v>0</v>
      </c>
      <c r="O168" t="b" cm="1">
        <f t="array" ref="O168">OR(faculty[MaxLoadHoursPerWeek]="",ISBLANK(faculty[MaxLoadHoursPerWeek]))</f>
        <v>0</v>
      </c>
      <c r="P168" t="b">
        <v>0</v>
      </c>
      <c r="Q168" t="b">
        <v>0</v>
      </c>
      <c r="R168" t="str">
        <f t="shared" si="8"/>
        <v/>
      </c>
      <c r="S168" t="str">
        <f t="shared" si="9"/>
        <v/>
      </c>
      <c r="T168" t="str">
        <f t="shared" si="10"/>
        <v/>
      </c>
      <c r="U168" t="b">
        <f t="shared" si="11"/>
        <v>0</v>
      </c>
    </row>
    <row r="169" spans="1:21" x14ac:dyDescent="0.25">
      <c r="A169" t="s">
        <v>719</v>
      </c>
      <c r="B169" t="s">
        <v>470</v>
      </c>
      <c r="C169" t="s">
        <v>422</v>
      </c>
      <c r="D169" t="s">
        <v>720</v>
      </c>
      <c r="E169" t="s">
        <v>9</v>
      </c>
      <c r="F169" t="s">
        <v>152</v>
      </c>
      <c r="G169" t="s">
        <v>133</v>
      </c>
      <c r="H169" t="s">
        <v>140</v>
      </c>
      <c r="I169">
        <v>8</v>
      </c>
      <c r="J169" t="s">
        <v>721</v>
      </c>
      <c r="L169">
        <v>1</v>
      </c>
      <c r="M169" t="b">
        <v>0</v>
      </c>
      <c r="N169" t="b">
        <v>0</v>
      </c>
      <c r="O169" t="b" cm="1">
        <f t="array" ref="O169">OR(faculty[MaxLoadHoursPerWeek]="",ISBLANK(faculty[MaxLoadHoursPerWeek]))</f>
        <v>0</v>
      </c>
      <c r="P169" t="b">
        <v>0</v>
      </c>
      <c r="Q169" t="b">
        <v>0</v>
      </c>
      <c r="R169" t="str">
        <f t="shared" si="8"/>
        <v/>
      </c>
      <c r="S169" t="str">
        <f t="shared" si="9"/>
        <v/>
      </c>
      <c r="T169" t="str">
        <f t="shared" si="10"/>
        <v/>
      </c>
      <c r="U169" t="b">
        <f t="shared" si="11"/>
        <v>0</v>
      </c>
    </row>
    <row r="170" spans="1:21" x14ac:dyDescent="0.25">
      <c r="A170" t="s">
        <v>722</v>
      </c>
      <c r="B170" t="s">
        <v>478</v>
      </c>
      <c r="C170" t="s">
        <v>495</v>
      </c>
      <c r="D170" t="s">
        <v>723</v>
      </c>
      <c r="E170" t="s">
        <v>18</v>
      </c>
      <c r="F170" t="s">
        <v>189</v>
      </c>
      <c r="G170" t="s">
        <v>139</v>
      </c>
      <c r="H170" t="s">
        <v>168</v>
      </c>
      <c r="I170">
        <v>10</v>
      </c>
      <c r="J170" t="s">
        <v>724</v>
      </c>
      <c r="L170">
        <v>1</v>
      </c>
      <c r="M170" t="b">
        <v>0</v>
      </c>
      <c r="N170" t="b">
        <v>0</v>
      </c>
      <c r="O170" t="b" cm="1">
        <f t="array" ref="O170">OR(faculty[MaxLoadHoursPerWeek]="",ISBLANK(faculty[MaxLoadHoursPerWeek]))</f>
        <v>0</v>
      </c>
      <c r="P170" t="b">
        <v>0</v>
      </c>
      <c r="Q170" t="b">
        <v>0</v>
      </c>
      <c r="R170" t="str">
        <f t="shared" si="8"/>
        <v/>
      </c>
      <c r="S170" t="str">
        <f t="shared" si="9"/>
        <v/>
      </c>
      <c r="T170" t="str">
        <f t="shared" si="10"/>
        <v/>
      </c>
      <c r="U170" t="b">
        <f t="shared" si="11"/>
        <v>0</v>
      </c>
    </row>
    <row r="171" spans="1:21" x14ac:dyDescent="0.25">
      <c r="A171" t="s">
        <v>725</v>
      </c>
      <c r="B171" t="s">
        <v>301</v>
      </c>
      <c r="C171" t="s">
        <v>242</v>
      </c>
      <c r="D171" t="s">
        <v>726</v>
      </c>
      <c r="E171" t="s">
        <v>40</v>
      </c>
      <c r="F171" t="s">
        <v>146</v>
      </c>
      <c r="G171" t="s">
        <v>133</v>
      </c>
      <c r="H171" t="s">
        <v>168</v>
      </c>
      <c r="I171">
        <v>8</v>
      </c>
      <c r="J171" t="s">
        <v>727</v>
      </c>
      <c r="L171">
        <v>1</v>
      </c>
      <c r="M171" t="b">
        <v>0</v>
      </c>
      <c r="N171" t="b">
        <v>0</v>
      </c>
      <c r="O171" t="b" cm="1">
        <f t="array" ref="O171">OR(faculty[MaxLoadHoursPerWeek]="",ISBLANK(faculty[MaxLoadHoursPerWeek]))</f>
        <v>0</v>
      </c>
      <c r="P171" t="b">
        <v>0</v>
      </c>
      <c r="Q171" t="b">
        <v>0</v>
      </c>
      <c r="R171" t="str">
        <f t="shared" si="8"/>
        <v/>
      </c>
      <c r="S171" t="str">
        <f t="shared" si="9"/>
        <v/>
      </c>
      <c r="T171" t="str">
        <f t="shared" si="10"/>
        <v/>
      </c>
      <c r="U171" t="b">
        <f t="shared" si="11"/>
        <v>0</v>
      </c>
    </row>
    <row r="172" spans="1:21" x14ac:dyDescent="0.25">
      <c r="A172" t="s">
        <v>728</v>
      </c>
      <c r="B172" t="s">
        <v>456</v>
      </c>
      <c r="C172" t="s">
        <v>546</v>
      </c>
      <c r="D172" t="s">
        <v>729</v>
      </c>
      <c r="E172" t="s">
        <v>67</v>
      </c>
      <c r="F172" t="s">
        <v>132</v>
      </c>
      <c r="G172" t="s">
        <v>133</v>
      </c>
      <c r="H172" t="s">
        <v>140</v>
      </c>
      <c r="I172">
        <v>8</v>
      </c>
      <c r="J172" t="s">
        <v>730</v>
      </c>
      <c r="L172">
        <v>1</v>
      </c>
      <c r="M172" t="b">
        <v>0</v>
      </c>
      <c r="N172" t="b">
        <v>0</v>
      </c>
      <c r="O172" t="b" cm="1">
        <f t="array" ref="O172">OR(faculty[MaxLoadHoursPerWeek]="",ISBLANK(faculty[MaxLoadHoursPerWeek]))</f>
        <v>0</v>
      </c>
      <c r="P172" t="b">
        <v>0</v>
      </c>
      <c r="Q172" t="b">
        <v>0</v>
      </c>
      <c r="R172" t="str">
        <f t="shared" si="8"/>
        <v/>
      </c>
      <c r="S172" t="str">
        <f t="shared" si="9"/>
        <v/>
      </c>
      <c r="T172" t="str">
        <f t="shared" si="10"/>
        <v/>
      </c>
      <c r="U172" t="b">
        <f t="shared" si="11"/>
        <v>0</v>
      </c>
    </row>
    <row r="173" spans="1:21" x14ac:dyDescent="0.25">
      <c r="A173" t="s">
        <v>731</v>
      </c>
      <c r="B173" t="s">
        <v>181</v>
      </c>
      <c r="C173" t="s">
        <v>172</v>
      </c>
      <c r="D173" t="s">
        <v>732</v>
      </c>
      <c r="E173" t="s">
        <v>67</v>
      </c>
      <c r="F173" t="s">
        <v>146</v>
      </c>
      <c r="G173" t="s">
        <v>139</v>
      </c>
      <c r="H173" t="s">
        <v>168</v>
      </c>
      <c r="I173">
        <v>10</v>
      </c>
      <c r="J173" t="s">
        <v>733</v>
      </c>
      <c r="L173">
        <v>1</v>
      </c>
      <c r="M173" t="b">
        <v>0</v>
      </c>
      <c r="N173" t="b">
        <v>0</v>
      </c>
      <c r="O173" t="b" cm="1">
        <f t="array" ref="O173">OR(faculty[MaxLoadHoursPerWeek]="",ISBLANK(faculty[MaxLoadHoursPerWeek]))</f>
        <v>0</v>
      </c>
      <c r="P173" t="b">
        <v>0</v>
      </c>
      <c r="Q173" t="b">
        <v>0</v>
      </c>
      <c r="R173" t="str">
        <f t="shared" si="8"/>
        <v/>
      </c>
      <c r="S173" t="str">
        <f t="shared" si="9"/>
        <v/>
      </c>
      <c r="T173" t="str">
        <f t="shared" si="10"/>
        <v/>
      </c>
      <c r="U173" t="b">
        <f t="shared" si="11"/>
        <v>0</v>
      </c>
    </row>
    <row r="174" spans="1:21" x14ac:dyDescent="0.25">
      <c r="A174" t="s">
        <v>734</v>
      </c>
      <c r="B174" t="s">
        <v>206</v>
      </c>
      <c r="C174" t="s">
        <v>144</v>
      </c>
      <c r="D174" t="s">
        <v>735</v>
      </c>
      <c r="E174" t="s">
        <v>40</v>
      </c>
      <c r="F174" t="s">
        <v>189</v>
      </c>
      <c r="G174" t="s">
        <v>139</v>
      </c>
      <c r="H174" t="s">
        <v>168</v>
      </c>
      <c r="I174">
        <v>12</v>
      </c>
      <c r="J174" t="s">
        <v>736</v>
      </c>
      <c r="L174">
        <v>1</v>
      </c>
      <c r="M174" t="b">
        <v>0</v>
      </c>
      <c r="N174" t="b">
        <v>0</v>
      </c>
      <c r="O174" t="b" cm="1">
        <f t="array" ref="O174">OR(faculty[MaxLoadHoursPerWeek]="",ISBLANK(faculty[MaxLoadHoursPerWeek]))</f>
        <v>0</v>
      </c>
      <c r="P174" t="b">
        <v>0</v>
      </c>
      <c r="Q174" t="b">
        <v>0</v>
      </c>
      <c r="R174" t="str">
        <f t="shared" si="8"/>
        <v/>
      </c>
      <c r="S174" t="str">
        <f t="shared" si="9"/>
        <v/>
      </c>
      <c r="T174" t="str">
        <f t="shared" si="10"/>
        <v/>
      </c>
      <c r="U174" t="b">
        <f t="shared" si="11"/>
        <v>0</v>
      </c>
    </row>
    <row r="175" spans="1:21" x14ac:dyDescent="0.25">
      <c r="A175" t="s">
        <v>737</v>
      </c>
      <c r="B175" t="s">
        <v>186</v>
      </c>
      <c r="C175" t="s">
        <v>161</v>
      </c>
      <c r="D175" t="s">
        <v>738</v>
      </c>
      <c r="E175" t="s">
        <v>28</v>
      </c>
      <c r="F175" t="s">
        <v>146</v>
      </c>
      <c r="G175" t="s">
        <v>133</v>
      </c>
      <c r="H175" t="s">
        <v>168</v>
      </c>
      <c r="I175">
        <v>10</v>
      </c>
      <c r="J175" t="s">
        <v>739</v>
      </c>
      <c r="L175">
        <v>1</v>
      </c>
      <c r="M175" t="b">
        <v>0</v>
      </c>
      <c r="N175" t="b">
        <v>0</v>
      </c>
      <c r="O175" t="b" cm="1">
        <f t="array" ref="O175">OR(faculty[MaxLoadHoursPerWeek]="",ISBLANK(faculty[MaxLoadHoursPerWeek]))</f>
        <v>0</v>
      </c>
      <c r="P175" t="b">
        <v>0</v>
      </c>
      <c r="Q175" t="b">
        <v>0</v>
      </c>
      <c r="R175" t="str">
        <f t="shared" si="8"/>
        <v/>
      </c>
      <c r="S175" t="str">
        <f t="shared" si="9"/>
        <v/>
      </c>
      <c r="T175" t="str">
        <f t="shared" si="10"/>
        <v/>
      </c>
      <c r="U175" t="b">
        <f t="shared" si="11"/>
        <v>0</v>
      </c>
    </row>
    <row r="176" spans="1:21" x14ac:dyDescent="0.25">
      <c r="A176" t="s">
        <v>740</v>
      </c>
      <c r="B176" t="s">
        <v>129</v>
      </c>
      <c r="C176" t="s">
        <v>251</v>
      </c>
      <c r="D176" t="s">
        <v>741</v>
      </c>
      <c r="E176" t="s">
        <v>21</v>
      </c>
      <c r="F176" t="s">
        <v>139</v>
      </c>
      <c r="G176" t="s">
        <v>133</v>
      </c>
      <c r="H176" t="s">
        <v>168</v>
      </c>
      <c r="I176">
        <v>15</v>
      </c>
      <c r="J176" t="s">
        <v>742</v>
      </c>
      <c r="L176">
        <v>1</v>
      </c>
      <c r="M176" t="b">
        <v>0</v>
      </c>
      <c r="N176" t="b">
        <v>0</v>
      </c>
      <c r="O176" t="b" cm="1">
        <f t="array" ref="O176">OR(faculty[MaxLoadHoursPerWeek]="",ISBLANK(faculty[MaxLoadHoursPerWeek]))</f>
        <v>0</v>
      </c>
      <c r="P176" t="b">
        <v>0</v>
      </c>
      <c r="Q176" t="b">
        <v>0</v>
      </c>
      <c r="R176" t="str">
        <f t="shared" si="8"/>
        <v/>
      </c>
      <c r="S176" t="str">
        <f t="shared" si="9"/>
        <v/>
      </c>
      <c r="T176" t="str">
        <f t="shared" si="10"/>
        <v/>
      </c>
      <c r="U176" t="b">
        <f t="shared" si="11"/>
        <v>0</v>
      </c>
    </row>
    <row r="177" spans="1:21" x14ac:dyDescent="0.25">
      <c r="A177" t="s">
        <v>743</v>
      </c>
      <c r="B177" t="s">
        <v>588</v>
      </c>
      <c r="C177" t="s">
        <v>137</v>
      </c>
      <c r="D177" t="s">
        <v>744</v>
      </c>
      <c r="E177" t="s">
        <v>21</v>
      </c>
      <c r="F177" t="s">
        <v>132</v>
      </c>
      <c r="G177" t="s">
        <v>133</v>
      </c>
      <c r="H177" t="s">
        <v>168</v>
      </c>
      <c r="I177">
        <v>8</v>
      </c>
      <c r="J177" t="s">
        <v>745</v>
      </c>
      <c r="L177">
        <v>1</v>
      </c>
      <c r="M177" t="b">
        <v>0</v>
      </c>
      <c r="N177" t="b">
        <v>0</v>
      </c>
      <c r="O177" t="b" cm="1">
        <f t="array" ref="O177">OR(faculty[MaxLoadHoursPerWeek]="",ISBLANK(faculty[MaxLoadHoursPerWeek]))</f>
        <v>0</v>
      </c>
      <c r="P177" t="b">
        <v>0</v>
      </c>
      <c r="Q177" t="b">
        <v>0</v>
      </c>
      <c r="R177" t="str">
        <f t="shared" si="8"/>
        <v/>
      </c>
      <c r="S177" t="str">
        <f t="shared" si="9"/>
        <v/>
      </c>
      <c r="T177" t="str">
        <f t="shared" si="10"/>
        <v/>
      </c>
      <c r="U177" t="b">
        <f t="shared" si="11"/>
        <v>0</v>
      </c>
    </row>
    <row r="178" spans="1:21" x14ac:dyDescent="0.25">
      <c r="A178" t="s">
        <v>746</v>
      </c>
      <c r="B178" t="s">
        <v>413</v>
      </c>
      <c r="C178" t="s">
        <v>224</v>
      </c>
      <c r="D178" t="s">
        <v>747</v>
      </c>
      <c r="E178" t="s">
        <v>34</v>
      </c>
      <c r="F178" t="s">
        <v>189</v>
      </c>
      <c r="G178" t="s">
        <v>139</v>
      </c>
      <c r="H178" t="s">
        <v>22</v>
      </c>
      <c r="I178">
        <v>12</v>
      </c>
      <c r="J178" t="s">
        <v>748</v>
      </c>
      <c r="L178">
        <v>1</v>
      </c>
      <c r="M178" t="b">
        <v>0</v>
      </c>
      <c r="N178" t="b">
        <v>0</v>
      </c>
      <c r="O178" t="b" cm="1">
        <f t="array" ref="O178">OR(faculty[MaxLoadHoursPerWeek]="",ISBLANK(faculty[MaxLoadHoursPerWeek]))</f>
        <v>0</v>
      </c>
      <c r="P178" t="b">
        <v>0</v>
      </c>
      <c r="Q178" t="b">
        <v>0</v>
      </c>
      <c r="R178" t="str">
        <f t="shared" si="8"/>
        <v/>
      </c>
      <c r="S178" t="str">
        <f t="shared" si="9"/>
        <v/>
      </c>
      <c r="T178" t="str">
        <f t="shared" si="10"/>
        <v/>
      </c>
      <c r="U178" t="b">
        <f t="shared" si="11"/>
        <v>0</v>
      </c>
    </row>
    <row r="179" spans="1:21" x14ac:dyDescent="0.25">
      <c r="A179" t="s">
        <v>749</v>
      </c>
      <c r="B179" t="s">
        <v>470</v>
      </c>
      <c r="C179" t="s">
        <v>362</v>
      </c>
      <c r="D179" t="s">
        <v>750</v>
      </c>
      <c r="E179" t="s">
        <v>21</v>
      </c>
      <c r="F179" t="s">
        <v>146</v>
      </c>
      <c r="G179" t="s">
        <v>158</v>
      </c>
      <c r="H179" t="s">
        <v>22</v>
      </c>
      <c r="I179">
        <v>12</v>
      </c>
      <c r="J179" t="s">
        <v>751</v>
      </c>
      <c r="L179">
        <v>1</v>
      </c>
      <c r="M179" t="b">
        <v>0</v>
      </c>
      <c r="N179" t="b">
        <v>0</v>
      </c>
      <c r="O179" t="b" cm="1">
        <f t="array" ref="O179">OR(faculty[MaxLoadHoursPerWeek]="",ISBLANK(faculty[MaxLoadHoursPerWeek]))</f>
        <v>0</v>
      </c>
      <c r="P179" t="b">
        <v>0</v>
      </c>
      <c r="Q179" t="b">
        <v>0</v>
      </c>
      <c r="R179" t="str">
        <f t="shared" si="8"/>
        <v/>
      </c>
      <c r="S179" t="str">
        <f t="shared" si="9"/>
        <v/>
      </c>
      <c r="T179" t="str">
        <f t="shared" si="10"/>
        <v/>
      </c>
      <c r="U179" t="b">
        <f t="shared" si="11"/>
        <v>0</v>
      </c>
    </row>
    <row r="180" spans="1:21" x14ac:dyDescent="0.25">
      <c r="A180" t="s">
        <v>752</v>
      </c>
      <c r="B180" t="s">
        <v>456</v>
      </c>
      <c r="C180" t="s">
        <v>166</v>
      </c>
      <c r="D180" t="s">
        <v>457</v>
      </c>
      <c r="E180" t="s">
        <v>67</v>
      </c>
      <c r="F180" t="s">
        <v>132</v>
      </c>
      <c r="G180" t="s">
        <v>139</v>
      </c>
      <c r="H180" t="s">
        <v>140</v>
      </c>
      <c r="I180">
        <v>12</v>
      </c>
      <c r="J180" t="s">
        <v>458</v>
      </c>
      <c r="L180">
        <v>1</v>
      </c>
      <c r="M180" t="b">
        <v>0</v>
      </c>
      <c r="N180" t="b">
        <v>0</v>
      </c>
      <c r="O180" t="b" cm="1">
        <f t="array" ref="O180">OR(faculty[MaxLoadHoursPerWeek]="",ISBLANK(faculty[MaxLoadHoursPerWeek]))</f>
        <v>0</v>
      </c>
      <c r="P180" t="b">
        <v>0</v>
      </c>
      <c r="Q180" t="b">
        <v>0</v>
      </c>
      <c r="R180" t="str">
        <f t="shared" si="8"/>
        <v/>
      </c>
      <c r="S180" t="str">
        <f t="shared" si="9"/>
        <v/>
      </c>
      <c r="T180" t="str">
        <f t="shared" si="10"/>
        <v/>
      </c>
      <c r="U180" t="b">
        <f t="shared" si="11"/>
        <v>0</v>
      </c>
    </row>
    <row r="181" spans="1:21" x14ac:dyDescent="0.25">
      <c r="A181" t="s">
        <v>753</v>
      </c>
      <c r="B181" t="s">
        <v>275</v>
      </c>
      <c r="C181" t="s">
        <v>150</v>
      </c>
      <c r="D181" t="s">
        <v>754</v>
      </c>
      <c r="E181" t="s">
        <v>34</v>
      </c>
      <c r="F181" t="s">
        <v>132</v>
      </c>
      <c r="G181" t="s">
        <v>133</v>
      </c>
      <c r="H181" t="s">
        <v>168</v>
      </c>
      <c r="I181">
        <v>12</v>
      </c>
      <c r="J181" t="s">
        <v>755</v>
      </c>
      <c r="L181">
        <v>1</v>
      </c>
      <c r="M181" t="b">
        <v>0</v>
      </c>
      <c r="N181" t="b">
        <v>0</v>
      </c>
      <c r="O181" t="b" cm="1">
        <f t="array" ref="O181">OR(faculty[MaxLoadHoursPerWeek]="",ISBLANK(faculty[MaxLoadHoursPerWeek]))</f>
        <v>0</v>
      </c>
      <c r="P181" t="b">
        <v>0</v>
      </c>
      <c r="Q181" t="b">
        <v>0</v>
      </c>
      <c r="R181" t="str">
        <f t="shared" si="8"/>
        <v/>
      </c>
      <c r="S181" t="str">
        <f t="shared" si="9"/>
        <v/>
      </c>
      <c r="T181" t="str">
        <f t="shared" si="10"/>
        <v/>
      </c>
      <c r="U181" t="b">
        <f t="shared" si="11"/>
        <v>0</v>
      </c>
    </row>
    <row r="182" spans="1:21" x14ac:dyDescent="0.25">
      <c r="A182" t="s">
        <v>756</v>
      </c>
      <c r="B182" t="s">
        <v>757</v>
      </c>
      <c r="C182" t="s">
        <v>130</v>
      </c>
      <c r="D182" t="s">
        <v>758</v>
      </c>
      <c r="E182" t="s">
        <v>9</v>
      </c>
      <c r="F182" t="s">
        <v>152</v>
      </c>
      <c r="G182" t="s">
        <v>133</v>
      </c>
      <c r="H182" t="s">
        <v>140</v>
      </c>
      <c r="I182">
        <v>10</v>
      </c>
      <c r="J182" t="s">
        <v>759</v>
      </c>
      <c r="L182">
        <v>1</v>
      </c>
      <c r="M182" t="b">
        <v>0</v>
      </c>
      <c r="N182" t="b">
        <v>0</v>
      </c>
      <c r="O182" t="b" cm="1">
        <f t="array" ref="O182">OR(faculty[MaxLoadHoursPerWeek]="",ISBLANK(faculty[MaxLoadHoursPerWeek]))</f>
        <v>0</v>
      </c>
      <c r="P182" t="b">
        <v>0</v>
      </c>
      <c r="Q182" t="b">
        <v>0</v>
      </c>
      <c r="R182" t="str">
        <f t="shared" si="8"/>
        <v/>
      </c>
      <c r="S182" t="str">
        <f t="shared" si="9"/>
        <v/>
      </c>
      <c r="T182" t="str">
        <f t="shared" si="10"/>
        <v/>
      </c>
      <c r="U182" t="b">
        <f t="shared" si="11"/>
        <v>0</v>
      </c>
    </row>
    <row r="183" spans="1:21" x14ac:dyDescent="0.25">
      <c r="A183" t="s">
        <v>760</v>
      </c>
      <c r="B183" t="s">
        <v>478</v>
      </c>
      <c r="C183" t="s">
        <v>281</v>
      </c>
      <c r="D183" t="s">
        <v>761</v>
      </c>
      <c r="E183" t="s">
        <v>25</v>
      </c>
      <c r="F183" t="s">
        <v>189</v>
      </c>
      <c r="G183" t="s">
        <v>158</v>
      </c>
      <c r="H183" t="s">
        <v>168</v>
      </c>
      <c r="I183">
        <v>12</v>
      </c>
      <c r="J183" t="s">
        <v>762</v>
      </c>
      <c r="L183">
        <v>1</v>
      </c>
      <c r="M183" t="b">
        <v>0</v>
      </c>
      <c r="N183" t="b">
        <v>0</v>
      </c>
      <c r="O183" t="b" cm="1">
        <f t="array" ref="O183">OR(faculty[MaxLoadHoursPerWeek]="",ISBLANK(faculty[MaxLoadHoursPerWeek]))</f>
        <v>0</v>
      </c>
      <c r="P183" t="b">
        <v>0</v>
      </c>
      <c r="Q183" t="b">
        <v>0</v>
      </c>
      <c r="R183" t="str">
        <f t="shared" si="8"/>
        <v/>
      </c>
      <c r="S183" t="str">
        <f t="shared" si="9"/>
        <v/>
      </c>
      <c r="T183" t="str">
        <f t="shared" si="10"/>
        <v/>
      </c>
      <c r="U183" t="b">
        <f t="shared" si="11"/>
        <v>0</v>
      </c>
    </row>
    <row r="184" spans="1:21" x14ac:dyDescent="0.25">
      <c r="A184" t="s">
        <v>763</v>
      </c>
      <c r="B184" t="s">
        <v>181</v>
      </c>
      <c r="C184" t="s">
        <v>330</v>
      </c>
      <c r="D184" t="s">
        <v>764</v>
      </c>
      <c r="E184" t="s">
        <v>25</v>
      </c>
      <c r="F184" t="s">
        <v>189</v>
      </c>
      <c r="G184" t="s">
        <v>133</v>
      </c>
      <c r="H184" t="s">
        <v>22</v>
      </c>
      <c r="I184">
        <v>15</v>
      </c>
      <c r="J184" t="s">
        <v>765</v>
      </c>
      <c r="L184">
        <v>1</v>
      </c>
      <c r="M184" t="b">
        <v>0</v>
      </c>
      <c r="N184" t="b">
        <v>0</v>
      </c>
      <c r="O184" t="b" cm="1">
        <f t="array" ref="O184">OR(faculty[MaxLoadHoursPerWeek]="",ISBLANK(faculty[MaxLoadHoursPerWeek]))</f>
        <v>0</v>
      </c>
      <c r="P184" t="b">
        <v>0</v>
      </c>
      <c r="Q184" t="b">
        <v>0</v>
      </c>
      <c r="R184" t="str">
        <f t="shared" si="8"/>
        <v/>
      </c>
      <c r="S184" t="str">
        <f t="shared" si="9"/>
        <v/>
      </c>
      <c r="T184" t="str">
        <f t="shared" si="10"/>
        <v/>
      </c>
      <c r="U184" t="b">
        <f t="shared" si="11"/>
        <v>0</v>
      </c>
    </row>
    <row r="185" spans="1:21" x14ac:dyDescent="0.25">
      <c r="A185" t="s">
        <v>766</v>
      </c>
      <c r="B185" t="s">
        <v>143</v>
      </c>
      <c r="C185" t="s">
        <v>546</v>
      </c>
      <c r="D185" t="s">
        <v>767</v>
      </c>
      <c r="E185" t="s">
        <v>9</v>
      </c>
      <c r="F185" t="s">
        <v>139</v>
      </c>
      <c r="G185" t="s">
        <v>133</v>
      </c>
      <c r="H185" t="s">
        <v>140</v>
      </c>
      <c r="I185">
        <v>8</v>
      </c>
      <c r="J185" t="s">
        <v>768</v>
      </c>
      <c r="L185">
        <v>1</v>
      </c>
      <c r="M185" t="b">
        <v>0</v>
      </c>
      <c r="N185" t="b">
        <v>0</v>
      </c>
      <c r="O185" t="b" cm="1">
        <f t="array" ref="O185">OR(faculty[MaxLoadHoursPerWeek]="",ISBLANK(faculty[MaxLoadHoursPerWeek]))</f>
        <v>0</v>
      </c>
      <c r="P185" t="b">
        <v>0</v>
      </c>
      <c r="Q185" t="b">
        <v>0</v>
      </c>
      <c r="R185" t="str">
        <f t="shared" si="8"/>
        <v/>
      </c>
      <c r="S185" t="str">
        <f t="shared" si="9"/>
        <v/>
      </c>
      <c r="T185" t="str">
        <f t="shared" si="10"/>
        <v/>
      </c>
      <c r="U185" t="b">
        <f t="shared" si="11"/>
        <v>0</v>
      </c>
    </row>
    <row r="186" spans="1:21" x14ac:dyDescent="0.25">
      <c r="A186" t="s">
        <v>769</v>
      </c>
      <c r="B186" t="s">
        <v>206</v>
      </c>
      <c r="C186" t="s">
        <v>334</v>
      </c>
      <c r="D186" t="s">
        <v>770</v>
      </c>
      <c r="E186" t="s">
        <v>25</v>
      </c>
      <c r="F186" t="s">
        <v>152</v>
      </c>
      <c r="G186" t="s">
        <v>133</v>
      </c>
      <c r="H186" t="s">
        <v>22</v>
      </c>
      <c r="I186">
        <v>12</v>
      </c>
      <c r="J186" t="s">
        <v>771</v>
      </c>
      <c r="L186">
        <v>1</v>
      </c>
      <c r="M186" t="b">
        <v>0</v>
      </c>
      <c r="N186" t="b">
        <v>0</v>
      </c>
      <c r="O186" t="b" cm="1">
        <f t="array" ref="O186">OR(faculty[MaxLoadHoursPerWeek]="",ISBLANK(faculty[MaxLoadHoursPerWeek]))</f>
        <v>0</v>
      </c>
      <c r="P186" t="b">
        <v>0</v>
      </c>
      <c r="Q186" t="b">
        <v>0</v>
      </c>
      <c r="R186" t="str">
        <f t="shared" si="8"/>
        <v/>
      </c>
      <c r="S186" t="str">
        <f t="shared" si="9"/>
        <v/>
      </c>
      <c r="T186" t="str">
        <f t="shared" si="10"/>
        <v/>
      </c>
      <c r="U186" t="b">
        <f t="shared" si="11"/>
        <v>0</v>
      </c>
    </row>
    <row r="187" spans="1:21" x14ac:dyDescent="0.25">
      <c r="A187" t="s">
        <v>772</v>
      </c>
      <c r="B187" t="s">
        <v>275</v>
      </c>
      <c r="C187" t="s">
        <v>583</v>
      </c>
      <c r="D187" t="s">
        <v>773</v>
      </c>
      <c r="E187" t="s">
        <v>34</v>
      </c>
      <c r="F187" t="s">
        <v>132</v>
      </c>
      <c r="G187" t="s">
        <v>158</v>
      </c>
      <c r="H187" t="s">
        <v>140</v>
      </c>
      <c r="I187">
        <v>12</v>
      </c>
      <c r="J187" t="s">
        <v>774</v>
      </c>
      <c r="L187">
        <v>1</v>
      </c>
      <c r="M187" t="b">
        <v>0</v>
      </c>
      <c r="N187" t="b">
        <v>0</v>
      </c>
      <c r="O187" t="b" cm="1">
        <f t="array" ref="O187">OR(faculty[MaxLoadHoursPerWeek]="",ISBLANK(faculty[MaxLoadHoursPerWeek]))</f>
        <v>0</v>
      </c>
      <c r="P187" t="b">
        <v>0</v>
      </c>
      <c r="Q187" t="b">
        <v>0</v>
      </c>
      <c r="R187" t="str">
        <f t="shared" si="8"/>
        <v/>
      </c>
      <c r="S187" t="str">
        <f t="shared" si="9"/>
        <v/>
      </c>
      <c r="T187" t="str">
        <f t="shared" si="10"/>
        <v/>
      </c>
      <c r="U187" t="b">
        <f t="shared" si="11"/>
        <v>0</v>
      </c>
    </row>
    <row r="188" spans="1:21" x14ac:dyDescent="0.25">
      <c r="A188" t="s">
        <v>775</v>
      </c>
      <c r="B188" t="s">
        <v>478</v>
      </c>
      <c r="C188" t="s">
        <v>259</v>
      </c>
      <c r="D188" t="s">
        <v>776</v>
      </c>
      <c r="E188" t="s">
        <v>14</v>
      </c>
      <c r="F188" t="s">
        <v>189</v>
      </c>
      <c r="G188" t="s">
        <v>139</v>
      </c>
      <c r="H188" t="s">
        <v>140</v>
      </c>
      <c r="I188">
        <v>10</v>
      </c>
      <c r="J188" t="s">
        <v>777</v>
      </c>
      <c r="L188">
        <v>1</v>
      </c>
      <c r="M188" t="b">
        <v>0</v>
      </c>
      <c r="N188" t="b">
        <v>0</v>
      </c>
      <c r="O188" t="b" cm="1">
        <f t="array" ref="O188">OR(faculty[MaxLoadHoursPerWeek]="",ISBLANK(faculty[MaxLoadHoursPerWeek]))</f>
        <v>0</v>
      </c>
      <c r="P188" t="b">
        <v>0</v>
      </c>
      <c r="Q188" t="b">
        <v>0</v>
      </c>
      <c r="R188" t="str">
        <f t="shared" si="8"/>
        <v/>
      </c>
      <c r="S188" t="str">
        <f t="shared" si="9"/>
        <v/>
      </c>
      <c r="T188" t="str">
        <f t="shared" si="10"/>
        <v/>
      </c>
      <c r="U188" t="b">
        <f t="shared" si="11"/>
        <v>0</v>
      </c>
    </row>
    <row r="189" spans="1:21" x14ac:dyDescent="0.25">
      <c r="A189" t="s">
        <v>778</v>
      </c>
      <c r="B189" t="s">
        <v>456</v>
      </c>
      <c r="C189" t="s">
        <v>659</v>
      </c>
      <c r="D189" t="s">
        <v>779</v>
      </c>
      <c r="E189" t="s">
        <v>40</v>
      </c>
      <c r="F189" t="s">
        <v>132</v>
      </c>
      <c r="G189" t="s">
        <v>139</v>
      </c>
      <c r="H189" t="s">
        <v>168</v>
      </c>
      <c r="I189">
        <v>15</v>
      </c>
      <c r="J189" t="s">
        <v>780</v>
      </c>
      <c r="L189">
        <v>1</v>
      </c>
      <c r="M189" t="b">
        <v>0</v>
      </c>
      <c r="N189" t="b">
        <v>0</v>
      </c>
      <c r="O189" t="b" cm="1">
        <f t="array" ref="O189">OR(faculty[MaxLoadHoursPerWeek]="",ISBLANK(faculty[MaxLoadHoursPerWeek]))</f>
        <v>0</v>
      </c>
      <c r="P189" t="b">
        <v>0</v>
      </c>
      <c r="Q189" t="b">
        <v>0</v>
      </c>
      <c r="R189" t="str">
        <f t="shared" si="8"/>
        <v/>
      </c>
      <c r="S189" t="str">
        <f t="shared" si="9"/>
        <v/>
      </c>
      <c r="T189" t="str">
        <f t="shared" si="10"/>
        <v/>
      </c>
      <c r="U189" t="b">
        <f t="shared" si="11"/>
        <v>0</v>
      </c>
    </row>
    <row r="190" spans="1:21" x14ac:dyDescent="0.25">
      <c r="A190" t="s">
        <v>781</v>
      </c>
      <c r="B190" t="s">
        <v>228</v>
      </c>
      <c r="C190" t="s">
        <v>330</v>
      </c>
      <c r="D190" t="s">
        <v>782</v>
      </c>
      <c r="E190" t="s">
        <v>25</v>
      </c>
      <c r="F190" t="s">
        <v>132</v>
      </c>
      <c r="G190" t="s">
        <v>158</v>
      </c>
      <c r="H190" t="s">
        <v>168</v>
      </c>
      <c r="I190">
        <v>15</v>
      </c>
      <c r="J190" t="s">
        <v>783</v>
      </c>
      <c r="L190">
        <v>1</v>
      </c>
      <c r="M190" t="b">
        <v>0</v>
      </c>
      <c r="N190" t="b">
        <v>0</v>
      </c>
      <c r="O190" t="b" cm="1">
        <f t="array" ref="O190">OR(faculty[MaxLoadHoursPerWeek]="",ISBLANK(faculty[MaxLoadHoursPerWeek]))</f>
        <v>0</v>
      </c>
      <c r="P190" t="b">
        <v>0</v>
      </c>
      <c r="Q190" t="b">
        <v>0</v>
      </c>
      <c r="R190" t="str">
        <f t="shared" si="8"/>
        <v/>
      </c>
      <c r="S190" t="str">
        <f t="shared" si="9"/>
        <v/>
      </c>
      <c r="T190" t="str">
        <f t="shared" si="10"/>
        <v/>
      </c>
      <c r="U190" t="b">
        <f t="shared" si="11"/>
        <v>0</v>
      </c>
    </row>
    <row r="191" spans="1:21" x14ac:dyDescent="0.25">
      <c r="A191" t="s">
        <v>784</v>
      </c>
      <c r="B191" t="s">
        <v>329</v>
      </c>
      <c r="C191" t="s">
        <v>347</v>
      </c>
      <c r="D191" t="s">
        <v>785</v>
      </c>
      <c r="E191" t="s">
        <v>18</v>
      </c>
      <c r="F191" t="s">
        <v>189</v>
      </c>
      <c r="G191" t="s">
        <v>139</v>
      </c>
      <c r="H191" t="s">
        <v>140</v>
      </c>
      <c r="I191">
        <v>8</v>
      </c>
      <c r="J191" t="s">
        <v>786</v>
      </c>
      <c r="L191">
        <v>1</v>
      </c>
      <c r="M191" t="b">
        <v>0</v>
      </c>
      <c r="N191" t="b">
        <v>0</v>
      </c>
      <c r="O191" t="b" cm="1">
        <f t="array" ref="O191">OR(faculty[MaxLoadHoursPerWeek]="",ISBLANK(faculty[MaxLoadHoursPerWeek]))</f>
        <v>0</v>
      </c>
      <c r="P191" t="b">
        <v>0</v>
      </c>
      <c r="Q191" t="b">
        <v>0</v>
      </c>
      <c r="R191" t="str">
        <f t="shared" si="8"/>
        <v/>
      </c>
      <c r="S191" t="str">
        <f t="shared" si="9"/>
        <v/>
      </c>
      <c r="T191" t="str">
        <f t="shared" si="10"/>
        <v/>
      </c>
      <c r="U191" t="b">
        <f t="shared" si="11"/>
        <v>0</v>
      </c>
    </row>
    <row r="192" spans="1:21" x14ac:dyDescent="0.25">
      <c r="A192" t="s">
        <v>787</v>
      </c>
      <c r="B192" t="s">
        <v>275</v>
      </c>
      <c r="C192" t="s">
        <v>339</v>
      </c>
      <c r="D192" t="s">
        <v>788</v>
      </c>
      <c r="E192" t="s">
        <v>34</v>
      </c>
      <c r="F192" t="s">
        <v>189</v>
      </c>
      <c r="G192" t="s">
        <v>133</v>
      </c>
      <c r="H192" t="s">
        <v>140</v>
      </c>
      <c r="I192">
        <v>8</v>
      </c>
      <c r="J192" t="s">
        <v>789</v>
      </c>
      <c r="L192">
        <v>1</v>
      </c>
      <c r="M192" t="b">
        <v>0</v>
      </c>
      <c r="N192" t="b">
        <v>0</v>
      </c>
      <c r="O192" t="b" cm="1">
        <f t="array" ref="O192">OR(faculty[MaxLoadHoursPerWeek]="",ISBLANK(faculty[MaxLoadHoursPerWeek]))</f>
        <v>0</v>
      </c>
      <c r="P192" t="b">
        <v>0</v>
      </c>
      <c r="Q192" t="b">
        <v>0</v>
      </c>
      <c r="R192" t="str">
        <f t="shared" si="8"/>
        <v/>
      </c>
      <c r="S192" t="str">
        <f t="shared" si="9"/>
        <v/>
      </c>
      <c r="T192" t="str">
        <f t="shared" si="10"/>
        <v/>
      </c>
      <c r="U192" t="b">
        <f t="shared" si="11"/>
        <v>0</v>
      </c>
    </row>
    <row r="193" spans="1:21" x14ac:dyDescent="0.25">
      <c r="A193" t="s">
        <v>790</v>
      </c>
      <c r="B193" t="s">
        <v>478</v>
      </c>
      <c r="C193" t="s">
        <v>166</v>
      </c>
      <c r="D193" t="s">
        <v>791</v>
      </c>
      <c r="E193" t="s">
        <v>28</v>
      </c>
      <c r="F193" t="s">
        <v>189</v>
      </c>
      <c r="G193" t="s">
        <v>133</v>
      </c>
      <c r="H193" t="s">
        <v>22</v>
      </c>
      <c r="I193">
        <v>15</v>
      </c>
      <c r="J193" t="s">
        <v>792</v>
      </c>
      <c r="L193">
        <v>1</v>
      </c>
      <c r="M193" t="b">
        <v>0</v>
      </c>
      <c r="N193" t="b">
        <v>0</v>
      </c>
      <c r="O193" t="b" cm="1">
        <f t="array" ref="O193">OR(faculty[MaxLoadHoursPerWeek]="",ISBLANK(faculty[MaxLoadHoursPerWeek]))</f>
        <v>0</v>
      </c>
      <c r="P193" t="b">
        <v>0</v>
      </c>
      <c r="Q193" t="b">
        <v>0</v>
      </c>
      <c r="R193" t="str">
        <f t="shared" si="8"/>
        <v/>
      </c>
      <c r="S193" t="str">
        <f t="shared" si="9"/>
        <v/>
      </c>
      <c r="T193" t="str">
        <f t="shared" si="10"/>
        <v/>
      </c>
      <c r="U193" t="b">
        <f t="shared" si="11"/>
        <v>0</v>
      </c>
    </row>
    <row r="194" spans="1:21" x14ac:dyDescent="0.25">
      <c r="A194" t="s">
        <v>793</v>
      </c>
      <c r="B194" t="s">
        <v>478</v>
      </c>
      <c r="C194" t="s">
        <v>224</v>
      </c>
      <c r="D194" t="s">
        <v>794</v>
      </c>
      <c r="E194" t="s">
        <v>67</v>
      </c>
      <c r="F194" t="s">
        <v>152</v>
      </c>
      <c r="G194" t="s">
        <v>133</v>
      </c>
      <c r="H194" t="s">
        <v>140</v>
      </c>
      <c r="I194">
        <v>15</v>
      </c>
      <c r="J194" t="s">
        <v>795</v>
      </c>
      <c r="L194">
        <v>1</v>
      </c>
      <c r="M194" t="b">
        <v>0</v>
      </c>
      <c r="N194" t="b">
        <v>0</v>
      </c>
      <c r="O194" t="b" cm="1">
        <f t="array" ref="O194">OR(faculty[MaxLoadHoursPerWeek]="",ISBLANK(faculty[MaxLoadHoursPerWeek]))</f>
        <v>0</v>
      </c>
      <c r="P194" t="b">
        <v>0</v>
      </c>
      <c r="Q194" t="b">
        <v>0</v>
      </c>
      <c r="R194" t="str">
        <f t="shared" si="8"/>
        <v/>
      </c>
      <c r="S194" t="str">
        <f t="shared" si="9"/>
        <v/>
      </c>
      <c r="T194" t="str">
        <f t="shared" si="10"/>
        <v/>
      </c>
      <c r="U194" t="b">
        <f t="shared" si="11"/>
        <v>0</v>
      </c>
    </row>
    <row r="195" spans="1:21" x14ac:dyDescent="0.25">
      <c r="A195" t="s">
        <v>796</v>
      </c>
      <c r="B195" t="s">
        <v>218</v>
      </c>
      <c r="C195" t="s">
        <v>276</v>
      </c>
      <c r="D195" t="s">
        <v>797</v>
      </c>
      <c r="E195" t="s">
        <v>25</v>
      </c>
      <c r="F195" t="s">
        <v>152</v>
      </c>
      <c r="G195" t="s">
        <v>133</v>
      </c>
      <c r="H195" t="s">
        <v>168</v>
      </c>
      <c r="I195">
        <v>8</v>
      </c>
      <c r="J195" t="s">
        <v>798</v>
      </c>
      <c r="L195">
        <v>1</v>
      </c>
      <c r="M195" t="b">
        <v>0</v>
      </c>
      <c r="N195" t="b">
        <v>0</v>
      </c>
      <c r="O195" t="b" cm="1">
        <f t="array" ref="O195">OR(faculty[MaxLoadHoursPerWeek]="",ISBLANK(faculty[MaxLoadHoursPerWeek]))</f>
        <v>0</v>
      </c>
      <c r="P195" t="b">
        <v>0</v>
      </c>
      <c r="Q195" t="b">
        <v>0</v>
      </c>
      <c r="R195" t="str">
        <f t="shared" ref="R195:R258" si="12">IF(M195,"InvalidPK",
 IF(L195&lt;&gt;1,"DuplicateKeys",
 IF(OR(Q195,O195,P195),"BadHours",
 IF(N195,"Formatting",""))))</f>
        <v/>
      </c>
      <c r="S195" t="str">
        <f t="shared" ref="S195:S258" si="13">IF(R195="","",
 IF(R195="InvalidPK","High",
 IF(R195="DuplicateKeys","Medium",
 IF(R195="BadHours","Medium","Low"))))</f>
        <v/>
      </c>
      <c r="T195" t="str">
        <f t="shared" ref="T195:T258" si="14">_xlfn.TEXTJOIN("; ",TRUE,
 IF(M195,"FacultyID blank",""),
 IF(L195&lt;&gt;1,"Duplicate FacultyID",""),
 IF(Q195,"MaxLoad missing",""),
 IF(O195,"MaxLoad not numeric",""),
 IF(P195,"MaxLoad &lt;= 0",""),
 IF(N195,"FacultyID has spaces","")
)</f>
        <v/>
      </c>
      <c r="U195" t="b">
        <f t="shared" ref="U195:U258" si="15">R195&lt;&gt;""</f>
        <v>0</v>
      </c>
    </row>
    <row r="196" spans="1:21" x14ac:dyDescent="0.25">
      <c r="A196" t="s">
        <v>799</v>
      </c>
      <c r="B196" t="s">
        <v>263</v>
      </c>
      <c r="C196" t="s">
        <v>527</v>
      </c>
      <c r="D196" t="s">
        <v>800</v>
      </c>
      <c r="E196" t="s">
        <v>18</v>
      </c>
      <c r="F196" t="s">
        <v>189</v>
      </c>
      <c r="G196" t="s">
        <v>139</v>
      </c>
      <c r="H196" t="s">
        <v>168</v>
      </c>
      <c r="I196">
        <v>10</v>
      </c>
      <c r="J196" t="s">
        <v>801</v>
      </c>
      <c r="L196">
        <v>1</v>
      </c>
      <c r="M196" t="b">
        <v>0</v>
      </c>
      <c r="N196" t="b">
        <v>0</v>
      </c>
      <c r="O196" t="b" cm="1">
        <f t="array" ref="O196">OR(faculty[MaxLoadHoursPerWeek]="",ISBLANK(faculty[MaxLoadHoursPerWeek]))</f>
        <v>0</v>
      </c>
      <c r="P196" t="b">
        <v>0</v>
      </c>
      <c r="Q196" t="b">
        <v>0</v>
      </c>
      <c r="R196" t="str">
        <f t="shared" si="12"/>
        <v/>
      </c>
      <c r="S196" t="str">
        <f t="shared" si="13"/>
        <v/>
      </c>
      <c r="T196" t="str">
        <f t="shared" si="14"/>
        <v/>
      </c>
      <c r="U196" t="b">
        <f t="shared" si="15"/>
        <v>0</v>
      </c>
    </row>
    <row r="197" spans="1:21" x14ac:dyDescent="0.25">
      <c r="A197" t="s">
        <v>802</v>
      </c>
      <c r="B197" t="s">
        <v>201</v>
      </c>
      <c r="C197" t="s">
        <v>429</v>
      </c>
      <c r="D197" t="s">
        <v>803</v>
      </c>
      <c r="E197" t="s">
        <v>40</v>
      </c>
      <c r="F197" t="s">
        <v>152</v>
      </c>
      <c r="G197" t="s">
        <v>139</v>
      </c>
      <c r="H197" t="s">
        <v>22</v>
      </c>
      <c r="I197">
        <v>12</v>
      </c>
      <c r="J197" t="s">
        <v>804</v>
      </c>
      <c r="L197">
        <v>1</v>
      </c>
      <c r="M197" t="b">
        <v>0</v>
      </c>
      <c r="N197" t="b">
        <v>0</v>
      </c>
      <c r="O197" t="b" cm="1">
        <f t="array" ref="O197">OR(faculty[MaxLoadHoursPerWeek]="",ISBLANK(faculty[MaxLoadHoursPerWeek]))</f>
        <v>0</v>
      </c>
      <c r="P197" t="b">
        <v>0</v>
      </c>
      <c r="Q197" t="b">
        <v>0</v>
      </c>
      <c r="R197" t="str">
        <f t="shared" si="12"/>
        <v/>
      </c>
      <c r="S197" t="str">
        <f t="shared" si="13"/>
        <v/>
      </c>
      <c r="T197" t="str">
        <f t="shared" si="14"/>
        <v/>
      </c>
      <c r="U197" t="b">
        <f t="shared" si="15"/>
        <v>0</v>
      </c>
    </row>
    <row r="198" spans="1:21" x14ac:dyDescent="0.25">
      <c r="A198" t="s">
        <v>805</v>
      </c>
      <c r="B198" t="s">
        <v>218</v>
      </c>
      <c r="C198" t="s">
        <v>334</v>
      </c>
      <c r="D198" t="s">
        <v>601</v>
      </c>
      <c r="E198" t="s">
        <v>21</v>
      </c>
      <c r="F198" t="s">
        <v>132</v>
      </c>
      <c r="G198" t="s">
        <v>158</v>
      </c>
      <c r="H198" t="s">
        <v>22</v>
      </c>
      <c r="I198">
        <v>12</v>
      </c>
      <c r="J198" t="s">
        <v>602</v>
      </c>
      <c r="L198">
        <v>1</v>
      </c>
      <c r="M198" t="b">
        <v>0</v>
      </c>
      <c r="N198" t="b">
        <v>0</v>
      </c>
      <c r="O198" t="b" cm="1">
        <f t="array" ref="O198">OR(faculty[MaxLoadHoursPerWeek]="",ISBLANK(faculty[MaxLoadHoursPerWeek]))</f>
        <v>0</v>
      </c>
      <c r="P198" t="b">
        <v>0</v>
      </c>
      <c r="Q198" t="b">
        <v>0</v>
      </c>
      <c r="R198" t="str">
        <f t="shared" si="12"/>
        <v/>
      </c>
      <c r="S198" t="str">
        <f t="shared" si="13"/>
        <v/>
      </c>
      <c r="T198" t="str">
        <f t="shared" si="14"/>
        <v/>
      </c>
      <c r="U198" t="b">
        <f t="shared" si="15"/>
        <v>0</v>
      </c>
    </row>
    <row r="199" spans="1:21" x14ac:dyDescent="0.25">
      <c r="A199" t="s">
        <v>806</v>
      </c>
      <c r="B199" t="s">
        <v>398</v>
      </c>
      <c r="C199" t="s">
        <v>527</v>
      </c>
      <c r="D199" t="s">
        <v>807</v>
      </c>
      <c r="E199" t="s">
        <v>28</v>
      </c>
      <c r="F199" t="s">
        <v>146</v>
      </c>
      <c r="G199" t="s">
        <v>158</v>
      </c>
      <c r="H199" t="s">
        <v>140</v>
      </c>
      <c r="I199">
        <v>12</v>
      </c>
      <c r="J199" t="s">
        <v>808</v>
      </c>
      <c r="L199">
        <v>1</v>
      </c>
      <c r="M199" t="b">
        <v>0</v>
      </c>
      <c r="N199" t="b">
        <v>0</v>
      </c>
      <c r="O199" t="b" cm="1">
        <f t="array" ref="O199">OR(faculty[MaxLoadHoursPerWeek]="",ISBLANK(faculty[MaxLoadHoursPerWeek]))</f>
        <v>0</v>
      </c>
      <c r="P199" t="b">
        <v>0</v>
      </c>
      <c r="Q199" t="b">
        <v>0</v>
      </c>
      <c r="R199" t="str">
        <f t="shared" si="12"/>
        <v/>
      </c>
      <c r="S199" t="str">
        <f t="shared" si="13"/>
        <v/>
      </c>
      <c r="T199" t="str">
        <f t="shared" si="14"/>
        <v/>
      </c>
      <c r="U199" t="b">
        <f t="shared" si="15"/>
        <v>0</v>
      </c>
    </row>
    <row r="200" spans="1:21" x14ac:dyDescent="0.25">
      <c r="A200" t="s">
        <v>809</v>
      </c>
      <c r="B200" t="s">
        <v>406</v>
      </c>
      <c r="C200" t="s">
        <v>281</v>
      </c>
      <c r="D200" t="s">
        <v>810</v>
      </c>
      <c r="E200" t="s">
        <v>28</v>
      </c>
      <c r="F200" t="s">
        <v>139</v>
      </c>
      <c r="G200" t="s">
        <v>139</v>
      </c>
      <c r="H200" t="s">
        <v>168</v>
      </c>
      <c r="I200">
        <v>10</v>
      </c>
      <c r="J200" t="s">
        <v>811</v>
      </c>
      <c r="L200">
        <v>1</v>
      </c>
      <c r="M200" t="b">
        <v>0</v>
      </c>
      <c r="N200" t="b">
        <v>0</v>
      </c>
      <c r="O200" t="b" cm="1">
        <f t="array" ref="O200">OR(faculty[MaxLoadHoursPerWeek]="",ISBLANK(faculty[MaxLoadHoursPerWeek]))</f>
        <v>0</v>
      </c>
      <c r="P200" t="b">
        <v>0</v>
      </c>
      <c r="Q200" t="b">
        <v>0</v>
      </c>
      <c r="R200" t="str">
        <f t="shared" si="12"/>
        <v/>
      </c>
      <c r="S200" t="str">
        <f t="shared" si="13"/>
        <v/>
      </c>
      <c r="T200" t="str">
        <f t="shared" si="14"/>
        <v/>
      </c>
      <c r="U200" t="b">
        <f t="shared" si="15"/>
        <v>0</v>
      </c>
    </row>
    <row r="201" spans="1:21" x14ac:dyDescent="0.25">
      <c r="A201" t="s">
        <v>812</v>
      </c>
      <c r="B201" t="s">
        <v>470</v>
      </c>
      <c r="C201" t="s">
        <v>247</v>
      </c>
      <c r="D201" t="s">
        <v>813</v>
      </c>
      <c r="E201" t="s">
        <v>28</v>
      </c>
      <c r="F201" t="s">
        <v>152</v>
      </c>
      <c r="G201" t="s">
        <v>139</v>
      </c>
      <c r="H201" t="s">
        <v>22</v>
      </c>
      <c r="I201">
        <v>15</v>
      </c>
      <c r="J201" t="s">
        <v>814</v>
      </c>
      <c r="L201">
        <v>1</v>
      </c>
      <c r="M201" t="b">
        <v>0</v>
      </c>
      <c r="N201" t="b">
        <v>0</v>
      </c>
      <c r="O201" t="b" cm="1">
        <f t="array" ref="O201">OR(faculty[MaxLoadHoursPerWeek]="",ISBLANK(faculty[MaxLoadHoursPerWeek]))</f>
        <v>0</v>
      </c>
      <c r="P201" t="b">
        <v>0</v>
      </c>
      <c r="Q201" t="b">
        <v>0</v>
      </c>
      <c r="R201" t="str">
        <f t="shared" si="12"/>
        <v/>
      </c>
      <c r="S201" t="str">
        <f t="shared" si="13"/>
        <v/>
      </c>
      <c r="T201" t="str">
        <f t="shared" si="14"/>
        <v/>
      </c>
      <c r="U201" t="b">
        <f t="shared" si="15"/>
        <v>0</v>
      </c>
    </row>
    <row r="202" spans="1:21" x14ac:dyDescent="0.25">
      <c r="A202" t="s">
        <v>815</v>
      </c>
      <c r="B202" t="s">
        <v>301</v>
      </c>
      <c r="C202" t="s">
        <v>347</v>
      </c>
      <c r="D202" t="s">
        <v>576</v>
      </c>
      <c r="E202" t="s">
        <v>25</v>
      </c>
      <c r="F202" t="s">
        <v>132</v>
      </c>
      <c r="G202" t="s">
        <v>133</v>
      </c>
      <c r="H202" t="s">
        <v>22</v>
      </c>
      <c r="I202">
        <v>10</v>
      </c>
      <c r="J202" t="s">
        <v>577</v>
      </c>
      <c r="L202">
        <v>1</v>
      </c>
      <c r="M202" t="b">
        <v>0</v>
      </c>
      <c r="N202" t="b">
        <v>0</v>
      </c>
      <c r="O202" t="b" cm="1">
        <f t="array" ref="O202">OR(faculty[MaxLoadHoursPerWeek]="",ISBLANK(faculty[MaxLoadHoursPerWeek]))</f>
        <v>0</v>
      </c>
      <c r="P202" t="b">
        <v>0</v>
      </c>
      <c r="Q202" t="b">
        <v>0</v>
      </c>
      <c r="R202" t="str">
        <f t="shared" si="12"/>
        <v/>
      </c>
      <c r="S202" t="str">
        <f t="shared" si="13"/>
        <v/>
      </c>
      <c r="T202" t="str">
        <f t="shared" si="14"/>
        <v/>
      </c>
      <c r="U202" t="b">
        <f t="shared" si="15"/>
        <v>0</v>
      </c>
    </row>
    <row r="203" spans="1:21" x14ac:dyDescent="0.25">
      <c r="A203" t="s">
        <v>816</v>
      </c>
      <c r="B203" t="s">
        <v>757</v>
      </c>
      <c r="C203" t="s">
        <v>440</v>
      </c>
      <c r="D203" t="s">
        <v>817</v>
      </c>
      <c r="E203" t="s">
        <v>28</v>
      </c>
      <c r="F203" t="s">
        <v>152</v>
      </c>
      <c r="G203" t="s">
        <v>158</v>
      </c>
      <c r="H203" t="s">
        <v>22</v>
      </c>
      <c r="I203">
        <v>10</v>
      </c>
      <c r="J203" t="s">
        <v>818</v>
      </c>
      <c r="L203">
        <v>1</v>
      </c>
      <c r="M203" t="b">
        <v>0</v>
      </c>
      <c r="N203" t="b">
        <v>0</v>
      </c>
      <c r="O203" t="b" cm="1">
        <f t="array" ref="O203">OR(faculty[MaxLoadHoursPerWeek]="",ISBLANK(faculty[MaxLoadHoursPerWeek]))</f>
        <v>0</v>
      </c>
      <c r="P203" t="b">
        <v>0</v>
      </c>
      <c r="Q203" t="b">
        <v>0</v>
      </c>
      <c r="R203" t="str">
        <f t="shared" si="12"/>
        <v/>
      </c>
      <c r="S203" t="str">
        <f t="shared" si="13"/>
        <v/>
      </c>
      <c r="T203" t="str">
        <f t="shared" si="14"/>
        <v/>
      </c>
      <c r="U203" t="b">
        <f t="shared" si="15"/>
        <v>0</v>
      </c>
    </row>
    <row r="204" spans="1:21" x14ac:dyDescent="0.25">
      <c r="A204" t="s">
        <v>819</v>
      </c>
      <c r="B204" t="s">
        <v>308</v>
      </c>
      <c r="C204" t="s">
        <v>429</v>
      </c>
      <c r="D204" t="s">
        <v>820</v>
      </c>
      <c r="E204" t="s">
        <v>25</v>
      </c>
      <c r="F204" t="s">
        <v>146</v>
      </c>
      <c r="G204" t="s">
        <v>158</v>
      </c>
      <c r="H204" t="s">
        <v>140</v>
      </c>
      <c r="I204">
        <v>12</v>
      </c>
      <c r="J204" t="s">
        <v>821</v>
      </c>
      <c r="L204">
        <v>1</v>
      </c>
      <c r="M204" t="b">
        <v>0</v>
      </c>
      <c r="N204" t="b">
        <v>0</v>
      </c>
      <c r="O204" t="b" cm="1">
        <f t="array" ref="O204">OR(faculty[MaxLoadHoursPerWeek]="",ISBLANK(faculty[MaxLoadHoursPerWeek]))</f>
        <v>0</v>
      </c>
      <c r="P204" t="b">
        <v>0</v>
      </c>
      <c r="Q204" t="b">
        <v>0</v>
      </c>
      <c r="R204" t="str">
        <f t="shared" si="12"/>
        <v/>
      </c>
      <c r="S204" t="str">
        <f t="shared" si="13"/>
        <v/>
      </c>
      <c r="T204" t="str">
        <f t="shared" si="14"/>
        <v/>
      </c>
      <c r="U204" t="b">
        <f t="shared" si="15"/>
        <v>0</v>
      </c>
    </row>
    <row r="205" spans="1:21" x14ac:dyDescent="0.25">
      <c r="A205" t="s">
        <v>822</v>
      </c>
      <c r="B205" t="s">
        <v>308</v>
      </c>
      <c r="C205" t="s">
        <v>177</v>
      </c>
      <c r="D205" t="s">
        <v>823</v>
      </c>
      <c r="E205" t="s">
        <v>25</v>
      </c>
      <c r="F205" t="s">
        <v>146</v>
      </c>
      <c r="G205" t="s">
        <v>133</v>
      </c>
      <c r="H205" t="s">
        <v>22</v>
      </c>
      <c r="I205">
        <v>8</v>
      </c>
      <c r="J205" t="s">
        <v>824</v>
      </c>
      <c r="L205">
        <v>1</v>
      </c>
      <c r="M205" t="b">
        <v>0</v>
      </c>
      <c r="N205" t="b">
        <v>0</v>
      </c>
      <c r="O205" t="b" cm="1">
        <f t="array" ref="O205">OR(faculty[MaxLoadHoursPerWeek]="",ISBLANK(faculty[MaxLoadHoursPerWeek]))</f>
        <v>0</v>
      </c>
      <c r="P205" t="b">
        <v>0</v>
      </c>
      <c r="Q205" t="b">
        <v>0</v>
      </c>
      <c r="R205" t="str">
        <f t="shared" si="12"/>
        <v/>
      </c>
      <c r="S205" t="str">
        <f t="shared" si="13"/>
        <v/>
      </c>
      <c r="T205" t="str">
        <f t="shared" si="14"/>
        <v/>
      </c>
      <c r="U205" t="b">
        <f t="shared" si="15"/>
        <v>0</v>
      </c>
    </row>
    <row r="206" spans="1:21" x14ac:dyDescent="0.25">
      <c r="A206" t="s">
        <v>825</v>
      </c>
      <c r="B206" t="s">
        <v>343</v>
      </c>
      <c r="C206" t="s">
        <v>144</v>
      </c>
      <c r="D206" t="s">
        <v>826</v>
      </c>
      <c r="E206" t="s">
        <v>25</v>
      </c>
      <c r="F206" t="s">
        <v>146</v>
      </c>
      <c r="G206" t="s">
        <v>158</v>
      </c>
      <c r="H206" t="s">
        <v>168</v>
      </c>
      <c r="I206">
        <v>10</v>
      </c>
      <c r="J206" t="s">
        <v>827</v>
      </c>
      <c r="L206">
        <v>1</v>
      </c>
      <c r="M206" t="b">
        <v>0</v>
      </c>
      <c r="N206" t="b">
        <v>0</v>
      </c>
      <c r="O206" t="b" cm="1">
        <f t="array" ref="O206">OR(faculty[MaxLoadHoursPerWeek]="",ISBLANK(faculty[MaxLoadHoursPerWeek]))</f>
        <v>0</v>
      </c>
      <c r="P206" t="b">
        <v>0</v>
      </c>
      <c r="Q206" t="b">
        <v>0</v>
      </c>
      <c r="R206" t="str">
        <f t="shared" si="12"/>
        <v/>
      </c>
      <c r="S206" t="str">
        <f t="shared" si="13"/>
        <v/>
      </c>
      <c r="T206" t="str">
        <f t="shared" si="14"/>
        <v/>
      </c>
      <c r="U206" t="b">
        <f t="shared" si="15"/>
        <v>0</v>
      </c>
    </row>
    <row r="207" spans="1:21" x14ac:dyDescent="0.25">
      <c r="A207" t="s">
        <v>828</v>
      </c>
      <c r="B207" t="s">
        <v>275</v>
      </c>
      <c r="C207" t="s">
        <v>422</v>
      </c>
      <c r="D207" t="s">
        <v>829</v>
      </c>
      <c r="E207" t="s">
        <v>40</v>
      </c>
      <c r="F207" t="s">
        <v>139</v>
      </c>
      <c r="G207" t="s">
        <v>139</v>
      </c>
      <c r="H207" t="s">
        <v>22</v>
      </c>
      <c r="I207">
        <v>15</v>
      </c>
      <c r="J207" t="s">
        <v>830</v>
      </c>
      <c r="L207">
        <v>1</v>
      </c>
      <c r="M207" t="b">
        <v>0</v>
      </c>
      <c r="N207" t="b">
        <v>0</v>
      </c>
      <c r="O207" t="b" cm="1">
        <f t="array" ref="O207">OR(faculty[MaxLoadHoursPerWeek]="",ISBLANK(faculty[MaxLoadHoursPerWeek]))</f>
        <v>0</v>
      </c>
      <c r="P207" t="b">
        <v>0</v>
      </c>
      <c r="Q207" t="b">
        <v>0</v>
      </c>
      <c r="R207" t="str">
        <f t="shared" si="12"/>
        <v/>
      </c>
      <c r="S207" t="str">
        <f t="shared" si="13"/>
        <v/>
      </c>
      <c r="T207" t="str">
        <f t="shared" si="14"/>
        <v/>
      </c>
      <c r="U207" t="b">
        <f t="shared" si="15"/>
        <v>0</v>
      </c>
    </row>
    <row r="208" spans="1:21" x14ac:dyDescent="0.25">
      <c r="A208" t="s">
        <v>831</v>
      </c>
      <c r="B208" t="s">
        <v>165</v>
      </c>
      <c r="C208" t="s">
        <v>550</v>
      </c>
      <c r="D208" t="s">
        <v>832</v>
      </c>
      <c r="E208" t="s">
        <v>28</v>
      </c>
      <c r="F208" t="s">
        <v>189</v>
      </c>
      <c r="G208" t="s">
        <v>133</v>
      </c>
      <c r="H208" t="s">
        <v>22</v>
      </c>
      <c r="I208">
        <v>8</v>
      </c>
      <c r="J208" t="s">
        <v>833</v>
      </c>
      <c r="L208">
        <v>1</v>
      </c>
      <c r="M208" t="b">
        <v>0</v>
      </c>
      <c r="N208" t="b">
        <v>0</v>
      </c>
      <c r="O208" t="b" cm="1">
        <f t="array" ref="O208">OR(faculty[MaxLoadHoursPerWeek]="",ISBLANK(faculty[MaxLoadHoursPerWeek]))</f>
        <v>0</v>
      </c>
      <c r="P208" t="b">
        <v>0</v>
      </c>
      <c r="Q208" t="b">
        <v>0</v>
      </c>
      <c r="R208" t="str">
        <f t="shared" si="12"/>
        <v/>
      </c>
      <c r="S208" t="str">
        <f t="shared" si="13"/>
        <v/>
      </c>
      <c r="T208" t="str">
        <f t="shared" si="14"/>
        <v/>
      </c>
      <c r="U208" t="b">
        <f t="shared" si="15"/>
        <v>0</v>
      </c>
    </row>
    <row r="209" spans="1:21" x14ac:dyDescent="0.25">
      <c r="A209" t="s">
        <v>834</v>
      </c>
      <c r="B209" t="s">
        <v>192</v>
      </c>
      <c r="C209" t="s">
        <v>150</v>
      </c>
      <c r="D209" t="s">
        <v>835</v>
      </c>
      <c r="E209" t="s">
        <v>21</v>
      </c>
      <c r="F209" t="s">
        <v>152</v>
      </c>
      <c r="G209" t="s">
        <v>133</v>
      </c>
      <c r="H209" t="s">
        <v>22</v>
      </c>
      <c r="I209">
        <v>10</v>
      </c>
      <c r="J209" t="s">
        <v>836</v>
      </c>
      <c r="L209">
        <v>1</v>
      </c>
      <c r="M209" t="b">
        <v>0</v>
      </c>
      <c r="N209" t="b">
        <v>0</v>
      </c>
      <c r="O209" t="b" cm="1">
        <f t="array" ref="O209">OR(faculty[MaxLoadHoursPerWeek]="",ISBLANK(faculty[MaxLoadHoursPerWeek]))</f>
        <v>0</v>
      </c>
      <c r="P209" t="b">
        <v>0</v>
      </c>
      <c r="Q209" t="b">
        <v>0</v>
      </c>
      <c r="R209" t="str">
        <f t="shared" si="12"/>
        <v/>
      </c>
      <c r="S209" t="str">
        <f t="shared" si="13"/>
        <v/>
      </c>
      <c r="T209" t="str">
        <f t="shared" si="14"/>
        <v/>
      </c>
      <c r="U209" t="b">
        <f t="shared" si="15"/>
        <v>0</v>
      </c>
    </row>
    <row r="210" spans="1:21" x14ac:dyDescent="0.25">
      <c r="A210" t="s">
        <v>837</v>
      </c>
      <c r="B210" t="s">
        <v>398</v>
      </c>
      <c r="C210" t="s">
        <v>172</v>
      </c>
      <c r="D210" t="s">
        <v>838</v>
      </c>
      <c r="E210" t="s">
        <v>9</v>
      </c>
      <c r="F210" t="s">
        <v>152</v>
      </c>
      <c r="G210" t="s">
        <v>133</v>
      </c>
      <c r="H210" t="s">
        <v>168</v>
      </c>
      <c r="I210">
        <v>12</v>
      </c>
      <c r="J210" t="s">
        <v>839</v>
      </c>
      <c r="L210">
        <v>1</v>
      </c>
      <c r="M210" t="b">
        <v>0</v>
      </c>
      <c r="N210" t="b">
        <v>0</v>
      </c>
      <c r="O210" t="b" cm="1">
        <f t="array" ref="O210">OR(faculty[MaxLoadHoursPerWeek]="",ISBLANK(faculty[MaxLoadHoursPerWeek]))</f>
        <v>0</v>
      </c>
      <c r="P210" t="b">
        <v>0</v>
      </c>
      <c r="Q210" t="b">
        <v>0</v>
      </c>
      <c r="R210" t="str">
        <f t="shared" si="12"/>
        <v/>
      </c>
      <c r="S210" t="str">
        <f t="shared" si="13"/>
        <v/>
      </c>
      <c r="T210" t="str">
        <f t="shared" si="14"/>
        <v/>
      </c>
      <c r="U210" t="b">
        <f t="shared" si="15"/>
        <v>0</v>
      </c>
    </row>
    <row r="211" spans="1:21" x14ac:dyDescent="0.25">
      <c r="A211" t="s">
        <v>840</v>
      </c>
      <c r="B211" t="s">
        <v>579</v>
      </c>
      <c r="C211" t="s">
        <v>414</v>
      </c>
      <c r="D211" t="s">
        <v>841</v>
      </c>
      <c r="E211" t="s">
        <v>9</v>
      </c>
      <c r="F211" t="s">
        <v>139</v>
      </c>
      <c r="G211" t="s">
        <v>139</v>
      </c>
      <c r="H211" t="s">
        <v>22</v>
      </c>
      <c r="I211">
        <v>15</v>
      </c>
      <c r="J211" t="s">
        <v>842</v>
      </c>
      <c r="L211">
        <v>1</v>
      </c>
      <c r="M211" t="b">
        <v>0</v>
      </c>
      <c r="N211" t="b">
        <v>0</v>
      </c>
      <c r="O211" t="b" cm="1">
        <f t="array" ref="O211">OR(faculty[MaxLoadHoursPerWeek]="",ISBLANK(faculty[MaxLoadHoursPerWeek]))</f>
        <v>0</v>
      </c>
      <c r="P211" t="b">
        <v>0</v>
      </c>
      <c r="Q211" t="b">
        <v>0</v>
      </c>
      <c r="R211" t="str">
        <f t="shared" si="12"/>
        <v/>
      </c>
      <c r="S211" t="str">
        <f t="shared" si="13"/>
        <v/>
      </c>
      <c r="T211" t="str">
        <f t="shared" si="14"/>
        <v/>
      </c>
      <c r="U211" t="b">
        <f t="shared" si="15"/>
        <v>0</v>
      </c>
    </row>
    <row r="212" spans="1:21" x14ac:dyDescent="0.25">
      <c r="A212" t="s">
        <v>843</v>
      </c>
      <c r="B212" t="s">
        <v>398</v>
      </c>
      <c r="C212" t="s">
        <v>251</v>
      </c>
      <c r="D212" t="s">
        <v>844</v>
      </c>
      <c r="E212" t="s">
        <v>25</v>
      </c>
      <c r="F212" t="s">
        <v>132</v>
      </c>
      <c r="G212" t="s">
        <v>133</v>
      </c>
      <c r="H212" t="s">
        <v>22</v>
      </c>
      <c r="I212">
        <v>8</v>
      </c>
      <c r="J212" t="s">
        <v>845</v>
      </c>
      <c r="L212">
        <v>1</v>
      </c>
      <c r="M212" t="b">
        <v>0</v>
      </c>
      <c r="N212" t="b">
        <v>0</v>
      </c>
      <c r="O212" t="b" cm="1">
        <f t="array" ref="O212">OR(faculty[MaxLoadHoursPerWeek]="",ISBLANK(faculty[MaxLoadHoursPerWeek]))</f>
        <v>0</v>
      </c>
      <c r="P212" t="b">
        <v>0</v>
      </c>
      <c r="Q212" t="b">
        <v>0</v>
      </c>
      <c r="R212" t="str">
        <f t="shared" si="12"/>
        <v/>
      </c>
      <c r="S212" t="str">
        <f t="shared" si="13"/>
        <v/>
      </c>
      <c r="T212" t="str">
        <f t="shared" si="14"/>
        <v/>
      </c>
      <c r="U212" t="b">
        <f t="shared" si="15"/>
        <v>0</v>
      </c>
    </row>
    <row r="213" spans="1:21" x14ac:dyDescent="0.25">
      <c r="A213" t="s">
        <v>846</v>
      </c>
      <c r="B213" t="s">
        <v>847</v>
      </c>
      <c r="C213" t="s">
        <v>259</v>
      </c>
      <c r="D213" t="s">
        <v>848</v>
      </c>
      <c r="E213" t="s">
        <v>25</v>
      </c>
      <c r="F213" t="s">
        <v>152</v>
      </c>
      <c r="G213" t="s">
        <v>133</v>
      </c>
      <c r="H213" t="s">
        <v>140</v>
      </c>
      <c r="I213">
        <v>12</v>
      </c>
      <c r="J213" t="s">
        <v>849</v>
      </c>
      <c r="L213">
        <v>1</v>
      </c>
      <c r="M213" t="b">
        <v>0</v>
      </c>
      <c r="N213" t="b">
        <v>0</v>
      </c>
      <c r="O213" t="b" cm="1">
        <f t="array" ref="O213">OR(faculty[MaxLoadHoursPerWeek]="",ISBLANK(faculty[MaxLoadHoursPerWeek]))</f>
        <v>0</v>
      </c>
      <c r="P213" t="b">
        <v>0</v>
      </c>
      <c r="Q213" t="b">
        <v>0</v>
      </c>
      <c r="R213" t="str">
        <f t="shared" si="12"/>
        <v/>
      </c>
      <c r="S213" t="str">
        <f t="shared" si="13"/>
        <v/>
      </c>
      <c r="T213" t="str">
        <f t="shared" si="14"/>
        <v/>
      </c>
      <c r="U213" t="b">
        <f t="shared" si="15"/>
        <v>0</v>
      </c>
    </row>
    <row r="214" spans="1:21" x14ac:dyDescent="0.25">
      <c r="A214" t="s">
        <v>850</v>
      </c>
      <c r="B214" t="s">
        <v>186</v>
      </c>
      <c r="C214" t="s">
        <v>508</v>
      </c>
      <c r="D214" t="s">
        <v>851</v>
      </c>
      <c r="E214" t="s">
        <v>25</v>
      </c>
      <c r="F214" t="s">
        <v>152</v>
      </c>
      <c r="G214" t="s">
        <v>133</v>
      </c>
      <c r="H214" t="s">
        <v>140</v>
      </c>
      <c r="I214">
        <v>8</v>
      </c>
      <c r="J214" t="s">
        <v>852</v>
      </c>
      <c r="L214">
        <v>1</v>
      </c>
      <c r="M214" t="b">
        <v>0</v>
      </c>
      <c r="N214" t="b">
        <v>0</v>
      </c>
      <c r="O214" t="b" cm="1">
        <f t="array" ref="O214">OR(faculty[MaxLoadHoursPerWeek]="",ISBLANK(faculty[MaxLoadHoursPerWeek]))</f>
        <v>0</v>
      </c>
      <c r="P214" t="b">
        <v>0</v>
      </c>
      <c r="Q214" t="b">
        <v>0</v>
      </c>
      <c r="R214" t="str">
        <f t="shared" si="12"/>
        <v/>
      </c>
      <c r="S214" t="str">
        <f t="shared" si="13"/>
        <v/>
      </c>
      <c r="T214" t="str">
        <f t="shared" si="14"/>
        <v/>
      </c>
      <c r="U214" t="b">
        <f t="shared" si="15"/>
        <v>0</v>
      </c>
    </row>
    <row r="215" spans="1:21" x14ac:dyDescent="0.25">
      <c r="A215" t="s">
        <v>853</v>
      </c>
      <c r="B215" t="s">
        <v>847</v>
      </c>
      <c r="C215" t="s">
        <v>495</v>
      </c>
      <c r="D215" t="s">
        <v>854</v>
      </c>
      <c r="E215" t="s">
        <v>40</v>
      </c>
      <c r="F215" t="s">
        <v>152</v>
      </c>
      <c r="G215" t="s">
        <v>139</v>
      </c>
      <c r="H215" t="s">
        <v>140</v>
      </c>
      <c r="I215">
        <v>15</v>
      </c>
      <c r="J215" t="s">
        <v>855</v>
      </c>
      <c r="L215">
        <v>1</v>
      </c>
      <c r="M215" t="b">
        <v>0</v>
      </c>
      <c r="N215" t="b">
        <v>0</v>
      </c>
      <c r="O215" t="b" cm="1">
        <f t="array" ref="O215">OR(faculty[MaxLoadHoursPerWeek]="",ISBLANK(faculty[MaxLoadHoursPerWeek]))</f>
        <v>0</v>
      </c>
      <c r="P215" t="b">
        <v>0</v>
      </c>
      <c r="Q215" t="b">
        <v>0</v>
      </c>
      <c r="R215" t="str">
        <f t="shared" si="12"/>
        <v/>
      </c>
      <c r="S215" t="str">
        <f t="shared" si="13"/>
        <v/>
      </c>
      <c r="T215" t="str">
        <f t="shared" si="14"/>
        <v/>
      </c>
      <c r="U215" t="b">
        <f t="shared" si="15"/>
        <v>0</v>
      </c>
    </row>
    <row r="216" spans="1:21" x14ac:dyDescent="0.25">
      <c r="A216" t="s">
        <v>856</v>
      </c>
      <c r="B216" t="s">
        <v>857</v>
      </c>
      <c r="C216" t="s">
        <v>289</v>
      </c>
      <c r="D216" t="s">
        <v>858</v>
      </c>
      <c r="E216" t="s">
        <v>67</v>
      </c>
      <c r="F216" t="s">
        <v>189</v>
      </c>
      <c r="G216" t="s">
        <v>139</v>
      </c>
      <c r="H216" t="s">
        <v>168</v>
      </c>
      <c r="I216">
        <v>10</v>
      </c>
      <c r="J216" t="s">
        <v>859</v>
      </c>
      <c r="L216">
        <v>1</v>
      </c>
      <c r="M216" t="b">
        <v>0</v>
      </c>
      <c r="N216" t="b">
        <v>0</v>
      </c>
      <c r="O216" t="b" cm="1">
        <f t="array" ref="O216">OR(faculty[MaxLoadHoursPerWeek]="",ISBLANK(faculty[MaxLoadHoursPerWeek]))</f>
        <v>0</v>
      </c>
      <c r="P216" t="b">
        <v>0</v>
      </c>
      <c r="Q216" t="b">
        <v>0</v>
      </c>
      <c r="R216" t="str">
        <f t="shared" si="12"/>
        <v/>
      </c>
      <c r="S216" t="str">
        <f t="shared" si="13"/>
        <v/>
      </c>
      <c r="T216" t="str">
        <f t="shared" si="14"/>
        <v/>
      </c>
      <c r="U216" t="b">
        <f t="shared" si="15"/>
        <v>0</v>
      </c>
    </row>
    <row r="217" spans="1:21" x14ac:dyDescent="0.25">
      <c r="A217" t="s">
        <v>860</v>
      </c>
      <c r="B217" t="s">
        <v>343</v>
      </c>
      <c r="C217" t="s">
        <v>583</v>
      </c>
      <c r="D217" t="s">
        <v>861</v>
      </c>
      <c r="E217" t="s">
        <v>18</v>
      </c>
      <c r="F217" t="s">
        <v>189</v>
      </c>
      <c r="G217" t="s">
        <v>139</v>
      </c>
      <c r="H217" t="s">
        <v>140</v>
      </c>
      <c r="I217">
        <v>15</v>
      </c>
      <c r="J217" t="s">
        <v>862</v>
      </c>
      <c r="L217">
        <v>1</v>
      </c>
      <c r="M217" t="b">
        <v>0</v>
      </c>
      <c r="N217" t="b">
        <v>0</v>
      </c>
      <c r="O217" t="b" cm="1">
        <f t="array" ref="O217">OR(faculty[MaxLoadHoursPerWeek]="",ISBLANK(faculty[MaxLoadHoursPerWeek]))</f>
        <v>0</v>
      </c>
      <c r="P217" t="b">
        <v>0</v>
      </c>
      <c r="Q217" t="b">
        <v>0</v>
      </c>
      <c r="R217" t="str">
        <f t="shared" si="12"/>
        <v/>
      </c>
      <c r="S217" t="str">
        <f t="shared" si="13"/>
        <v/>
      </c>
      <c r="T217" t="str">
        <f t="shared" si="14"/>
        <v/>
      </c>
      <c r="U217" t="b">
        <f t="shared" si="15"/>
        <v>0</v>
      </c>
    </row>
    <row r="218" spans="1:21" x14ac:dyDescent="0.25">
      <c r="A218" t="s">
        <v>863</v>
      </c>
      <c r="B218" t="s">
        <v>343</v>
      </c>
      <c r="C218" t="s">
        <v>166</v>
      </c>
      <c r="D218" t="s">
        <v>864</v>
      </c>
      <c r="E218" t="s">
        <v>40</v>
      </c>
      <c r="F218" t="s">
        <v>132</v>
      </c>
      <c r="G218" t="s">
        <v>133</v>
      </c>
      <c r="H218" t="s">
        <v>168</v>
      </c>
      <c r="I218">
        <v>15</v>
      </c>
      <c r="J218" t="s">
        <v>865</v>
      </c>
      <c r="L218">
        <v>1</v>
      </c>
      <c r="M218" t="b">
        <v>0</v>
      </c>
      <c r="N218" t="b">
        <v>0</v>
      </c>
      <c r="O218" t="b" cm="1">
        <f t="array" ref="O218">OR(faculty[MaxLoadHoursPerWeek]="",ISBLANK(faculty[MaxLoadHoursPerWeek]))</f>
        <v>0</v>
      </c>
      <c r="P218" t="b">
        <v>0</v>
      </c>
      <c r="Q218" t="b">
        <v>0</v>
      </c>
      <c r="R218" t="str">
        <f t="shared" si="12"/>
        <v/>
      </c>
      <c r="S218" t="str">
        <f t="shared" si="13"/>
        <v/>
      </c>
      <c r="T218" t="str">
        <f t="shared" si="14"/>
        <v/>
      </c>
      <c r="U218" t="b">
        <f t="shared" si="15"/>
        <v>0</v>
      </c>
    </row>
    <row r="219" spans="1:21" x14ac:dyDescent="0.25">
      <c r="A219" t="s">
        <v>866</v>
      </c>
      <c r="B219" t="s">
        <v>263</v>
      </c>
      <c r="C219" t="s">
        <v>197</v>
      </c>
      <c r="D219" t="s">
        <v>867</v>
      </c>
      <c r="E219" t="s">
        <v>34</v>
      </c>
      <c r="F219" t="s">
        <v>139</v>
      </c>
      <c r="G219" t="s">
        <v>133</v>
      </c>
      <c r="H219" t="s">
        <v>140</v>
      </c>
      <c r="I219">
        <v>12</v>
      </c>
      <c r="J219" t="s">
        <v>868</v>
      </c>
      <c r="L219">
        <v>1</v>
      </c>
      <c r="M219" t="b">
        <v>0</v>
      </c>
      <c r="N219" t="b">
        <v>0</v>
      </c>
      <c r="O219" t="b" cm="1">
        <f t="array" ref="O219">OR(faculty[MaxLoadHoursPerWeek]="",ISBLANK(faculty[MaxLoadHoursPerWeek]))</f>
        <v>0</v>
      </c>
      <c r="P219" t="b">
        <v>0</v>
      </c>
      <c r="Q219" t="b">
        <v>0</v>
      </c>
      <c r="R219" t="str">
        <f t="shared" si="12"/>
        <v/>
      </c>
      <c r="S219" t="str">
        <f t="shared" si="13"/>
        <v/>
      </c>
      <c r="T219" t="str">
        <f t="shared" si="14"/>
        <v/>
      </c>
      <c r="U219" t="b">
        <f t="shared" si="15"/>
        <v>0</v>
      </c>
    </row>
    <row r="220" spans="1:21" x14ac:dyDescent="0.25">
      <c r="A220" t="s">
        <v>869</v>
      </c>
      <c r="B220" t="s">
        <v>228</v>
      </c>
      <c r="C220" t="s">
        <v>508</v>
      </c>
      <c r="D220" t="s">
        <v>870</v>
      </c>
      <c r="E220" t="s">
        <v>67</v>
      </c>
      <c r="F220" t="s">
        <v>152</v>
      </c>
      <c r="G220" t="s">
        <v>133</v>
      </c>
      <c r="H220" t="s">
        <v>22</v>
      </c>
      <c r="I220">
        <v>10</v>
      </c>
      <c r="J220" t="s">
        <v>871</v>
      </c>
      <c r="L220">
        <v>1</v>
      </c>
      <c r="M220" t="b">
        <v>0</v>
      </c>
      <c r="N220" t="b">
        <v>0</v>
      </c>
      <c r="O220" t="b" cm="1">
        <f t="array" ref="O220">OR(faculty[MaxLoadHoursPerWeek]="",ISBLANK(faculty[MaxLoadHoursPerWeek]))</f>
        <v>0</v>
      </c>
      <c r="P220" t="b">
        <v>0</v>
      </c>
      <c r="Q220" t="b">
        <v>0</v>
      </c>
      <c r="R220" t="str">
        <f t="shared" si="12"/>
        <v/>
      </c>
      <c r="S220" t="str">
        <f t="shared" si="13"/>
        <v/>
      </c>
      <c r="T220" t="str">
        <f t="shared" si="14"/>
        <v/>
      </c>
      <c r="U220" t="b">
        <f t="shared" si="15"/>
        <v>0</v>
      </c>
    </row>
    <row r="221" spans="1:21" x14ac:dyDescent="0.25">
      <c r="A221" t="s">
        <v>872</v>
      </c>
      <c r="B221" t="s">
        <v>236</v>
      </c>
      <c r="C221" t="s">
        <v>156</v>
      </c>
      <c r="D221" t="s">
        <v>873</v>
      </c>
      <c r="E221" t="s">
        <v>67</v>
      </c>
      <c r="F221" t="s">
        <v>132</v>
      </c>
      <c r="G221" t="s">
        <v>158</v>
      </c>
      <c r="H221" t="s">
        <v>22</v>
      </c>
      <c r="I221">
        <v>8</v>
      </c>
      <c r="J221" t="s">
        <v>874</v>
      </c>
      <c r="L221">
        <v>1</v>
      </c>
      <c r="M221" t="b">
        <v>0</v>
      </c>
      <c r="N221" t="b">
        <v>0</v>
      </c>
      <c r="O221" t="b" cm="1">
        <f t="array" ref="O221">OR(faculty[MaxLoadHoursPerWeek]="",ISBLANK(faculty[MaxLoadHoursPerWeek]))</f>
        <v>0</v>
      </c>
      <c r="P221" t="b">
        <v>0</v>
      </c>
      <c r="Q221" t="b">
        <v>0</v>
      </c>
      <c r="R221" t="str">
        <f t="shared" si="12"/>
        <v/>
      </c>
      <c r="S221" t="str">
        <f t="shared" si="13"/>
        <v/>
      </c>
      <c r="T221" t="str">
        <f t="shared" si="14"/>
        <v/>
      </c>
      <c r="U221" t="b">
        <f t="shared" si="15"/>
        <v>0</v>
      </c>
    </row>
    <row r="222" spans="1:21" x14ac:dyDescent="0.25">
      <c r="A222" t="s">
        <v>875</v>
      </c>
      <c r="B222" t="s">
        <v>847</v>
      </c>
      <c r="C222" t="s">
        <v>137</v>
      </c>
      <c r="D222" t="s">
        <v>876</v>
      </c>
      <c r="E222" t="s">
        <v>9</v>
      </c>
      <c r="F222" t="s">
        <v>152</v>
      </c>
      <c r="G222" t="s">
        <v>139</v>
      </c>
      <c r="H222" t="s">
        <v>168</v>
      </c>
      <c r="I222">
        <v>12</v>
      </c>
      <c r="J222" t="s">
        <v>877</v>
      </c>
      <c r="L222">
        <v>1</v>
      </c>
      <c r="M222" t="b">
        <v>0</v>
      </c>
      <c r="N222" t="b">
        <v>0</v>
      </c>
      <c r="O222" t="b" cm="1">
        <f t="array" ref="O222">OR(faculty[MaxLoadHoursPerWeek]="",ISBLANK(faculty[MaxLoadHoursPerWeek]))</f>
        <v>0</v>
      </c>
      <c r="P222" t="b">
        <v>0</v>
      </c>
      <c r="Q222" t="b">
        <v>0</v>
      </c>
      <c r="R222" t="str">
        <f t="shared" si="12"/>
        <v/>
      </c>
      <c r="S222" t="str">
        <f t="shared" si="13"/>
        <v/>
      </c>
      <c r="T222" t="str">
        <f t="shared" si="14"/>
        <v/>
      </c>
      <c r="U222" t="b">
        <f t="shared" si="15"/>
        <v>0</v>
      </c>
    </row>
    <row r="223" spans="1:21" x14ac:dyDescent="0.25">
      <c r="A223" t="s">
        <v>878</v>
      </c>
      <c r="B223" t="s">
        <v>186</v>
      </c>
      <c r="C223" t="s">
        <v>207</v>
      </c>
      <c r="D223" t="s">
        <v>879</v>
      </c>
      <c r="E223" t="s">
        <v>18</v>
      </c>
      <c r="F223" t="s">
        <v>132</v>
      </c>
      <c r="G223" t="s">
        <v>133</v>
      </c>
      <c r="H223" t="s">
        <v>140</v>
      </c>
      <c r="I223">
        <v>10</v>
      </c>
      <c r="J223" t="s">
        <v>880</v>
      </c>
      <c r="L223">
        <v>1</v>
      </c>
      <c r="M223" t="b">
        <v>0</v>
      </c>
      <c r="N223" t="b">
        <v>0</v>
      </c>
      <c r="O223" t="b" cm="1">
        <f t="array" ref="O223">OR(faculty[MaxLoadHoursPerWeek]="",ISBLANK(faculty[MaxLoadHoursPerWeek]))</f>
        <v>0</v>
      </c>
      <c r="P223" t="b">
        <v>0</v>
      </c>
      <c r="Q223" t="b">
        <v>0</v>
      </c>
      <c r="R223" t="str">
        <f t="shared" si="12"/>
        <v/>
      </c>
      <c r="S223" t="str">
        <f t="shared" si="13"/>
        <v/>
      </c>
      <c r="T223" t="str">
        <f t="shared" si="14"/>
        <v/>
      </c>
      <c r="U223" t="b">
        <f t="shared" si="15"/>
        <v>0</v>
      </c>
    </row>
    <row r="224" spans="1:21" x14ac:dyDescent="0.25">
      <c r="A224" t="s">
        <v>881</v>
      </c>
      <c r="B224" t="s">
        <v>293</v>
      </c>
      <c r="C224" t="s">
        <v>207</v>
      </c>
      <c r="D224" t="s">
        <v>882</v>
      </c>
      <c r="E224" t="s">
        <v>28</v>
      </c>
      <c r="F224" t="s">
        <v>152</v>
      </c>
      <c r="G224" t="s">
        <v>133</v>
      </c>
      <c r="H224" t="s">
        <v>22</v>
      </c>
      <c r="I224">
        <v>10</v>
      </c>
      <c r="J224" t="s">
        <v>883</v>
      </c>
      <c r="L224">
        <v>1</v>
      </c>
      <c r="M224" t="b">
        <v>0</v>
      </c>
      <c r="N224" t="b">
        <v>0</v>
      </c>
      <c r="O224" t="b" cm="1">
        <f t="array" ref="O224">OR(faculty[MaxLoadHoursPerWeek]="",ISBLANK(faculty[MaxLoadHoursPerWeek]))</f>
        <v>0</v>
      </c>
      <c r="P224" t="b">
        <v>0</v>
      </c>
      <c r="Q224" t="b">
        <v>0</v>
      </c>
      <c r="R224" t="str">
        <f t="shared" si="12"/>
        <v/>
      </c>
      <c r="S224" t="str">
        <f t="shared" si="13"/>
        <v/>
      </c>
      <c r="T224" t="str">
        <f t="shared" si="14"/>
        <v/>
      </c>
      <c r="U224" t="b">
        <f t="shared" si="15"/>
        <v>0</v>
      </c>
    </row>
    <row r="225" spans="1:21" x14ac:dyDescent="0.25">
      <c r="A225" t="s">
        <v>884</v>
      </c>
      <c r="B225" t="s">
        <v>181</v>
      </c>
      <c r="C225" t="s">
        <v>130</v>
      </c>
      <c r="D225" t="s">
        <v>885</v>
      </c>
      <c r="E225" t="s">
        <v>28</v>
      </c>
      <c r="F225" t="s">
        <v>132</v>
      </c>
      <c r="G225" t="s">
        <v>158</v>
      </c>
      <c r="H225" t="s">
        <v>168</v>
      </c>
      <c r="I225">
        <v>10</v>
      </c>
      <c r="J225" t="s">
        <v>886</v>
      </c>
      <c r="L225">
        <v>1</v>
      </c>
      <c r="M225" t="b">
        <v>0</v>
      </c>
      <c r="N225" t="b">
        <v>0</v>
      </c>
      <c r="O225" t="b" cm="1">
        <f t="array" ref="O225">OR(faculty[MaxLoadHoursPerWeek]="",ISBLANK(faculty[MaxLoadHoursPerWeek]))</f>
        <v>0</v>
      </c>
      <c r="P225" t="b">
        <v>0</v>
      </c>
      <c r="Q225" t="b">
        <v>0</v>
      </c>
      <c r="R225" t="str">
        <f t="shared" si="12"/>
        <v/>
      </c>
      <c r="S225" t="str">
        <f t="shared" si="13"/>
        <v/>
      </c>
      <c r="T225" t="str">
        <f t="shared" si="14"/>
        <v/>
      </c>
      <c r="U225" t="b">
        <f t="shared" si="15"/>
        <v>0</v>
      </c>
    </row>
    <row r="226" spans="1:21" x14ac:dyDescent="0.25">
      <c r="A226" t="s">
        <v>887</v>
      </c>
      <c r="B226" t="s">
        <v>406</v>
      </c>
      <c r="C226" t="s">
        <v>172</v>
      </c>
      <c r="D226" t="s">
        <v>888</v>
      </c>
      <c r="E226" t="s">
        <v>28</v>
      </c>
      <c r="F226" t="s">
        <v>189</v>
      </c>
      <c r="G226" t="s">
        <v>139</v>
      </c>
      <c r="H226" t="s">
        <v>140</v>
      </c>
      <c r="I226">
        <v>10</v>
      </c>
      <c r="J226" t="s">
        <v>889</v>
      </c>
      <c r="L226">
        <v>1</v>
      </c>
      <c r="M226" t="b">
        <v>0</v>
      </c>
      <c r="N226" t="b">
        <v>0</v>
      </c>
      <c r="O226" t="b" cm="1">
        <f t="array" ref="O226">OR(faculty[MaxLoadHoursPerWeek]="",ISBLANK(faculty[MaxLoadHoursPerWeek]))</f>
        <v>0</v>
      </c>
      <c r="P226" t="b">
        <v>0</v>
      </c>
      <c r="Q226" t="b">
        <v>0</v>
      </c>
      <c r="R226" t="str">
        <f t="shared" si="12"/>
        <v/>
      </c>
      <c r="S226" t="str">
        <f t="shared" si="13"/>
        <v/>
      </c>
      <c r="T226" t="str">
        <f t="shared" si="14"/>
        <v/>
      </c>
      <c r="U226" t="b">
        <f t="shared" si="15"/>
        <v>0</v>
      </c>
    </row>
    <row r="227" spans="1:21" x14ac:dyDescent="0.25">
      <c r="A227" t="s">
        <v>890</v>
      </c>
      <c r="B227" t="s">
        <v>312</v>
      </c>
      <c r="C227" t="s">
        <v>659</v>
      </c>
      <c r="D227" t="s">
        <v>891</v>
      </c>
      <c r="E227" t="s">
        <v>28</v>
      </c>
      <c r="F227" t="s">
        <v>152</v>
      </c>
      <c r="G227" t="s">
        <v>139</v>
      </c>
      <c r="H227" t="s">
        <v>168</v>
      </c>
      <c r="I227">
        <v>12</v>
      </c>
      <c r="J227" t="s">
        <v>892</v>
      </c>
      <c r="L227">
        <v>1</v>
      </c>
      <c r="M227" t="b">
        <v>0</v>
      </c>
      <c r="N227" t="b">
        <v>0</v>
      </c>
      <c r="O227" t="b" cm="1">
        <f t="array" ref="O227">OR(faculty[MaxLoadHoursPerWeek]="",ISBLANK(faculty[MaxLoadHoursPerWeek]))</f>
        <v>0</v>
      </c>
      <c r="P227" t="b">
        <v>0</v>
      </c>
      <c r="Q227" t="b">
        <v>0</v>
      </c>
      <c r="R227" t="str">
        <f t="shared" si="12"/>
        <v/>
      </c>
      <c r="S227" t="str">
        <f t="shared" si="13"/>
        <v/>
      </c>
      <c r="T227" t="str">
        <f t="shared" si="14"/>
        <v/>
      </c>
      <c r="U227" t="b">
        <f t="shared" si="15"/>
        <v>0</v>
      </c>
    </row>
    <row r="228" spans="1:21" x14ac:dyDescent="0.25">
      <c r="A228" t="s">
        <v>893</v>
      </c>
      <c r="B228" t="s">
        <v>354</v>
      </c>
      <c r="C228" t="s">
        <v>285</v>
      </c>
      <c r="D228" t="s">
        <v>894</v>
      </c>
      <c r="E228" t="s">
        <v>28</v>
      </c>
      <c r="F228" t="s">
        <v>146</v>
      </c>
      <c r="G228" t="s">
        <v>139</v>
      </c>
      <c r="H228" t="s">
        <v>168</v>
      </c>
      <c r="I228">
        <v>10</v>
      </c>
      <c r="J228" t="s">
        <v>895</v>
      </c>
      <c r="L228">
        <v>1</v>
      </c>
      <c r="M228" t="b">
        <v>0</v>
      </c>
      <c r="N228" t="b">
        <v>0</v>
      </c>
      <c r="O228" t="b" cm="1">
        <f t="array" ref="O228">OR(faculty[MaxLoadHoursPerWeek]="",ISBLANK(faculty[MaxLoadHoursPerWeek]))</f>
        <v>0</v>
      </c>
      <c r="P228" t="b">
        <v>0</v>
      </c>
      <c r="Q228" t="b">
        <v>0</v>
      </c>
      <c r="R228" t="str">
        <f t="shared" si="12"/>
        <v/>
      </c>
      <c r="S228" t="str">
        <f t="shared" si="13"/>
        <v/>
      </c>
      <c r="T228" t="str">
        <f t="shared" si="14"/>
        <v/>
      </c>
      <c r="U228" t="b">
        <f t="shared" si="15"/>
        <v>0</v>
      </c>
    </row>
    <row r="229" spans="1:21" x14ac:dyDescent="0.25">
      <c r="A229" t="s">
        <v>896</v>
      </c>
      <c r="B229" t="s">
        <v>470</v>
      </c>
      <c r="C229" t="s">
        <v>207</v>
      </c>
      <c r="D229" t="s">
        <v>897</v>
      </c>
      <c r="E229" t="s">
        <v>25</v>
      </c>
      <c r="F229" t="s">
        <v>146</v>
      </c>
      <c r="G229" t="s">
        <v>139</v>
      </c>
      <c r="H229" t="s">
        <v>168</v>
      </c>
      <c r="I229">
        <v>10</v>
      </c>
      <c r="J229" t="s">
        <v>898</v>
      </c>
      <c r="L229">
        <v>1</v>
      </c>
      <c r="M229" t="b">
        <v>0</v>
      </c>
      <c r="N229" t="b">
        <v>0</v>
      </c>
      <c r="O229" t="b" cm="1">
        <f t="array" ref="O229">OR(faculty[MaxLoadHoursPerWeek]="",ISBLANK(faculty[MaxLoadHoursPerWeek]))</f>
        <v>0</v>
      </c>
      <c r="P229" t="b">
        <v>0</v>
      </c>
      <c r="Q229" t="b">
        <v>0</v>
      </c>
      <c r="R229" t="str">
        <f t="shared" si="12"/>
        <v/>
      </c>
      <c r="S229" t="str">
        <f t="shared" si="13"/>
        <v/>
      </c>
      <c r="T229" t="str">
        <f t="shared" si="14"/>
        <v/>
      </c>
      <c r="U229" t="b">
        <f t="shared" si="15"/>
        <v>0</v>
      </c>
    </row>
    <row r="230" spans="1:21" x14ac:dyDescent="0.25">
      <c r="A230" t="s">
        <v>899</v>
      </c>
      <c r="B230" t="s">
        <v>325</v>
      </c>
      <c r="C230" t="s">
        <v>150</v>
      </c>
      <c r="D230" t="s">
        <v>900</v>
      </c>
      <c r="E230" t="s">
        <v>21</v>
      </c>
      <c r="F230" t="s">
        <v>152</v>
      </c>
      <c r="G230" t="s">
        <v>133</v>
      </c>
      <c r="H230" t="s">
        <v>22</v>
      </c>
      <c r="I230">
        <v>15</v>
      </c>
      <c r="J230" t="s">
        <v>901</v>
      </c>
      <c r="L230">
        <v>1</v>
      </c>
      <c r="M230" t="b">
        <v>0</v>
      </c>
      <c r="N230" t="b">
        <v>0</v>
      </c>
      <c r="O230" t="b" cm="1">
        <f t="array" ref="O230">OR(faculty[MaxLoadHoursPerWeek]="",ISBLANK(faculty[MaxLoadHoursPerWeek]))</f>
        <v>0</v>
      </c>
      <c r="P230" t="b">
        <v>0</v>
      </c>
      <c r="Q230" t="b">
        <v>0</v>
      </c>
      <c r="R230" t="str">
        <f t="shared" si="12"/>
        <v/>
      </c>
      <c r="S230" t="str">
        <f t="shared" si="13"/>
        <v/>
      </c>
      <c r="T230" t="str">
        <f t="shared" si="14"/>
        <v/>
      </c>
      <c r="U230" t="b">
        <f t="shared" si="15"/>
        <v>0</v>
      </c>
    </row>
    <row r="231" spans="1:21" x14ac:dyDescent="0.25">
      <c r="A231" t="s">
        <v>902</v>
      </c>
      <c r="B231" t="s">
        <v>418</v>
      </c>
      <c r="C231" t="s">
        <v>281</v>
      </c>
      <c r="D231" t="s">
        <v>903</v>
      </c>
      <c r="E231" t="s">
        <v>28</v>
      </c>
      <c r="F231" t="s">
        <v>139</v>
      </c>
      <c r="G231" t="s">
        <v>133</v>
      </c>
      <c r="H231" t="s">
        <v>22</v>
      </c>
      <c r="I231">
        <v>15</v>
      </c>
      <c r="J231" t="s">
        <v>904</v>
      </c>
      <c r="L231">
        <v>1</v>
      </c>
      <c r="M231" t="b">
        <v>0</v>
      </c>
      <c r="N231" t="b">
        <v>0</v>
      </c>
      <c r="O231" t="b" cm="1">
        <f t="array" ref="O231">OR(faculty[MaxLoadHoursPerWeek]="",ISBLANK(faculty[MaxLoadHoursPerWeek]))</f>
        <v>0</v>
      </c>
      <c r="P231" t="b">
        <v>0</v>
      </c>
      <c r="Q231" t="b">
        <v>0</v>
      </c>
      <c r="R231" t="str">
        <f t="shared" si="12"/>
        <v/>
      </c>
      <c r="S231" t="str">
        <f t="shared" si="13"/>
        <v/>
      </c>
      <c r="T231" t="str">
        <f t="shared" si="14"/>
        <v/>
      </c>
      <c r="U231" t="b">
        <f t="shared" si="15"/>
        <v>0</v>
      </c>
    </row>
    <row r="232" spans="1:21" x14ac:dyDescent="0.25">
      <c r="A232" t="s">
        <v>905</v>
      </c>
      <c r="B232" t="s">
        <v>149</v>
      </c>
      <c r="C232" t="s">
        <v>422</v>
      </c>
      <c r="D232" t="s">
        <v>906</v>
      </c>
      <c r="E232" t="s">
        <v>28</v>
      </c>
      <c r="F232" t="s">
        <v>132</v>
      </c>
      <c r="G232" t="s">
        <v>158</v>
      </c>
      <c r="H232" t="s">
        <v>168</v>
      </c>
      <c r="I232">
        <v>15</v>
      </c>
      <c r="J232" t="s">
        <v>907</v>
      </c>
      <c r="L232">
        <v>1</v>
      </c>
      <c r="M232" t="b">
        <v>0</v>
      </c>
      <c r="N232" t="b">
        <v>0</v>
      </c>
      <c r="O232" t="b" cm="1">
        <f t="array" ref="O232">OR(faculty[MaxLoadHoursPerWeek]="",ISBLANK(faculty[MaxLoadHoursPerWeek]))</f>
        <v>0</v>
      </c>
      <c r="P232" t="b">
        <v>0</v>
      </c>
      <c r="Q232" t="b">
        <v>0</v>
      </c>
      <c r="R232" t="str">
        <f t="shared" si="12"/>
        <v/>
      </c>
      <c r="S232" t="str">
        <f t="shared" si="13"/>
        <v/>
      </c>
      <c r="T232" t="str">
        <f t="shared" si="14"/>
        <v/>
      </c>
      <c r="U232" t="b">
        <f t="shared" si="15"/>
        <v>0</v>
      </c>
    </row>
    <row r="233" spans="1:21" x14ac:dyDescent="0.25">
      <c r="A233" t="s">
        <v>908</v>
      </c>
      <c r="B233" t="s">
        <v>129</v>
      </c>
      <c r="C233" t="s">
        <v>255</v>
      </c>
      <c r="D233" t="s">
        <v>909</v>
      </c>
      <c r="E233" t="s">
        <v>40</v>
      </c>
      <c r="F233" t="s">
        <v>139</v>
      </c>
      <c r="G233" t="s">
        <v>133</v>
      </c>
      <c r="H233" t="s">
        <v>168</v>
      </c>
      <c r="I233">
        <v>10</v>
      </c>
      <c r="J233" t="s">
        <v>910</v>
      </c>
      <c r="L233">
        <v>1</v>
      </c>
      <c r="M233" t="b">
        <v>0</v>
      </c>
      <c r="N233" t="b">
        <v>0</v>
      </c>
      <c r="O233" t="b" cm="1">
        <f t="array" ref="O233">OR(faculty[MaxLoadHoursPerWeek]="",ISBLANK(faculty[MaxLoadHoursPerWeek]))</f>
        <v>0</v>
      </c>
      <c r="P233" t="b">
        <v>0</v>
      </c>
      <c r="Q233" t="b">
        <v>0</v>
      </c>
      <c r="R233" t="str">
        <f t="shared" si="12"/>
        <v/>
      </c>
      <c r="S233" t="str">
        <f t="shared" si="13"/>
        <v/>
      </c>
      <c r="T233" t="str">
        <f t="shared" si="14"/>
        <v/>
      </c>
      <c r="U233" t="b">
        <f t="shared" si="15"/>
        <v>0</v>
      </c>
    </row>
    <row r="234" spans="1:21" x14ac:dyDescent="0.25">
      <c r="A234" t="s">
        <v>911</v>
      </c>
      <c r="B234" t="s">
        <v>228</v>
      </c>
      <c r="C234" t="s">
        <v>508</v>
      </c>
      <c r="D234" t="s">
        <v>870</v>
      </c>
      <c r="E234" t="s">
        <v>18</v>
      </c>
      <c r="F234" t="s">
        <v>152</v>
      </c>
      <c r="G234" t="s">
        <v>158</v>
      </c>
      <c r="H234" t="s">
        <v>168</v>
      </c>
      <c r="I234">
        <v>10</v>
      </c>
      <c r="J234" t="s">
        <v>871</v>
      </c>
      <c r="L234">
        <v>1</v>
      </c>
      <c r="M234" t="b">
        <v>0</v>
      </c>
      <c r="N234" t="b">
        <v>0</v>
      </c>
      <c r="O234" t="b" cm="1">
        <f t="array" ref="O234">OR(faculty[MaxLoadHoursPerWeek]="",ISBLANK(faculty[MaxLoadHoursPerWeek]))</f>
        <v>0</v>
      </c>
      <c r="P234" t="b">
        <v>0</v>
      </c>
      <c r="Q234" t="b">
        <v>0</v>
      </c>
      <c r="R234" t="str">
        <f t="shared" si="12"/>
        <v/>
      </c>
      <c r="S234" t="str">
        <f t="shared" si="13"/>
        <v/>
      </c>
      <c r="T234" t="str">
        <f t="shared" si="14"/>
        <v/>
      </c>
      <c r="U234" t="b">
        <f t="shared" si="15"/>
        <v>0</v>
      </c>
    </row>
    <row r="235" spans="1:21" x14ac:dyDescent="0.25">
      <c r="A235" t="s">
        <v>912</v>
      </c>
      <c r="B235" t="s">
        <v>201</v>
      </c>
      <c r="C235" t="s">
        <v>172</v>
      </c>
      <c r="D235" t="s">
        <v>913</v>
      </c>
      <c r="E235" t="s">
        <v>25</v>
      </c>
      <c r="F235" t="s">
        <v>152</v>
      </c>
      <c r="G235" t="s">
        <v>133</v>
      </c>
      <c r="H235" t="s">
        <v>140</v>
      </c>
      <c r="I235">
        <v>8</v>
      </c>
      <c r="J235" t="s">
        <v>914</v>
      </c>
      <c r="L235">
        <v>1</v>
      </c>
      <c r="M235" t="b">
        <v>0</v>
      </c>
      <c r="N235" t="b">
        <v>0</v>
      </c>
      <c r="O235" t="b" cm="1">
        <f t="array" ref="O235">OR(faculty[MaxLoadHoursPerWeek]="",ISBLANK(faculty[MaxLoadHoursPerWeek]))</f>
        <v>0</v>
      </c>
      <c r="P235" t="b">
        <v>0</v>
      </c>
      <c r="Q235" t="b">
        <v>0</v>
      </c>
      <c r="R235" t="str">
        <f t="shared" si="12"/>
        <v/>
      </c>
      <c r="S235" t="str">
        <f t="shared" si="13"/>
        <v/>
      </c>
      <c r="T235" t="str">
        <f t="shared" si="14"/>
        <v/>
      </c>
      <c r="U235" t="b">
        <f t="shared" si="15"/>
        <v>0</v>
      </c>
    </row>
    <row r="236" spans="1:21" x14ac:dyDescent="0.25">
      <c r="A236" t="s">
        <v>915</v>
      </c>
      <c r="B236" t="s">
        <v>228</v>
      </c>
      <c r="C236" t="s">
        <v>276</v>
      </c>
      <c r="D236" t="s">
        <v>916</v>
      </c>
      <c r="E236" t="s">
        <v>28</v>
      </c>
      <c r="F236" t="s">
        <v>189</v>
      </c>
      <c r="G236" t="s">
        <v>139</v>
      </c>
      <c r="H236" t="s">
        <v>140</v>
      </c>
      <c r="I236">
        <v>12</v>
      </c>
      <c r="J236" t="s">
        <v>917</v>
      </c>
      <c r="L236">
        <v>1</v>
      </c>
      <c r="M236" t="b">
        <v>0</v>
      </c>
      <c r="N236" t="b">
        <v>0</v>
      </c>
      <c r="O236" t="b" cm="1">
        <f t="array" ref="O236">OR(faculty[MaxLoadHoursPerWeek]="",ISBLANK(faculty[MaxLoadHoursPerWeek]))</f>
        <v>0</v>
      </c>
      <c r="P236" t="b">
        <v>0</v>
      </c>
      <c r="Q236" t="b">
        <v>0</v>
      </c>
      <c r="R236" t="str">
        <f t="shared" si="12"/>
        <v/>
      </c>
      <c r="S236" t="str">
        <f t="shared" si="13"/>
        <v/>
      </c>
      <c r="T236" t="str">
        <f t="shared" si="14"/>
        <v/>
      </c>
      <c r="U236" t="b">
        <f t="shared" si="15"/>
        <v>0</v>
      </c>
    </row>
    <row r="237" spans="1:21" x14ac:dyDescent="0.25">
      <c r="A237" t="s">
        <v>918</v>
      </c>
      <c r="B237" t="s">
        <v>165</v>
      </c>
      <c r="C237" t="s">
        <v>202</v>
      </c>
      <c r="D237" t="s">
        <v>919</v>
      </c>
      <c r="E237" t="s">
        <v>18</v>
      </c>
      <c r="F237" t="s">
        <v>152</v>
      </c>
      <c r="G237" t="s">
        <v>139</v>
      </c>
      <c r="H237" t="s">
        <v>22</v>
      </c>
      <c r="I237">
        <v>8</v>
      </c>
      <c r="J237" t="s">
        <v>920</v>
      </c>
      <c r="L237">
        <v>1</v>
      </c>
      <c r="M237" t="b">
        <v>0</v>
      </c>
      <c r="N237" t="b">
        <v>0</v>
      </c>
      <c r="O237" t="b" cm="1">
        <f t="array" ref="O237">OR(faculty[MaxLoadHoursPerWeek]="",ISBLANK(faculty[MaxLoadHoursPerWeek]))</f>
        <v>0</v>
      </c>
      <c r="P237" t="b">
        <v>0</v>
      </c>
      <c r="Q237" t="b">
        <v>0</v>
      </c>
      <c r="R237" t="str">
        <f t="shared" si="12"/>
        <v/>
      </c>
      <c r="S237" t="str">
        <f t="shared" si="13"/>
        <v/>
      </c>
      <c r="T237" t="str">
        <f t="shared" si="14"/>
        <v/>
      </c>
      <c r="U237" t="b">
        <f t="shared" si="15"/>
        <v>0</v>
      </c>
    </row>
    <row r="238" spans="1:21" x14ac:dyDescent="0.25">
      <c r="A238" t="s">
        <v>921</v>
      </c>
      <c r="B238" t="s">
        <v>241</v>
      </c>
      <c r="C238" t="s">
        <v>268</v>
      </c>
      <c r="D238" t="s">
        <v>922</v>
      </c>
      <c r="E238" t="s">
        <v>67</v>
      </c>
      <c r="F238" t="s">
        <v>152</v>
      </c>
      <c r="G238" t="s">
        <v>139</v>
      </c>
      <c r="H238" t="s">
        <v>168</v>
      </c>
      <c r="I238">
        <v>10</v>
      </c>
      <c r="J238" t="s">
        <v>923</v>
      </c>
      <c r="L238">
        <v>1</v>
      </c>
      <c r="M238" t="b">
        <v>0</v>
      </c>
      <c r="N238" t="b">
        <v>0</v>
      </c>
      <c r="O238" t="b" cm="1">
        <f t="array" ref="O238">OR(faculty[MaxLoadHoursPerWeek]="",ISBLANK(faculty[MaxLoadHoursPerWeek]))</f>
        <v>0</v>
      </c>
      <c r="P238" t="b">
        <v>0</v>
      </c>
      <c r="Q238" t="b">
        <v>0</v>
      </c>
      <c r="R238" t="str">
        <f t="shared" si="12"/>
        <v/>
      </c>
      <c r="S238" t="str">
        <f t="shared" si="13"/>
        <v/>
      </c>
      <c r="T238" t="str">
        <f t="shared" si="14"/>
        <v/>
      </c>
      <c r="U238" t="b">
        <f t="shared" si="15"/>
        <v>0</v>
      </c>
    </row>
    <row r="239" spans="1:21" x14ac:dyDescent="0.25">
      <c r="A239" t="s">
        <v>924</v>
      </c>
      <c r="B239" t="s">
        <v>378</v>
      </c>
      <c r="C239" t="s">
        <v>224</v>
      </c>
      <c r="D239" t="s">
        <v>925</v>
      </c>
      <c r="E239" t="s">
        <v>34</v>
      </c>
      <c r="F239" t="s">
        <v>152</v>
      </c>
      <c r="G239" t="s">
        <v>139</v>
      </c>
      <c r="H239" t="s">
        <v>22</v>
      </c>
      <c r="I239">
        <v>12</v>
      </c>
      <c r="J239" t="s">
        <v>926</v>
      </c>
      <c r="L239">
        <v>1</v>
      </c>
      <c r="M239" t="b">
        <v>0</v>
      </c>
      <c r="N239" t="b">
        <v>0</v>
      </c>
      <c r="O239" t="b" cm="1">
        <f t="array" ref="O239">OR(faculty[MaxLoadHoursPerWeek]="",ISBLANK(faculty[MaxLoadHoursPerWeek]))</f>
        <v>0</v>
      </c>
      <c r="P239" t="b">
        <v>0</v>
      </c>
      <c r="Q239" t="b">
        <v>0</v>
      </c>
      <c r="R239" t="str">
        <f t="shared" si="12"/>
        <v/>
      </c>
      <c r="S239" t="str">
        <f t="shared" si="13"/>
        <v/>
      </c>
      <c r="T239" t="str">
        <f t="shared" si="14"/>
        <v/>
      </c>
      <c r="U239" t="b">
        <f t="shared" si="15"/>
        <v>0</v>
      </c>
    </row>
    <row r="240" spans="1:21" x14ac:dyDescent="0.25">
      <c r="A240" t="s">
        <v>927</v>
      </c>
      <c r="B240" t="s">
        <v>241</v>
      </c>
      <c r="C240" t="s">
        <v>334</v>
      </c>
      <c r="D240" t="s">
        <v>928</v>
      </c>
      <c r="E240" t="s">
        <v>21</v>
      </c>
      <c r="F240" t="s">
        <v>189</v>
      </c>
      <c r="G240" t="s">
        <v>133</v>
      </c>
      <c r="H240" t="s">
        <v>140</v>
      </c>
      <c r="I240">
        <v>8</v>
      </c>
      <c r="J240" t="s">
        <v>929</v>
      </c>
      <c r="L240">
        <v>1</v>
      </c>
      <c r="M240" t="b">
        <v>0</v>
      </c>
      <c r="N240" t="b">
        <v>0</v>
      </c>
      <c r="O240" t="b" cm="1">
        <f t="array" ref="O240">OR(faculty[MaxLoadHoursPerWeek]="",ISBLANK(faculty[MaxLoadHoursPerWeek]))</f>
        <v>0</v>
      </c>
      <c r="P240" t="b">
        <v>0</v>
      </c>
      <c r="Q240" t="b">
        <v>0</v>
      </c>
      <c r="R240" t="str">
        <f t="shared" si="12"/>
        <v/>
      </c>
      <c r="S240" t="str">
        <f t="shared" si="13"/>
        <v/>
      </c>
      <c r="T240" t="str">
        <f t="shared" si="14"/>
        <v/>
      </c>
      <c r="U240" t="b">
        <f t="shared" si="15"/>
        <v>0</v>
      </c>
    </row>
    <row r="241" spans="1:21" x14ac:dyDescent="0.25">
      <c r="A241" t="s">
        <v>930</v>
      </c>
      <c r="B241" t="s">
        <v>143</v>
      </c>
      <c r="C241" t="s">
        <v>219</v>
      </c>
      <c r="D241" t="s">
        <v>931</v>
      </c>
      <c r="E241" t="s">
        <v>9</v>
      </c>
      <c r="F241" t="s">
        <v>132</v>
      </c>
      <c r="G241" t="s">
        <v>133</v>
      </c>
      <c r="H241" t="s">
        <v>168</v>
      </c>
      <c r="I241">
        <v>15</v>
      </c>
      <c r="J241" t="s">
        <v>932</v>
      </c>
      <c r="L241">
        <v>1</v>
      </c>
      <c r="M241" t="b">
        <v>0</v>
      </c>
      <c r="N241" t="b">
        <v>0</v>
      </c>
      <c r="O241" t="b" cm="1">
        <f t="array" ref="O241">OR(faculty[MaxLoadHoursPerWeek]="",ISBLANK(faculty[MaxLoadHoursPerWeek]))</f>
        <v>0</v>
      </c>
      <c r="P241" t="b">
        <v>0</v>
      </c>
      <c r="Q241" t="b">
        <v>0</v>
      </c>
      <c r="R241" t="str">
        <f t="shared" si="12"/>
        <v/>
      </c>
      <c r="S241" t="str">
        <f t="shared" si="13"/>
        <v/>
      </c>
      <c r="T241" t="str">
        <f t="shared" si="14"/>
        <v/>
      </c>
      <c r="U241" t="b">
        <f t="shared" si="15"/>
        <v>0</v>
      </c>
    </row>
    <row r="242" spans="1:21" x14ac:dyDescent="0.25">
      <c r="A242" t="s">
        <v>933</v>
      </c>
      <c r="B242" t="s">
        <v>267</v>
      </c>
      <c r="C242" t="s">
        <v>583</v>
      </c>
      <c r="D242" t="s">
        <v>934</v>
      </c>
      <c r="E242" t="s">
        <v>34</v>
      </c>
      <c r="F242" t="s">
        <v>152</v>
      </c>
      <c r="G242" t="s">
        <v>133</v>
      </c>
      <c r="H242" t="s">
        <v>140</v>
      </c>
      <c r="I242">
        <v>10</v>
      </c>
      <c r="J242" t="s">
        <v>935</v>
      </c>
      <c r="L242">
        <v>1</v>
      </c>
      <c r="M242" t="b">
        <v>0</v>
      </c>
      <c r="N242" t="b">
        <v>0</v>
      </c>
      <c r="O242" t="b" cm="1">
        <f t="array" ref="O242">OR(faculty[MaxLoadHoursPerWeek]="",ISBLANK(faculty[MaxLoadHoursPerWeek]))</f>
        <v>0</v>
      </c>
      <c r="P242" t="b">
        <v>0</v>
      </c>
      <c r="Q242" t="b">
        <v>0</v>
      </c>
      <c r="R242" t="str">
        <f t="shared" si="12"/>
        <v/>
      </c>
      <c r="S242" t="str">
        <f t="shared" si="13"/>
        <v/>
      </c>
      <c r="T242" t="str">
        <f t="shared" si="14"/>
        <v/>
      </c>
      <c r="U242" t="b">
        <f t="shared" si="15"/>
        <v>0</v>
      </c>
    </row>
    <row r="243" spans="1:21" x14ac:dyDescent="0.25">
      <c r="A243" t="s">
        <v>936</v>
      </c>
      <c r="B243" t="s">
        <v>301</v>
      </c>
      <c r="C243" t="s">
        <v>527</v>
      </c>
      <c r="D243" t="s">
        <v>937</v>
      </c>
      <c r="E243" t="s">
        <v>67</v>
      </c>
      <c r="F243" t="s">
        <v>132</v>
      </c>
      <c r="G243" t="s">
        <v>139</v>
      </c>
      <c r="H243" t="s">
        <v>140</v>
      </c>
      <c r="I243">
        <v>12</v>
      </c>
      <c r="J243" t="s">
        <v>938</v>
      </c>
      <c r="L243">
        <v>1</v>
      </c>
      <c r="M243" t="b">
        <v>0</v>
      </c>
      <c r="N243" t="b">
        <v>0</v>
      </c>
      <c r="O243" t="b" cm="1">
        <f t="array" ref="O243">OR(faculty[MaxLoadHoursPerWeek]="",ISBLANK(faculty[MaxLoadHoursPerWeek]))</f>
        <v>0</v>
      </c>
      <c r="P243" t="b">
        <v>0</v>
      </c>
      <c r="Q243" t="b">
        <v>0</v>
      </c>
      <c r="R243" t="str">
        <f t="shared" si="12"/>
        <v/>
      </c>
      <c r="S243" t="str">
        <f t="shared" si="13"/>
        <v/>
      </c>
      <c r="T243" t="str">
        <f t="shared" si="14"/>
        <v/>
      </c>
      <c r="U243" t="b">
        <f t="shared" si="15"/>
        <v>0</v>
      </c>
    </row>
    <row r="244" spans="1:21" x14ac:dyDescent="0.25">
      <c r="A244" t="s">
        <v>939</v>
      </c>
      <c r="B244" t="s">
        <v>312</v>
      </c>
      <c r="C244" t="s">
        <v>150</v>
      </c>
      <c r="D244" t="s">
        <v>940</v>
      </c>
      <c r="E244" t="s">
        <v>34</v>
      </c>
      <c r="F244" t="s">
        <v>152</v>
      </c>
      <c r="G244" t="s">
        <v>133</v>
      </c>
      <c r="H244" t="s">
        <v>22</v>
      </c>
      <c r="I244">
        <v>10</v>
      </c>
      <c r="J244" t="s">
        <v>941</v>
      </c>
      <c r="L244">
        <v>1</v>
      </c>
      <c r="M244" t="b">
        <v>0</v>
      </c>
      <c r="N244" t="b">
        <v>0</v>
      </c>
      <c r="O244" t="b" cm="1">
        <f t="array" ref="O244">OR(faculty[MaxLoadHoursPerWeek]="",ISBLANK(faculty[MaxLoadHoursPerWeek]))</f>
        <v>0</v>
      </c>
      <c r="P244" t="b">
        <v>0</v>
      </c>
      <c r="Q244" t="b">
        <v>0</v>
      </c>
      <c r="R244" t="str">
        <f t="shared" si="12"/>
        <v/>
      </c>
      <c r="S244" t="str">
        <f t="shared" si="13"/>
        <v/>
      </c>
      <c r="T244" t="str">
        <f t="shared" si="14"/>
        <v/>
      </c>
      <c r="U244" t="b">
        <f t="shared" si="15"/>
        <v>0</v>
      </c>
    </row>
    <row r="245" spans="1:21" x14ac:dyDescent="0.25">
      <c r="A245" t="s">
        <v>942</v>
      </c>
      <c r="B245" t="s">
        <v>171</v>
      </c>
      <c r="C245" t="s">
        <v>259</v>
      </c>
      <c r="D245" t="s">
        <v>943</v>
      </c>
      <c r="E245" t="s">
        <v>9</v>
      </c>
      <c r="F245" t="s">
        <v>132</v>
      </c>
      <c r="G245" t="s">
        <v>133</v>
      </c>
      <c r="H245" t="s">
        <v>22</v>
      </c>
      <c r="I245">
        <v>15</v>
      </c>
      <c r="J245" t="s">
        <v>944</v>
      </c>
      <c r="L245">
        <v>1</v>
      </c>
      <c r="M245" t="b">
        <v>0</v>
      </c>
      <c r="N245" t="b">
        <v>0</v>
      </c>
      <c r="O245" t="b" cm="1">
        <f t="array" ref="O245">OR(faculty[MaxLoadHoursPerWeek]="",ISBLANK(faculty[MaxLoadHoursPerWeek]))</f>
        <v>0</v>
      </c>
      <c r="P245" t="b">
        <v>0</v>
      </c>
      <c r="Q245" t="b">
        <v>0</v>
      </c>
      <c r="R245" t="str">
        <f t="shared" si="12"/>
        <v/>
      </c>
      <c r="S245" t="str">
        <f t="shared" si="13"/>
        <v/>
      </c>
      <c r="T245" t="str">
        <f t="shared" si="14"/>
        <v/>
      </c>
      <c r="U245" t="b">
        <f t="shared" si="15"/>
        <v>0</v>
      </c>
    </row>
    <row r="246" spans="1:21" x14ac:dyDescent="0.25">
      <c r="A246" t="s">
        <v>945</v>
      </c>
      <c r="B246" t="s">
        <v>378</v>
      </c>
      <c r="C246" t="s">
        <v>255</v>
      </c>
      <c r="D246" t="s">
        <v>379</v>
      </c>
      <c r="E246" t="s">
        <v>34</v>
      </c>
      <c r="F246" t="s">
        <v>132</v>
      </c>
      <c r="G246" t="s">
        <v>133</v>
      </c>
      <c r="H246" t="s">
        <v>22</v>
      </c>
      <c r="I246">
        <v>12</v>
      </c>
      <c r="J246" t="s">
        <v>380</v>
      </c>
      <c r="L246">
        <v>1</v>
      </c>
      <c r="M246" t="b">
        <v>0</v>
      </c>
      <c r="N246" t="b">
        <v>0</v>
      </c>
      <c r="O246" t="b" cm="1">
        <f t="array" ref="O246">OR(faculty[MaxLoadHoursPerWeek]="",ISBLANK(faculty[MaxLoadHoursPerWeek]))</f>
        <v>0</v>
      </c>
      <c r="P246" t="b">
        <v>0</v>
      </c>
      <c r="Q246" t="b">
        <v>0</v>
      </c>
      <c r="R246" t="str">
        <f t="shared" si="12"/>
        <v/>
      </c>
      <c r="S246" t="str">
        <f t="shared" si="13"/>
        <v/>
      </c>
      <c r="T246" t="str">
        <f t="shared" si="14"/>
        <v/>
      </c>
      <c r="U246" t="b">
        <f t="shared" si="15"/>
        <v>0</v>
      </c>
    </row>
    <row r="247" spans="1:21" x14ac:dyDescent="0.25">
      <c r="A247" t="s">
        <v>946</v>
      </c>
      <c r="B247" t="s">
        <v>847</v>
      </c>
      <c r="C247" t="s">
        <v>550</v>
      </c>
      <c r="D247" t="s">
        <v>947</v>
      </c>
      <c r="E247" t="s">
        <v>21</v>
      </c>
      <c r="F247" t="s">
        <v>152</v>
      </c>
      <c r="G247" t="s">
        <v>133</v>
      </c>
      <c r="H247" t="s">
        <v>22</v>
      </c>
      <c r="I247">
        <v>8</v>
      </c>
      <c r="J247" t="s">
        <v>948</v>
      </c>
      <c r="L247">
        <v>1</v>
      </c>
      <c r="M247" t="b">
        <v>0</v>
      </c>
      <c r="N247" t="b">
        <v>0</v>
      </c>
      <c r="O247" t="b" cm="1">
        <f t="array" ref="O247">OR(faculty[MaxLoadHoursPerWeek]="",ISBLANK(faculty[MaxLoadHoursPerWeek]))</f>
        <v>0</v>
      </c>
      <c r="P247" t="b">
        <v>0</v>
      </c>
      <c r="Q247" t="b">
        <v>0</v>
      </c>
      <c r="R247" t="str">
        <f t="shared" si="12"/>
        <v/>
      </c>
      <c r="S247" t="str">
        <f t="shared" si="13"/>
        <v/>
      </c>
      <c r="T247" t="str">
        <f t="shared" si="14"/>
        <v/>
      </c>
      <c r="U247" t="b">
        <f t="shared" si="15"/>
        <v>0</v>
      </c>
    </row>
    <row r="248" spans="1:21" x14ac:dyDescent="0.25">
      <c r="A248" t="s">
        <v>949</v>
      </c>
      <c r="B248" t="s">
        <v>312</v>
      </c>
      <c r="C248" t="s">
        <v>268</v>
      </c>
      <c r="D248" t="s">
        <v>950</v>
      </c>
      <c r="E248" t="s">
        <v>14</v>
      </c>
      <c r="F248" t="s">
        <v>139</v>
      </c>
      <c r="G248" t="s">
        <v>139</v>
      </c>
      <c r="H248" t="s">
        <v>140</v>
      </c>
      <c r="I248">
        <v>8</v>
      </c>
      <c r="J248" t="s">
        <v>951</v>
      </c>
      <c r="L248">
        <v>1</v>
      </c>
      <c r="M248" t="b">
        <v>0</v>
      </c>
      <c r="N248" t="b">
        <v>0</v>
      </c>
      <c r="O248" t="b" cm="1">
        <f t="array" ref="O248">OR(faculty[MaxLoadHoursPerWeek]="",ISBLANK(faculty[MaxLoadHoursPerWeek]))</f>
        <v>0</v>
      </c>
      <c r="P248" t="b">
        <v>0</v>
      </c>
      <c r="Q248" t="b">
        <v>0</v>
      </c>
      <c r="R248" t="str">
        <f t="shared" si="12"/>
        <v/>
      </c>
      <c r="S248" t="str">
        <f t="shared" si="13"/>
        <v/>
      </c>
      <c r="T248" t="str">
        <f t="shared" si="14"/>
        <v/>
      </c>
      <c r="U248" t="b">
        <f t="shared" si="15"/>
        <v>0</v>
      </c>
    </row>
    <row r="249" spans="1:21" x14ac:dyDescent="0.25">
      <c r="A249" t="s">
        <v>952</v>
      </c>
      <c r="B249" t="s">
        <v>757</v>
      </c>
      <c r="C249" t="s">
        <v>172</v>
      </c>
      <c r="D249" t="s">
        <v>953</v>
      </c>
      <c r="E249" t="s">
        <v>14</v>
      </c>
      <c r="F249" t="s">
        <v>152</v>
      </c>
      <c r="G249" t="s">
        <v>133</v>
      </c>
      <c r="H249" t="s">
        <v>22</v>
      </c>
      <c r="I249">
        <v>8</v>
      </c>
      <c r="J249" t="s">
        <v>954</v>
      </c>
      <c r="L249">
        <v>1</v>
      </c>
      <c r="M249" t="b">
        <v>0</v>
      </c>
      <c r="N249" t="b">
        <v>0</v>
      </c>
      <c r="O249" t="b" cm="1">
        <f t="array" ref="O249">OR(faculty[MaxLoadHoursPerWeek]="",ISBLANK(faculty[MaxLoadHoursPerWeek]))</f>
        <v>0</v>
      </c>
      <c r="P249" t="b">
        <v>0</v>
      </c>
      <c r="Q249" t="b">
        <v>0</v>
      </c>
      <c r="R249" t="str">
        <f t="shared" si="12"/>
        <v/>
      </c>
      <c r="S249" t="str">
        <f t="shared" si="13"/>
        <v/>
      </c>
      <c r="T249" t="str">
        <f t="shared" si="14"/>
        <v/>
      </c>
      <c r="U249" t="b">
        <f t="shared" si="15"/>
        <v>0</v>
      </c>
    </row>
    <row r="250" spans="1:21" x14ac:dyDescent="0.25">
      <c r="A250" t="s">
        <v>955</v>
      </c>
      <c r="B250" t="s">
        <v>312</v>
      </c>
      <c r="C250" t="s">
        <v>330</v>
      </c>
      <c r="D250" t="s">
        <v>956</v>
      </c>
      <c r="E250" t="s">
        <v>28</v>
      </c>
      <c r="F250" t="s">
        <v>139</v>
      </c>
      <c r="G250" t="s">
        <v>158</v>
      </c>
      <c r="H250" t="s">
        <v>168</v>
      </c>
      <c r="I250">
        <v>8</v>
      </c>
      <c r="J250" t="s">
        <v>957</v>
      </c>
      <c r="L250">
        <v>1</v>
      </c>
      <c r="M250" t="b">
        <v>0</v>
      </c>
      <c r="N250" t="b">
        <v>0</v>
      </c>
      <c r="O250" t="b" cm="1">
        <f t="array" ref="O250">OR(faculty[MaxLoadHoursPerWeek]="",ISBLANK(faculty[MaxLoadHoursPerWeek]))</f>
        <v>0</v>
      </c>
      <c r="P250" t="b">
        <v>0</v>
      </c>
      <c r="Q250" t="b">
        <v>0</v>
      </c>
      <c r="R250" t="str">
        <f t="shared" si="12"/>
        <v/>
      </c>
      <c r="S250" t="str">
        <f t="shared" si="13"/>
        <v/>
      </c>
      <c r="T250" t="str">
        <f t="shared" si="14"/>
        <v/>
      </c>
      <c r="U250" t="b">
        <f t="shared" si="15"/>
        <v>0</v>
      </c>
    </row>
    <row r="251" spans="1:21" x14ac:dyDescent="0.25">
      <c r="A251" t="s">
        <v>958</v>
      </c>
      <c r="B251" t="s">
        <v>857</v>
      </c>
      <c r="C251" t="s">
        <v>130</v>
      </c>
      <c r="D251" t="s">
        <v>959</v>
      </c>
      <c r="E251" t="s">
        <v>28</v>
      </c>
      <c r="F251" t="s">
        <v>189</v>
      </c>
      <c r="G251" t="s">
        <v>133</v>
      </c>
      <c r="H251" t="s">
        <v>140</v>
      </c>
      <c r="I251">
        <v>10</v>
      </c>
      <c r="J251" t="s">
        <v>960</v>
      </c>
      <c r="L251">
        <v>1</v>
      </c>
      <c r="M251" t="b">
        <v>0</v>
      </c>
      <c r="N251" t="b">
        <v>0</v>
      </c>
      <c r="O251" t="b" cm="1">
        <f t="array" ref="O251">OR(faculty[MaxLoadHoursPerWeek]="",ISBLANK(faculty[MaxLoadHoursPerWeek]))</f>
        <v>0</v>
      </c>
      <c r="P251" t="b">
        <v>0</v>
      </c>
      <c r="Q251" t="b">
        <v>0</v>
      </c>
      <c r="R251" t="str">
        <f t="shared" si="12"/>
        <v/>
      </c>
      <c r="S251" t="str">
        <f t="shared" si="13"/>
        <v/>
      </c>
      <c r="T251" t="str">
        <f t="shared" si="14"/>
        <v/>
      </c>
      <c r="U251" t="b">
        <f t="shared" si="15"/>
        <v>0</v>
      </c>
    </row>
    <row r="252" spans="1:21" x14ac:dyDescent="0.25">
      <c r="A252" t="s">
        <v>961</v>
      </c>
      <c r="B252" t="s">
        <v>280</v>
      </c>
      <c r="C252" t="s">
        <v>276</v>
      </c>
      <c r="D252" t="s">
        <v>962</v>
      </c>
      <c r="E252" t="s">
        <v>14</v>
      </c>
      <c r="F252" t="s">
        <v>132</v>
      </c>
      <c r="G252" t="s">
        <v>158</v>
      </c>
      <c r="H252" t="s">
        <v>140</v>
      </c>
      <c r="I252">
        <v>12</v>
      </c>
      <c r="J252" t="s">
        <v>963</v>
      </c>
      <c r="L252">
        <v>1</v>
      </c>
      <c r="M252" t="b">
        <v>0</v>
      </c>
      <c r="N252" t="b">
        <v>0</v>
      </c>
      <c r="O252" t="b" cm="1">
        <f t="array" ref="O252">OR(faculty[MaxLoadHoursPerWeek]="",ISBLANK(faculty[MaxLoadHoursPerWeek]))</f>
        <v>0</v>
      </c>
      <c r="P252" t="b">
        <v>0</v>
      </c>
      <c r="Q252" t="b">
        <v>0</v>
      </c>
      <c r="R252" t="str">
        <f t="shared" si="12"/>
        <v/>
      </c>
      <c r="S252" t="str">
        <f t="shared" si="13"/>
        <v/>
      </c>
      <c r="T252" t="str">
        <f t="shared" si="14"/>
        <v/>
      </c>
      <c r="U252" t="b">
        <f t="shared" si="15"/>
        <v>0</v>
      </c>
    </row>
    <row r="253" spans="1:21" x14ac:dyDescent="0.25">
      <c r="A253" t="s">
        <v>964</v>
      </c>
      <c r="B253" t="s">
        <v>413</v>
      </c>
      <c r="C253" t="s">
        <v>495</v>
      </c>
      <c r="D253" t="s">
        <v>965</v>
      </c>
      <c r="E253" t="s">
        <v>28</v>
      </c>
      <c r="F253" t="s">
        <v>152</v>
      </c>
      <c r="G253" t="s">
        <v>139</v>
      </c>
      <c r="H253" t="s">
        <v>168</v>
      </c>
      <c r="I253">
        <v>8</v>
      </c>
      <c r="J253" t="s">
        <v>966</v>
      </c>
      <c r="L253">
        <v>1</v>
      </c>
      <c r="M253" t="b">
        <v>0</v>
      </c>
      <c r="N253" t="b">
        <v>0</v>
      </c>
      <c r="O253" t="b" cm="1">
        <f t="array" ref="O253">OR(faculty[MaxLoadHoursPerWeek]="",ISBLANK(faculty[MaxLoadHoursPerWeek]))</f>
        <v>0</v>
      </c>
      <c r="P253" t="b">
        <v>0</v>
      </c>
      <c r="Q253" t="b">
        <v>0</v>
      </c>
      <c r="R253" t="str">
        <f t="shared" si="12"/>
        <v/>
      </c>
      <c r="S253" t="str">
        <f t="shared" si="13"/>
        <v/>
      </c>
      <c r="T253" t="str">
        <f t="shared" si="14"/>
        <v/>
      </c>
      <c r="U253" t="b">
        <f t="shared" si="15"/>
        <v>0</v>
      </c>
    </row>
    <row r="254" spans="1:21" x14ac:dyDescent="0.25">
      <c r="A254" t="s">
        <v>967</v>
      </c>
      <c r="B254" t="s">
        <v>155</v>
      </c>
      <c r="C254" t="s">
        <v>968</v>
      </c>
      <c r="D254" t="s">
        <v>969</v>
      </c>
      <c r="E254" t="s">
        <v>21</v>
      </c>
      <c r="F254" t="s">
        <v>152</v>
      </c>
      <c r="G254" t="s">
        <v>139</v>
      </c>
      <c r="H254" t="s">
        <v>168</v>
      </c>
      <c r="I254">
        <v>15</v>
      </c>
      <c r="J254" t="s">
        <v>970</v>
      </c>
      <c r="L254">
        <v>1</v>
      </c>
      <c r="M254" t="b">
        <v>0</v>
      </c>
      <c r="N254" t="b">
        <v>0</v>
      </c>
      <c r="O254" t="b" cm="1">
        <f t="array" ref="O254">OR(faculty[MaxLoadHoursPerWeek]="",ISBLANK(faculty[MaxLoadHoursPerWeek]))</f>
        <v>0</v>
      </c>
      <c r="P254" t="b">
        <v>0</v>
      </c>
      <c r="Q254" t="b">
        <v>0</v>
      </c>
      <c r="R254" t="str">
        <f t="shared" si="12"/>
        <v/>
      </c>
      <c r="S254" t="str">
        <f t="shared" si="13"/>
        <v/>
      </c>
      <c r="T254" t="str">
        <f t="shared" si="14"/>
        <v/>
      </c>
      <c r="U254" t="b">
        <f t="shared" si="15"/>
        <v>0</v>
      </c>
    </row>
    <row r="255" spans="1:21" x14ac:dyDescent="0.25">
      <c r="A255" t="s">
        <v>971</v>
      </c>
      <c r="B255" t="s">
        <v>155</v>
      </c>
      <c r="C255" t="s">
        <v>334</v>
      </c>
      <c r="D255" t="s">
        <v>335</v>
      </c>
      <c r="E255" t="s">
        <v>18</v>
      </c>
      <c r="F255" t="s">
        <v>152</v>
      </c>
      <c r="G255" t="s">
        <v>133</v>
      </c>
      <c r="H255" t="s">
        <v>168</v>
      </c>
      <c r="I255">
        <v>10</v>
      </c>
      <c r="J255" t="s">
        <v>336</v>
      </c>
      <c r="L255">
        <v>1</v>
      </c>
      <c r="M255" t="b">
        <v>0</v>
      </c>
      <c r="N255" t="b">
        <v>0</v>
      </c>
      <c r="O255" t="b" cm="1">
        <f t="array" ref="O255">OR(faculty[MaxLoadHoursPerWeek]="",ISBLANK(faculty[MaxLoadHoursPerWeek]))</f>
        <v>0</v>
      </c>
      <c r="P255" t="b">
        <v>0</v>
      </c>
      <c r="Q255" t="b">
        <v>0</v>
      </c>
      <c r="R255" t="str">
        <f t="shared" si="12"/>
        <v/>
      </c>
      <c r="S255" t="str">
        <f t="shared" si="13"/>
        <v/>
      </c>
      <c r="T255" t="str">
        <f t="shared" si="14"/>
        <v/>
      </c>
      <c r="U255" t="b">
        <f t="shared" si="15"/>
        <v>0</v>
      </c>
    </row>
    <row r="256" spans="1:21" x14ac:dyDescent="0.25">
      <c r="A256" t="s">
        <v>972</v>
      </c>
      <c r="B256" t="s">
        <v>361</v>
      </c>
      <c r="C256" t="s">
        <v>362</v>
      </c>
      <c r="D256" t="s">
        <v>363</v>
      </c>
      <c r="E256" t="s">
        <v>67</v>
      </c>
      <c r="F256" t="s">
        <v>132</v>
      </c>
      <c r="G256" t="s">
        <v>139</v>
      </c>
      <c r="H256" t="s">
        <v>140</v>
      </c>
      <c r="I256">
        <v>12</v>
      </c>
      <c r="J256" t="s">
        <v>364</v>
      </c>
      <c r="L256">
        <v>1</v>
      </c>
      <c r="M256" t="b">
        <v>0</v>
      </c>
      <c r="N256" t="b">
        <v>0</v>
      </c>
      <c r="O256" t="b" cm="1">
        <f t="array" ref="O256">OR(faculty[MaxLoadHoursPerWeek]="",ISBLANK(faculty[MaxLoadHoursPerWeek]))</f>
        <v>0</v>
      </c>
      <c r="P256" t="b">
        <v>0</v>
      </c>
      <c r="Q256" t="b">
        <v>0</v>
      </c>
      <c r="R256" t="str">
        <f t="shared" si="12"/>
        <v/>
      </c>
      <c r="S256" t="str">
        <f t="shared" si="13"/>
        <v/>
      </c>
      <c r="T256" t="str">
        <f t="shared" si="14"/>
        <v/>
      </c>
      <c r="U256" t="b">
        <f t="shared" si="15"/>
        <v>0</v>
      </c>
    </row>
    <row r="257" spans="1:21" x14ac:dyDescent="0.25">
      <c r="A257" t="s">
        <v>973</v>
      </c>
      <c r="B257" t="s">
        <v>236</v>
      </c>
      <c r="C257" t="s">
        <v>177</v>
      </c>
      <c r="D257" t="s">
        <v>974</v>
      </c>
      <c r="E257" t="s">
        <v>18</v>
      </c>
      <c r="F257" t="s">
        <v>132</v>
      </c>
      <c r="G257" t="s">
        <v>139</v>
      </c>
      <c r="H257" t="s">
        <v>168</v>
      </c>
      <c r="I257">
        <v>15</v>
      </c>
      <c r="J257" t="s">
        <v>975</v>
      </c>
      <c r="L257">
        <v>1</v>
      </c>
      <c r="M257" t="b">
        <v>0</v>
      </c>
      <c r="N257" t="b">
        <v>0</v>
      </c>
      <c r="O257" t="b" cm="1">
        <f t="array" ref="O257">OR(faculty[MaxLoadHoursPerWeek]="",ISBLANK(faculty[MaxLoadHoursPerWeek]))</f>
        <v>0</v>
      </c>
      <c r="P257" t="b">
        <v>0</v>
      </c>
      <c r="Q257" t="b">
        <v>0</v>
      </c>
      <c r="R257" t="str">
        <f t="shared" si="12"/>
        <v/>
      </c>
      <c r="S257" t="str">
        <f t="shared" si="13"/>
        <v/>
      </c>
      <c r="T257" t="str">
        <f t="shared" si="14"/>
        <v/>
      </c>
      <c r="U257" t="b">
        <f t="shared" si="15"/>
        <v>0</v>
      </c>
    </row>
    <row r="258" spans="1:21" x14ac:dyDescent="0.25">
      <c r="A258" t="s">
        <v>976</v>
      </c>
      <c r="B258" t="s">
        <v>143</v>
      </c>
      <c r="C258" t="s">
        <v>161</v>
      </c>
      <c r="D258" t="s">
        <v>977</v>
      </c>
      <c r="E258" t="s">
        <v>40</v>
      </c>
      <c r="F258" t="s">
        <v>189</v>
      </c>
      <c r="G258" t="s">
        <v>133</v>
      </c>
      <c r="H258" t="s">
        <v>22</v>
      </c>
      <c r="I258">
        <v>8</v>
      </c>
      <c r="J258" t="s">
        <v>978</v>
      </c>
      <c r="L258">
        <v>1</v>
      </c>
      <c r="M258" t="b">
        <v>0</v>
      </c>
      <c r="N258" t="b">
        <v>0</v>
      </c>
      <c r="O258" t="b" cm="1">
        <f t="array" ref="O258">OR(faculty[MaxLoadHoursPerWeek]="",ISBLANK(faculty[MaxLoadHoursPerWeek]))</f>
        <v>0</v>
      </c>
      <c r="P258" t="b">
        <v>0</v>
      </c>
      <c r="Q258" t="b">
        <v>0</v>
      </c>
      <c r="R258" t="str">
        <f t="shared" si="12"/>
        <v/>
      </c>
      <c r="S258" t="str">
        <f t="shared" si="13"/>
        <v/>
      </c>
      <c r="T258" t="str">
        <f t="shared" si="14"/>
        <v/>
      </c>
      <c r="U258" t="b">
        <f t="shared" si="15"/>
        <v>0</v>
      </c>
    </row>
    <row r="259" spans="1:21" x14ac:dyDescent="0.25">
      <c r="A259" t="s">
        <v>979</v>
      </c>
      <c r="B259" t="s">
        <v>206</v>
      </c>
      <c r="C259" t="s">
        <v>251</v>
      </c>
      <c r="D259" t="s">
        <v>980</v>
      </c>
      <c r="E259" t="s">
        <v>25</v>
      </c>
      <c r="F259" t="s">
        <v>132</v>
      </c>
      <c r="G259" t="s">
        <v>139</v>
      </c>
      <c r="H259" t="s">
        <v>168</v>
      </c>
      <c r="I259">
        <v>8</v>
      </c>
      <c r="J259" t="s">
        <v>981</v>
      </c>
      <c r="L259">
        <v>1</v>
      </c>
      <c r="M259" t="b">
        <v>0</v>
      </c>
      <c r="N259" t="b">
        <v>0</v>
      </c>
      <c r="O259" t="b" cm="1">
        <f t="array" ref="O259">OR(faculty[MaxLoadHoursPerWeek]="",ISBLANK(faculty[MaxLoadHoursPerWeek]))</f>
        <v>0</v>
      </c>
      <c r="P259" t="b">
        <v>0</v>
      </c>
      <c r="Q259" t="b">
        <v>0</v>
      </c>
      <c r="R259" t="str">
        <f t="shared" ref="R259:R282" si="16">IF(M259,"InvalidPK",
 IF(L259&lt;&gt;1,"DuplicateKeys",
 IF(OR(Q259,O259,P259),"BadHours",
 IF(N259,"Formatting",""))))</f>
        <v/>
      </c>
      <c r="S259" t="str">
        <f t="shared" ref="S259:S282" si="17">IF(R259="","",
 IF(R259="InvalidPK","High",
 IF(R259="DuplicateKeys","Medium",
 IF(R259="BadHours","Medium","Low"))))</f>
        <v/>
      </c>
      <c r="T259" t="str">
        <f t="shared" ref="T259:T282" si="18">_xlfn.TEXTJOIN("; ",TRUE,
 IF(M259,"FacultyID blank",""),
 IF(L259&lt;&gt;1,"Duplicate FacultyID",""),
 IF(Q259,"MaxLoad missing",""),
 IF(O259,"MaxLoad not numeric",""),
 IF(P259,"MaxLoad &lt;= 0",""),
 IF(N259,"FacultyID has spaces","")
)</f>
        <v/>
      </c>
      <c r="U259" t="b">
        <f t="shared" ref="U259:U282" si="19">R259&lt;&gt;""</f>
        <v>0</v>
      </c>
    </row>
    <row r="260" spans="1:21" x14ac:dyDescent="0.25">
      <c r="A260" t="s">
        <v>982</v>
      </c>
      <c r="B260" t="s">
        <v>325</v>
      </c>
      <c r="C260" t="s">
        <v>259</v>
      </c>
      <c r="D260" t="s">
        <v>983</v>
      </c>
      <c r="E260" t="s">
        <v>18</v>
      </c>
      <c r="F260" t="s">
        <v>132</v>
      </c>
      <c r="G260" t="s">
        <v>133</v>
      </c>
      <c r="H260" t="s">
        <v>140</v>
      </c>
      <c r="I260">
        <v>15</v>
      </c>
      <c r="J260" t="s">
        <v>984</v>
      </c>
      <c r="L260">
        <v>1</v>
      </c>
      <c r="M260" t="b">
        <v>0</v>
      </c>
      <c r="N260" t="b">
        <v>0</v>
      </c>
      <c r="O260" t="b" cm="1">
        <f t="array" ref="O260">OR(faculty[MaxLoadHoursPerWeek]="",ISBLANK(faculty[MaxLoadHoursPerWeek]))</f>
        <v>0</v>
      </c>
      <c r="P260" t="b">
        <v>0</v>
      </c>
      <c r="Q260" t="b">
        <v>0</v>
      </c>
      <c r="R260" t="str">
        <f t="shared" si="16"/>
        <v/>
      </c>
      <c r="S260" t="str">
        <f t="shared" si="17"/>
        <v/>
      </c>
      <c r="T260" t="str">
        <f t="shared" si="18"/>
        <v/>
      </c>
      <c r="U260" t="b">
        <f t="shared" si="19"/>
        <v>0</v>
      </c>
    </row>
    <row r="261" spans="1:21" x14ac:dyDescent="0.25">
      <c r="A261" t="s">
        <v>985</v>
      </c>
      <c r="B261" t="s">
        <v>241</v>
      </c>
      <c r="C261" t="s">
        <v>156</v>
      </c>
      <c r="D261" t="s">
        <v>986</v>
      </c>
      <c r="E261" t="s">
        <v>9</v>
      </c>
      <c r="F261" t="s">
        <v>146</v>
      </c>
      <c r="G261" t="s">
        <v>158</v>
      </c>
      <c r="H261" t="s">
        <v>168</v>
      </c>
      <c r="I261">
        <v>15</v>
      </c>
      <c r="J261" t="s">
        <v>987</v>
      </c>
      <c r="L261">
        <v>1</v>
      </c>
      <c r="M261" t="b">
        <v>0</v>
      </c>
      <c r="N261" t="b">
        <v>0</v>
      </c>
      <c r="O261" t="b" cm="1">
        <f t="array" ref="O261">OR(faculty[MaxLoadHoursPerWeek]="",ISBLANK(faculty[MaxLoadHoursPerWeek]))</f>
        <v>0</v>
      </c>
      <c r="P261" t="b">
        <v>0</v>
      </c>
      <c r="Q261" t="b">
        <v>0</v>
      </c>
      <c r="R261" t="str">
        <f t="shared" si="16"/>
        <v/>
      </c>
      <c r="S261" t="str">
        <f t="shared" si="17"/>
        <v/>
      </c>
      <c r="T261" t="str">
        <f t="shared" si="18"/>
        <v/>
      </c>
      <c r="U261" t="b">
        <f t="shared" si="19"/>
        <v>0</v>
      </c>
    </row>
    <row r="262" spans="1:21" x14ac:dyDescent="0.25">
      <c r="A262" t="s">
        <v>988</v>
      </c>
      <c r="B262" t="s">
        <v>171</v>
      </c>
      <c r="C262" t="s">
        <v>347</v>
      </c>
      <c r="D262" t="s">
        <v>989</v>
      </c>
      <c r="E262" t="s">
        <v>67</v>
      </c>
      <c r="F262" t="s">
        <v>132</v>
      </c>
      <c r="G262" t="s">
        <v>133</v>
      </c>
      <c r="H262" t="s">
        <v>168</v>
      </c>
      <c r="I262">
        <v>12</v>
      </c>
      <c r="J262" t="s">
        <v>990</v>
      </c>
      <c r="L262">
        <v>1</v>
      </c>
      <c r="M262" t="b">
        <v>0</v>
      </c>
      <c r="N262" t="b">
        <v>0</v>
      </c>
      <c r="O262" t="b" cm="1">
        <f t="array" ref="O262">OR(faculty[MaxLoadHoursPerWeek]="",ISBLANK(faculty[MaxLoadHoursPerWeek]))</f>
        <v>0</v>
      </c>
      <c r="P262" t="b">
        <v>0</v>
      </c>
      <c r="Q262" t="b">
        <v>0</v>
      </c>
      <c r="R262" t="str">
        <f t="shared" si="16"/>
        <v/>
      </c>
      <c r="S262" t="str">
        <f t="shared" si="17"/>
        <v/>
      </c>
      <c r="T262" t="str">
        <f t="shared" si="18"/>
        <v/>
      </c>
      <c r="U262" t="b">
        <f t="shared" si="19"/>
        <v>0</v>
      </c>
    </row>
    <row r="263" spans="1:21" x14ac:dyDescent="0.25">
      <c r="A263" t="s">
        <v>991</v>
      </c>
      <c r="B263" t="s">
        <v>354</v>
      </c>
      <c r="C263" t="s">
        <v>255</v>
      </c>
      <c r="D263" t="s">
        <v>992</v>
      </c>
      <c r="E263" t="s">
        <v>67</v>
      </c>
      <c r="F263" t="s">
        <v>146</v>
      </c>
      <c r="G263" t="s">
        <v>133</v>
      </c>
      <c r="H263" t="s">
        <v>168</v>
      </c>
      <c r="I263">
        <v>15</v>
      </c>
      <c r="J263" t="s">
        <v>993</v>
      </c>
      <c r="L263">
        <v>1</v>
      </c>
      <c r="M263" t="b">
        <v>0</v>
      </c>
      <c r="N263" t="b">
        <v>0</v>
      </c>
      <c r="O263" t="b" cm="1">
        <f t="array" ref="O263">OR(faculty[MaxLoadHoursPerWeek]="",ISBLANK(faculty[MaxLoadHoursPerWeek]))</f>
        <v>0</v>
      </c>
      <c r="P263" t="b">
        <v>0</v>
      </c>
      <c r="Q263" t="b">
        <v>0</v>
      </c>
      <c r="R263" t="str">
        <f t="shared" si="16"/>
        <v/>
      </c>
      <c r="S263" t="str">
        <f t="shared" si="17"/>
        <v/>
      </c>
      <c r="T263" t="str">
        <f t="shared" si="18"/>
        <v/>
      </c>
      <c r="U263" t="b">
        <f t="shared" si="19"/>
        <v>0</v>
      </c>
    </row>
    <row r="264" spans="1:21" x14ac:dyDescent="0.25">
      <c r="A264" t="s">
        <v>994</v>
      </c>
      <c r="B264" t="s">
        <v>280</v>
      </c>
      <c r="C264" t="s">
        <v>247</v>
      </c>
      <c r="D264" t="s">
        <v>995</v>
      </c>
      <c r="E264" t="s">
        <v>67</v>
      </c>
      <c r="F264" t="s">
        <v>139</v>
      </c>
      <c r="G264" t="s">
        <v>139</v>
      </c>
      <c r="H264" t="s">
        <v>168</v>
      </c>
      <c r="I264">
        <v>10</v>
      </c>
      <c r="J264" t="s">
        <v>996</v>
      </c>
      <c r="L264">
        <v>1</v>
      </c>
      <c r="M264" t="b">
        <v>0</v>
      </c>
      <c r="N264" t="b">
        <v>0</v>
      </c>
      <c r="O264" t="b" cm="1">
        <f t="array" ref="O264">OR(faculty[MaxLoadHoursPerWeek]="",ISBLANK(faculty[MaxLoadHoursPerWeek]))</f>
        <v>0</v>
      </c>
      <c r="P264" t="b">
        <v>0</v>
      </c>
      <c r="Q264" t="b">
        <v>0</v>
      </c>
      <c r="R264" t="str">
        <f t="shared" si="16"/>
        <v/>
      </c>
      <c r="S264" t="str">
        <f t="shared" si="17"/>
        <v/>
      </c>
      <c r="T264" t="str">
        <f t="shared" si="18"/>
        <v/>
      </c>
      <c r="U264" t="b">
        <f t="shared" si="19"/>
        <v>0</v>
      </c>
    </row>
    <row r="265" spans="1:21" x14ac:dyDescent="0.25">
      <c r="A265" t="s">
        <v>997</v>
      </c>
      <c r="B265" t="s">
        <v>201</v>
      </c>
      <c r="C265" t="s">
        <v>495</v>
      </c>
      <c r="D265" t="s">
        <v>998</v>
      </c>
      <c r="E265" t="s">
        <v>40</v>
      </c>
      <c r="F265" t="s">
        <v>152</v>
      </c>
      <c r="G265" t="s">
        <v>133</v>
      </c>
      <c r="H265" t="s">
        <v>168</v>
      </c>
      <c r="I265">
        <v>10</v>
      </c>
      <c r="J265" t="s">
        <v>999</v>
      </c>
      <c r="L265">
        <v>1</v>
      </c>
      <c r="M265" t="b">
        <v>0</v>
      </c>
      <c r="N265" t="b">
        <v>0</v>
      </c>
      <c r="O265" t="b" cm="1">
        <f t="array" ref="O265">OR(faculty[MaxLoadHoursPerWeek]="",ISBLANK(faculty[MaxLoadHoursPerWeek]))</f>
        <v>0</v>
      </c>
      <c r="P265" t="b">
        <v>0</v>
      </c>
      <c r="Q265" t="b">
        <v>0</v>
      </c>
      <c r="R265" t="str">
        <f t="shared" si="16"/>
        <v/>
      </c>
      <c r="S265" t="str">
        <f t="shared" si="17"/>
        <v/>
      </c>
      <c r="T265" t="str">
        <f t="shared" si="18"/>
        <v/>
      </c>
      <c r="U265" t="b">
        <f t="shared" si="19"/>
        <v>0</v>
      </c>
    </row>
    <row r="266" spans="1:21" x14ac:dyDescent="0.25">
      <c r="A266" t="s">
        <v>1000</v>
      </c>
      <c r="B266" t="s">
        <v>857</v>
      </c>
      <c r="C266" t="s">
        <v>150</v>
      </c>
      <c r="D266" t="s">
        <v>1001</v>
      </c>
      <c r="E266" t="s">
        <v>40</v>
      </c>
      <c r="F266" t="s">
        <v>132</v>
      </c>
      <c r="G266" t="s">
        <v>133</v>
      </c>
      <c r="H266" t="s">
        <v>22</v>
      </c>
      <c r="I266">
        <v>15</v>
      </c>
      <c r="J266" t="s">
        <v>1002</v>
      </c>
      <c r="L266">
        <v>1</v>
      </c>
      <c r="M266" t="b">
        <v>0</v>
      </c>
      <c r="N266" t="b">
        <v>0</v>
      </c>
      <c r="O266" t="b" cm="1">
        <f t="array" ref="O266">OR(faculty[MaxLoadHoursPerWeek]="",ISBLANK(faculty[MaxLoadHoursPerWeek]))</f>
        <v>0</v>
      </c>
      <c r="P266" t="b">
        <v>0</v>
      </c>
      <c r="Q266" t="b">
        <v>0</v>
      </c>
      <c r="R266" t="str">
        <f t="shared" si="16"/>
        <v/>
      </c>
      <c r="S266" t="str">
        <f t="shared" si="17"/>
        <v/>
      </c>
      <c r="T266" t="str">
        <f t="shared" si="18"/>
        <v/>
      </c>
      <c r="U266" t="b">
        <f t="shared" si="19"/>
        <v>0</v>
      </c>
    </row>
    <row r="267" spans="1:21" x14ac:dyDescent="0.25">
      <c r="A267" t="s">
        <v>1003</v>
      </c>
      <c r="B267" t="s">
        <v>275</v>
      </c>
      <c r="C267" t="s">
        <v>202</v>
      </c>
      <c r="D267" t="s">
        <v>1004</v>
      </c>
      <c r="E267" t="s">
        <v>25</v>
      </c>
      <c r="F267" t="s">
        <v>152</v>
      </c>
      <c r="G267" t="s">
        <v>133</v>
      </c>
      <c r="H267" t="s">
        <v>140</v>
      </c>
      <c r="I267">
        <v>10</v>
      </c>
      <c r="J267" t="s">
        <v>1005</v>
      </c>
      <c r="L267">
        <v>1</v>
      </c>
      <c r="M267" t="b">
        <v>0</v>
      </c>
      <c r="N267" t="b">
        <v>0</v>
      </c>
      <c r="O267" t="b" cm="1">
        <f t="array" ref="O267">OR(faculty[MaxLoadHoursPerWeek]="",ISBLANK(faculty[MaxLoadHoursPerWeek]))</f>
        <v>0</v>
      </c>
      <c r="P267" t="b">
        <v>0</v>
      </c>
      <c r="Q267" t="b">
        <v>0</v>
      </c>
      <c r="R267" t="str">
        <f t="shared" si="16"/>
        <v/>
      </c>
      <c r="S267" t="str">
        <f t="shared" si="17"/>
        <v/>
      </c>
      <c r="T267" t="str">
        <f t="shared" si="18"/>
        <v/>
      </c>
      <c r="U267" t="b">
        <f t="shared" si="19"/>
        <v>0</v>
      </c>
    </row>
    <row r="268" spans="1:21" x14ac:dyDescent="0.25">
      <c r="A268" t="s">
        <v>1006</v>
      </c>
      <c r="B268" t="s">
        <v>301</v>
      </c>
      <c r="C268" t="s">
        <v>474</v>
      </c>
      <c r="D268" t="s">
        <v>1007</v>
      </c>
      <c r="E268" t="s">
        <v>25</v>
      </c>
      <c r="F268" t="s">
        <v>132</v>
      </c>
      <c r="G268" t="s">
        <v>139</v>
      </c>
      <c r="H268" t="s">
        <v>22</v>
      </c>
      <c r="I268">
        <v>15</v>
      </c>
      <c r="J268" t="s">
        <v>1008</v>
      </c>
      <c r="L268">
        <v>1</v>
      </c>
      <c r="M268" t="b">
        <v>0</v>
      </c>
      <c r="N268" t="b">
        <v>0</v>
      </c>
      <c r="O268" t="b" cm="1">
        <f t="array" ref="O268">OR(faculty[MaxLoadHoursPerWeek]="",ISBLANK(faculty[MaxLoadHoursPerWeek]))</f>
        <v>0</v>
      </c>
      <c r="P268" t="b">
        <v>0</v>
      </c>
      <c r="Q268" t="b">
        <v>0</v>
      </c>
      <c r="R268" t="str">
        <f t="shared" si="16"/>
        <v/>
      </c>
      <c r="S268" t="str">
        <f t="shared" si="17"/>
        <v/>
      </c>
      <c r="T268" t="str">
        <f t="shared" si="18"/>
        <v/>
      </c>
      <c r="U268" t="b">
        <f t="shared" si="19"/>
        <v>0</v>
      </c>
    </row>
    <row r="269" spans="1:21" x14ac:dyDescent="0.25">
      <c r="A269" t="s">
        <v>1009</v>
      </c>
      <c r="B269" t="s">
        <v>478</v>
      </c>
      <c r="C269" t="s">
        <v>130</v>
      </c>
      <c r="D269" t="s">
        <v>1010</v>
      </c>
      <c r="E269" t="s">
        <v>40</v>
      </c>
      <c r="F269" t="s">
        <v>189</v>
      </c>
      <c r="G269" t="s">
        <v>158</v>
      </c>
      <c r="H269" t="s">
        <v>168</v>
      </c>
      <c r="I269">
        <v>10</v>
      </c>
      <c r="J269" t="s">
        <v>1011</v>
      </c>
      <c r="L269">
        <v>1</v>
      </c>
      <c r="M269" t="b">
        <v>0</v>
      </c>
      <c r="N269" t="b">
        <v>0</v>
      </c>
      <c r="O269" t="b" cm="1">
        <f t="array" ref="O269">OR(faculty[MaxLoadHoursPerWeek]="",ISBLANK(faculty[MaxLoadHoursPerWeek]))</f>
        <v>0</v>
      </c>
      <c r="P269" t="b">
        <v>0</v>
      </c>
      <c r="Q269" t="b">
        <v>0</v>
      </c>
      <c r="R269" t="str">
        <f t="shared" si="16"/>
        <v/>
      </c>
      <c r="S269" t="str">
        <f t="shared" si="17"/>
        <v/>
      </c>
      <c r="T269" t="str">
        <f t="shared" si="18"/>
        <v/>
      </c>
      <c r="U269" t="b">
        <f t="shared" si="19"/>
        <v>0</v>
      </c>
    </row>
    <row r="270" spans="1:21" x14ac:dyDescent="0.25">
      <c r="A270" t="s">
        <v>1012</v>
      </c>
      <c r="B270" t="s">
        <v>165</v>
      </c>
      <c r="C270" t="s">
        <v>422</v>
      </c>
      <c r="D270" t="s">
        <v>1013</v>
      </c>
      <c r="E270" t="s">
        <v>14</v>
      </c>
      <c r="F270" t="s">
        <v>139</v>
      </c>
      <c r="G270" t="s">
        <v>133</v>
      </c>
      <c r="H270" t="s">
        <v>140</v>
      </c>
      <c r="I270">
        <v>8</v>
      </c>
      <c r="J270" t="s">
        <v>1014</v>
      </c>
      <c r="L270">
        <v>1</v>
      </c>
      <c r="M270" t="b">
        <v>0</v>
      </c>
      <c r="N270" t="b">
        <v>0</v>
      </c>
      <c r="O270" t="b" cm="1">
        <f t="array" ref="O270">OR(faculty[MaxLoadHoursPerWeek]="",ISBLANK(faculty[MaxLoadHoursPerWeek]))</f>
        <v>0</v>
      </c>
      <c r="P270" t="b">
        <v>0</v>
      </c>
      <c r="Q270" t="b">
        <v>0</v>
      </c>
      <c r="R270" t="str">
        <f t="shared" si="16"/>
        <v/>
      </c>
      <c r="S270" t="str">
        <f t="shared" si="17"/>
        <v/>
      </c>
      <c r="T270" t="str">
        <f t="shared" si="18"/>
        <v/>
      </c>
      <c r="U270" t="b">
        <f t="shared" si="19"/>
        <v>0</v>
      </c>
    </row>
    <row r="271" spans="1:21" x14ac:dyDescent="0.25">
      <c r="A271" t="s">
        <v>1015</v>
      </c>
      <c r="B271" t="s">
        <v>136</v>
      </c>
      <c r="C271" t="s">
        <v>156</v>
      </c>
      <c r="D271" t="s">
        <v>492</v>
      </c>
      <c r="E271" t="s">
        <v>21</v>
      </c>
      <c r="F271" t="s">
        <v>152</v>
      </c>
      <c r="G271" t="s">
        <v>133</v>
      </c>
      <c r="H271" t="s">
        <v>168</v>
      </c>
      <c r="I271">
        <v>10</v>
      </c>
      <c r="J271" t="s">
        <v>493</v>
      </c>
      <c r="L271">
        <v>1</v>
      </c>
      <c r="M271" t="b">
        <v>0</v>
      </c>
      <c r="N271" t="b">
        <v>0</v>
      </c>
      <c r="O271" t="b" cm="1">
        <f t="array" ref="O271">OR(faculty[MaxLoadHoursPerWeek]="",ISBLANK(faculty[MaxLoadHoursPerWeek]))</f>
        <v>0</v>
      </c>
      <c r="P271" t="b">
        <v>0</v>
      </c>
      <c r="Q271" t="b">
        <v>0</v>
      </c>
      <c r="R271" t="str">
        <f t="shared" si="16"/>
        <v/>
      </c>
      <c r="S271" t="str">
        <f t="shared" si="17"/>
        <v/>
      </c>
      <c r="T271" t="str">
        <f t="shared" si="18"/>
        <v/>
      </c>
      <c r="U271" t="b">
        <f t="shared" si="19"/>
        <v>0</v>
      </c>
    </row>
    <row r="272" spans="1:21" x14ac:dyDescent="0.25">
      <c r="A272" t="s">
        <v>1016</v>
      </c>
      <c r="B272" t="s">
        <v>143</v>
      </c>
      <c r="C272" t="s">
        <v>429</v>
      </c>
      <c r="D272" t="s">
        <v>1017</v>
      </c>
      <c r="E272" t="s">
        <v>9</v>
      </c>
      <c r="F272" t="s">
        <v>146</v>
      </c>
      <c r="G272" t="s">
        <v>158</v>
      </c>
      <c r="H272" t="s">
        <v>22</v>
      </c>
      <c r="I272">
        <v>8</v>
      </c>
      <c r="J272" t="s">
        <v>1018</v>
      </c>
      <c r="L272">
        <v>1</v>
      </c>
      <c r="M272" t="b">
        <v>0</v>
      </c>
      <c r="N272" t="b">
        <v>0</v>
      </c>
      <c r="O272" t="b" cm="1">
        <f t="array" ref="O272">OR(faculty[MaxLoadHoursPerWeek]="",ISBLANK(faculty[MaxLoadHoursPerWeek]))</f>
        <v>0</v>
      </c>
      <c r="P272" t="b">
        <v>0</v>
      </c>
      <c r="Q272" t="b">
        <v>0</v>
      </c>
      <c r="R272" t="str">
        <f t="shared" si="16"/>
        <v/>
      </c>
      <c r="S272" t="str">
        <f t="shared" si="17"/>
        <v/>
      </c>
      <c r="T272" t="str">
        <f t="shared" si="18"/>
        <v/>
      </c>
      <c r="U272" t="b">
        <f t="shared" si="19"/>
        <v>0</v>
      </c>
    </row>
    <row r="273" spans="1:21" x14ac:dyDescent="0.25">
      <c r="A273" t="s">
        <v>1019</v>
      </c>
      <c r="B273" t="s">
        <v>361</v>
      </c>
      <c r="C273" t="s">
        <v>202</v>
      </c>
      <c r="D273" t="s">
        <v>1020</v>
      </c>
      <c r="E273" t="s">
        <v>67</v>
      </c>
      <c r="F273" t="s">
        <v>146</v>
      </c>
      <c r="G273" t="s">
        <v>133</v>
      </c>
      <c r="H273" t="s">
        <v>168</v>
      </c>
      <c r="I273">
        <v>15</v>
      </c>
      <c r="J273" t="s">
        <v>1021</v>
      </c>
      <c r="L273">
        <v>1</v>
      </c>
      <c r="M273" t="b">
        <v>0</v>
      </c>
      <c r="N273" t="b">
        <v>0</v>
      </c>
      <c r="O273" t="b" cm="1">
        <f t="array" ref="O273">OR(faculty[MaxLoadHoursPerWeek]="",ISBLANK(faculty[MaxLoadHoursPerWeek]))</f>
        <v>0</v>
      </c>
      <c r="P273" t="b">
        <v>0</v>
      </c>
      <c r="Q273" t="b">
        <v>0</v>
      </c>
      <c r="R273" t="str">
        <f t="shared" si="16"/>
        <v/>
      </c>
      <c r="S273" t="str">
        <f t="shared" si="17"/>
        <v/>
      </c>
      <c r="T273" t="str">
        <f t="shared" si="18"/>
        <v/>
      </c>
      <c r="U273" t="b">
        <f t="shared" si="19"/>
        <v>0</v>
      </c>
    </row>
    <row r="274" spans="1:21" x14ac:dyDescent="0.25">
      <c r="A274" t="s">
        <v>1022</v>
      </c>
      <c r="B274" t="s">
        <v>456</v>
      </c>
      <c r="C274" t="s">
        <v>144</v>
      </c>
      <c r="D274" t="s">
        <v>1023</v>
      </c>
      <c r="E274" t="s">
        <v>25</v>
      </c>
      <c r="F274" t="s">
        <v>132</v>
      </c>
      <c r="G274" t="s">
        <v>158</v>
      </c>
      <c r="H274" t="s">
        <v>22</v>
      </c>
      <c r="I274">
        <v>10</v>
      </c>
      <c r="J274" t="s">
        <v>1024</v>
      </c>
      <c r="L274">
        <v>1</v>
      </c>
      <c r="M274" t="b">
        <v>0</v>
      </c>
      <c r="N274" t="b">
        <v>0</v>
      </c>
      <c r="O274" t="b" cm="1">
        <f t="array" ref="O274">OR(faculty[MaxLoadHoursPerWeek]="",ISBLANK(faculty[MaxLoadHoursPerWeek]))</f>
        <v>0</v>
      </c>
      <c r="P274" t="b">
        <v>0</v>
      </c>
      <c r="Q274" t="b">
        <v>0</v>
      </c>
      <c r="R274" t="str">
        <f t="shared" si="16"/>
        <v/>
      </c>
      <c r="S274" t="str">
        <f t="shared" si="17"/>
        <v/>
      </c>
      <c r="T274" t="str">
        <f t="shared" si="18"/>
        <v/>
      </c>
      <c r="U274" t="b">
        <f t="shared" si="19"/>
        <v>0</v>
      </c>
    </row>
    <row r="275" spans="1:21" x14ac:dyDescent="0.25">
      <c r="A275" t="s">
        <v>1025</v>
      </c>
      <c r="B275" t="s">
        <v>301</v>
      </c>
      <c r="C275" t="s">
        <v>237</v>
      </c>
      <c r="D275" t="s">
        <v>1026</v>
      </c>
      <c r="E275" t="s">
        <v>34</v>
      </c>
      <c r="F275" t="s">
        <v>152</v>
      </c>
      <c r="G275" t="s">
        <v>133</v>
      </c>
      <c r="H275" t="s">
        <v>168</v>
      </c>
      <c r="I275">
        <v>10</v>
      </c>
      <c r="J275" t="s">
        <v>1027</v>
      </c>
      <c r="L275">
        <v>1</v>
      </c>
      <c r="M275" t="b">
        <v>0</v>
      </c>
      <c r="N275" t="b">
        <v>0</v>
      </c>
      <c r="O275" t="b" cm="1">
        <f t="array" ref="O275">OR(faculty[MaxLoadHoursPerWeek]="",ISBLANK(faculty[MaxLoadHoursPerWeek]))</f>
        <v>0</v>
      </c>
      <c r="P275" t="b">
        <v>0</v>
      </c>
      <c r="Q275" t="b">
        <v>0</v>
      </c>
      <c r="R275" t="str">
        <f t="shared" si="16"/>
        <v/>
      </c>
      <c r="S275" t="str">
        <f t="shared" si="17"/>
        <v/>
      </c>
      <c r="T275" t="str">
        <f t="shared" si="18"/>
        <v/>
      </c>
      <c r="U275" t="b">
        <f t="shared" si="19"/>
        <v>0</v>
      </c>
    </row>
    <row r="276" spans="1:21" x14ac:dyDescent="0.25">
      <c r="A276" t="s">
        <v>1028</v>
      </c>
      <c r="B276" t="s">
        <v>308</v>
      </c>
      <c r="C276" t="s">
        <v>150</v>
      </c>
      <c r="D276" t="s">
        <v>1029</v>
      </c>
      <c r="E276" t="s">
        <v>25</v>
      </c>
      <c r="F276" t="s">
        <v>152</v>
      </c>
      <c r="G276" t="s">
        <v>133</v>
      </c>
      <c r="H276" t="s">
        <v>22</v>
      </c>
      <c r="I276">
        <v>8</v>
      </c>
      <c r="J276" t="s">
        <v>1030</v>
      </c>
      <c r="L276">
        <v>1</v>
      </c>
      <c r="M276" t="b">
        <v>0</v>
      </c>
      <c r="N276" t="b">
        <v>0</v>
      </c>
      <c r="O276" t="b" cm="1">
        <f t="array" ref="O276">OR(faculty[MaxLoadHoursPerWeek]="",ISBLANK(faculty[MaxLoadHoursPerWeek]))</f>
        <v>0</v>
      </c>
      <c r="P276" t="b">
        <v>0</v>
      </c>
      <c r="Q276" t="b">
        <v>0</v>
      </c>
      <c r="R276" t="str">
        <f t="shared" si="16"/>
        <v/>
      </c>
      <c r="S276" t="str">
        <f t="shared" si="17"/>
        <v/>
      </c>
      <c r="T276" t="str">
        <f t="shared" si="18"/>
        <v/>
      </c>
      <c r="U276" t="b">
        <f t="shared" si="19"/>
        <v>0</v>
      </c>
    </row>
    <row r="277" spans="1:21" x14ac:dyDescent="0.25">
      <c r="A277" t="s">
        <v>1031</v>
      </c>
      <c r="B277" t="s">
        <v>223</v>
      </c>
      <c r="C277" t="s">
        <v>294</v>
      </c>
      <c r="D277" t="s">
        <v>1032</v>
      </c>
      <c r="E277" t="s">
        <v>40</v>
      </c>
      <c r="F277" t="s">
        <v>189</v>
      </c>
      <c r="G277" t="s">
        <v>133</v>
      </c>
      <c r="H277" t="s">
        <v>22</v>
      </c>
      <c r="I277">
        <v>10</v>
      </c>
      <c r="J277" t="s">
        <v>1033</v>
      </c>
      <c r="L277">
        <v>1</v>
      </c>
      <c r="M277" t="b">
        <v>0</v>
      </c>
      <c r="N277" t="b">
        <v>0</v>
      </c>
      <c r="O277" t="b" cm="1">
        <f t="array" ref="O277">OR(faculty[MaxLoadHoursPerWeek]="",ISBLANK(faculty[MaxLoadHoursPerWeek]))</f>
        <v>0</v>
      </c>
      <c r="P277" t="b">
        <v>0</v>
      </c>
      <c r="Q277" t="b">
        <v>0</v>
      </c>
      <c r="R277" t="str">
        <f t="shared" si="16"/>
        <v/>
      </c>
      <c r="S277" t="str">
        <f t="shared" si="17"/>
        <v/>
      </c>
      <c r="T277" t="str">
        <f t="shared" si="18"/>
        <v/>
      </c>
      <c r="U277" t="b">
        <f t="shared" si="19"/>
        <v>0</v>
      </c>
    </row>
    <row r="278" spans="1:21" x14ac:dyDescent="0.25">
      <c r="A278" t="s">
        <v>1034</v>
      </c>
      <c r="B278" t="s">
        <v>456</v>
      </c>
      <c r="C278" t="s">
        <v>466</v>
      </c>
      <c r="D278" t="s">
        <v>1035</v>
      </c>
      <c r="E278" t="s">
        <v>14</v>
      </c>
      <c r="F278" t="s">
        <v>139</v>
      </c>
      <c r="G278" t="s">
        <v>133</v>
      </c>
      <c r="H278" t="s">
        <v>22</v>
      </c>
      <c r="I278">
        <v>10</v>
      </c>
      <c r="J278" t="s">
        <v>1036</v>
      </c>
      <c r="L278">
        <v>1</v>
      </c>
      <c r="M278" t="b">
        <v>0</v>
      </c>
      <c r="N278" t="b">
        <v>0</v>
      </c>
      <c r="O278" t="b" cm="1">
        <f t="array" ref="O278">OR(faculty[MaxLoadHoursPerWeek]="",ISBLANK(faculty[MaxLoadHoursPerWeek]))</f>
        <v>0</v>
      </c>
      <c r="P278" t="b">
        <v>0</v>
      </c>
      <c r="Q278" t="b">
        <v>0</v>
      </c>
      <c r="R278" t="str">
        <f t="shared" si="16"/>
        <v/>
      </c>
      <c r="S278" t="str">
        <f t="shared" si="17"/>
        <v/>
      </c>
      <c r="T278" t="str">
        <f t="shared" si="18"/>
        <v/>
      </c>
      <c r="U278" t="b">
        <f t="shared" si="19"/>
        <v>0</v>
      </c>
    </row>
    <row r="279" spans="1:21" x14ac:dyDescent="0.25">
      <c r="A279" t="s">
        <v>1037</v>
      </c>
      <c r="B279" t="s">
        <v>181</v>
      </c>
      <c r="C279" t="s">
        <v>187</v>
      </c>
      <c r="D279" t="s">
        <v>1038</v>
      </c>
      <c r="E279" t="s">
        <v>40</v>
      </c>
      <c r="F279" t="s">
        <v>189</v>
      </c>
      <c r="G279" t="s">
        <v>158</v>
      </c>
      <c r="H279" t="s">
        <v>168</v>
      </c>
      <c r="I279">
        <v>15</v>
      </c>
      <c r="J279" t="s">
        <v>1039</v>
      </c>
      <c r="L279">
        <v>1</v>
      </c>
      <c r="M279" t="b">
        <v>0</v>
      </c>
      <c r="N279" t="b">
        <v>0</v>
      </c>
      <c r="O279" t="b" cm="1">
        <f t="array" ref="O279">OR(faculty[MaxLoadHoursPerWeek]="",ISBLANK(faculty[MaxLoadHoursPerWeek]))</f>
        <v>0</v>
      </c>
      <c r="P279" t="b">
        <v>0</v>
      </c>
      <c r="Q279" t="b">
        <v>0</v>
      </c>
      <c r="R279" t="str">
        <f t="shared" si="16"/>
        <v/>
      </c>
      <c r="S279" t="str">
        <f t="shared" si="17"/>
        <v/>
      </c>
      <c r="T279" t="str">
        <f t="shared" si="18"/>
        <v/>
      </c>
      <c r="U279" t="b">
        <f t="shared" si="19"/>
        <v>0</v>
      </c>
    </row>
    <row r="280" spans="1:21" x14ac:dyDescent="0.25">
      <c r="A280" t="s">
        <v>1040</v>
      </c>
      <c r="B280" t="s">
        <v>312</v>
      </c>
      <c r="C280" t="s">
        <v>255</v>
      </c>
      <c r="D280" t="s">
        <v>1041</v>
      </c>
      <c r="E280" t="s">
        <v>25</v>
      </c>
      <c r="F280" t="s">
        <v>132</v>
      </c>
      <c r="G280" t="s">
        <v>133</v>
      </c>
      <c r="H280" t="s">
        <v>140</v>
      </c>
      <c r="I280">
        <v>8</v>
      </c>
      <c r="J280" t="s">
        <v>1042</v>
      </c>
      <c r="L280">
        <v>1</v>
      </c>
      <c r="M280" t="b">
        <v>0</v>
      </c>
      <c r="N280" t="b">
        <v>0</v>
      </c>
      <c r="O280" t="b" cm="1">
        <f t="array" ref="O280">OR(faculty[MaxLoadHoursPerWeek]="",ISBLANK(faculty[MaxLoadHoursPerWeek]))</f>
        <v>0</v>
      </c>
      <c r="P280" t="b">
        <v>0</v>
      </c>
      <c r="Q280" t="b">
        <v>0</v>
      </c>
      <c r="R280" t="str">
        <f t="shared" si="16"/>
        <v/>
      </c>
      <c r="S280" t="str">
        <f t="shared" si="17"/>
        <v/>
      </c>
      <c r="T280" t="str">
        <f t="shared" si="18"/>
        <v/>
      </c>
      <c r="U280" t="b">
        <f t="shared" si="19"/>
        <v>0</v>
      </c>
    </row>
    <row r="281" spans="1:21" x14ac:dyDescent="0.25">
      <c r="A281" t="s">
        <v>1043</v>
      </c>
      <c r="B281" t="s">
        <v>470</v>
      </c>
      <c r="C281" t="s">
        <v>440</v>
      </c>
      <c r="D281" t="s">
        <v>1044</v>
      </c>
      <c r="E281" t="s">
        <v>21</v>
      </c>
      <c r="F281" t="s">
        <v>132</v>
      </c>
      <c r="G281" t="s">
        <v>133</v>
      </c>
      <c r="H281" t="s">
        <v>168</v>
      </c>
      <c r="I281">
        <v>8</v>
      </c>
      <c r="J281" t="s">
        <v>1045</v>
      </c>
      <c r="L281">
        <v>1</v>
      </c>
      <c r="M281" t="b">
        <v>0</v>
      </c>
      <c r="N281" t="b">
        <v>0</v>
      </c>
      <c r="O281" t="b" cm="1">
        <f t="array" ref="O281">OR(faculty[MaxLoadHoursPerWeek]="",ISBLANK(faculty[MaxLoadHoursPerWeek]))</f>
        <v>0</v>
      </c>
      <c r="P281" t="b">
        <v>0</v>
      </c>
      <c r="Q281" t="b">
        <v>0</v>
      </c>
      <c r="R281" t="str">
        <f t="shared" si="16"/>
        <v/>
      </c>
      <c r="S281" t="str">
        <f t="shared" si="17"/>
        <v/>
      </c>
      <c r="T281" t="str">
        <f t="shared" si="18"/>
        <v/>
      </c>
      <c r="U281" t="b">
        <f t="shared" si="19"/>
        <v>0</v>
      </c>
    </row>
    <row r="282" spans="1:21" x14ac:dyDescent="0.25">
      <c r="A282" t="s">
        <v>160</v>
      </c>
      <c r="B282" t="s">
        <v>155</v>
      </c>
      <c r="C282" t="s">
        <v>161</v>
      </c>
      <c r="D282" t="s">
        <v>162</v>
      </c>
      <c r="E282" t="s">
        <v>14</v>
      </c>
      <c r="F282" t="s">
        <v>146</v>
      </c>
      <c r="G282" t="s">
        <v>158</v>
      </c>
      <c r="H282" t="s">
        <v>140</v>
      </c>
      <c r="I282">
        <v>12</v>
      </c>
      <c r="J282" t="s">
        <v>163</v>
      </c>
      <c r="L282">
        <v>2</v>
      </c>
      <c r="M282" t="b">
        <v>0</v>
      </c>
      <c r="N282" t="b">
        <v>0</v>
      </c>
      <c r="O282" t="b" cm="1">
        <f t="array" ref="O282">OR(faculty[MaxLoadHoursPerWeek]="",ISBLANK(faculty[MaxLoadHoursPerWeek]))</f>
        <v>0</v>
      </c>
      <c r="P282" t="b">
        <v>0</v>
      </c>
      <c r="Q282" t="b">
        <v>0</v>
      </c>
      <c r="R282" t="str">
        <f t="shared" si="16"/>
        <v>DuplicateKeys</v>
      </c>
      <c r="S282" t="str">
        <f t="shared" si="17"/>
        <v>Medium</v>
      </c>
      <c r="T282" t="str">
        <f t="shared" si="18"/>
        <v>Duplicate FacultyID</v>
      </c>
      <c r="U282" t="b">
        <f t="shared" si="19"/>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52FE0-EE76-4414-90A7-7366297A7ECF}">
  <dimension ref="A1:T67"/>
  <sheetViews>
    <sheetView workbookViewId="0">
      <selection activeCell="H2" sqref="H2"/>
    </sheetView>
  </sheetViews>
  <sheetFormatPr defaultRowHeight="15" x14ac:dyDescent="0.25"/>
  <cols>
    <col min="1" max="1" width="14.7109375" bestFit="1" customWidth="1"/>
    <col min="2" max="2" width="23.140625" bestFit="1" customWidth="1"/>
    <col min="3" max="3" width="23" bestFit="1" customWidth="1"/>
    <col min="4" max="4" width="10" bestFit="1" customWidth="1"/>
    <col min="5" max="5" width="24.42578125" bestFit="1" customWidth="1"/>
    <col min="6" max="6" width="11.140625" bestFit="1" customWidth="1"/>
    <col min="7" max="7" width="16" bestFit="1" customWidth="1"/>
    <col min="8" max="8" width="12" bestFit="1" customWidth="1"/>
    <col min="9" max="9" width="12.42578125" bestFit="1" customWidth="1"/>
    <col min="10" max="10" width="15.85546875" bestFit="1" customWidth="1"/>
    <col min="11" max="11" width="17.5703125" bestFit="1" customWidth="1"/>
    <col min="12" max="12" width="22" bestFit="1" customWidth="1"/>
    <col min="13" max="13" width="13.7109375" bestFit="1" customWidth="1"/>
    <col min="14" max="14" width="18" bestFit="1" customWidth="1"/>
    <col min="15" max="15" width="22.42578125" bestFit="1" customWidth="1"/>
    <col min="16" max="16" width="14.140625" bestFit="1" customWidth="1"/>
    <col min="17" max="17" width="14.28515625" bestFit="1" customWidth="1"/>
    <col min="18" max="18" width="13.5703125" bestFit="1" customWidth="1"/>
  </cols>
  <sheetData>
    <row r="1" spans="1:20" x14ac:dyDescent="0.25">
      <c r="A1" t="s">
        <v>0</v>
      </c>
      <c r="B1" t="s">
        <v>1</v>
      </c>
      <c r="C1" t="s">
        <v>2</v>
      </c>
      <c r="D1" t="s">
        <v>3</v>
      </c>
      <c r="E1" t="s">
        <v>4</v>
      </c>
      <c r="F1" t="s">
        <v>5</v>
      </c>
      <c r="G1" t="s">
        <v>6</v>
      </c>
      <c r="H1" t="s">
        <v>2082</v>
      </c>
      <c r="I1" t="s">
        <v>2084</v>
      </c>
      <c r="J1" t="s">
        <v>2072</v>
      </c>
      <c r="K1" t="s">
        <v>2085</v>
      </c>
      <c r="L1" t="s">
        <v>2086</v>
      </c>
      <c r="M1" t="s">
        <v>2087</v>
      </c>
      <c r="N1" t="s">
        <v>2088</v>
      </c>
      <c r="O1" t="s">
        <v>2089</v>
      </c>
      <c r="P1" s="11" t="s">
        <v>2090</v>
      </c>
      <c r="Q1" t="s">
        <v>2091</v>
      </c>
      <c r="R1" t="s">
        <v>2057</v>
      </c>
      <c r="S1" s="11" t="s">
        <v>2076</v>
      </c>
      <c r="T1" s="11" t="s">
        <v>2078</v>
      </c>
    </row>
    <row r="2" spans="1:20" x14ac:dyDescent="0.25">
      <c r="A2" t="s">
        <v>7</v>
      </c>
      <c r="B2" t="s">
        <v>8</v>
      </c>
      <c r="C2" t="s">
        <v>9</v>
      </c>
      <c r="D2">
        <v>4</v>
      </c>
      <c r="E2">
        <v>6</v>
      </c>
      <c r="F2" t="s">
        <v>10</v>
      </c>
      <c r="G2" t="s">
        <v>11</v>
      </c>
      <c r="H2" t="b">
        <f>COUNTIF(A:A,courses[[#This Row],[CourseCode]])&gt;1</f>
        <v>0</v>
      </c>
      <c r="I2" t="b">
        <f>LEN(TRIM(courses[[#This Row],[CourseCode]]))=0</f>
        <v>0</v>
      </c>
      <c r="J2" t="b">
        <f>LEN(courses[[#This Row],[CourseCode]])&lt;&gt;LEN(TRIM(courses[[#This Row],[CourseCode]]))</f>
        <v>0</v>
      </c>
      <c r="K2" s="26" t="b">
        <f>OR(courses[[#This Row],[Credits]]="",ISBLANK(courses[[#This Row],[Credits]]))</f>
        <v>0</v>
      </c>
      <c r="L2" s="26" t="b">
        <f>NOT(ISNUMBER(courses[[#This Row],[Credits]]))</f>
        <v>0</v>
      </c>
      <c r="M2" s="26" t="b">
        <f>IF(ISNUMBER(courses[[#This Row],[Credits]]),OR(courses[[#This Row],[Credits]]&lt;0,courses[[#This Row],[Credits]]&gt;40),FALSE)</f>
        <v>0</v>
      </c>
      <c r="N2" s="26" t="b">
        <f>OR(courses[[#This Row],[ContactHoursPerWeek]]="", ISBLANK(courses[[#This Row],[ContactHoursPerWeek]]))</f>
        <v>0</v>
      </c>
      <c r="O2" s="26" t="b">
        <f>NOT(ISNUMBER(courses[[#This Row],[ContactHoursPerWeek]]+0))</f>
        <v>0</v>
      </c>
      <c r="P2" s="26" t="b">
        <f>IF(ISNUMBER(courses[[#This Row],[ContactHoursPerWeek]]+0), OR(courses[[#This Row],[ContactHoursPerWeek]]&lt;0, courses[[#This Row],[ContactHoursPerWeek]]&gt;40), FALSE)</f>
        <v>0</v>
      </c>
      <c r="Q2" s="26" t="b">
        <f>IF(courses[[#This Row],[Department]]="", FALSE, ISERROR(MATCH(courses[[#This Row],[Department]], RefLists!$A:$A, 0)))</f>
        <v>1</v>
      </c>
      <c r="R2"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 s="26" t="str">
        <f>IF(courses[[#This Row],[Category]]="","",
 IF(courses[[#This Row],[Category]]="InvalidPK","High",
 IF(courses[[#This Row],[Category]]="DuplicateKeys","Medium",
 IF(OR(courses[[#This Row],[Category]]="BadCredits",courses[[#This Row],[Category]]="BadContactHours"),"Medium",
 IF(courses[[#This Row],[Category]]="InvalidValue","Medium","Low")))))</f>
        <v/>
      </c>
      <c r="T2" s="26" t="b">
        <f>courses[[#This Row],[Category]]&lt;&gt;""</f>
        <v>0</v>
      </c>
    </row>
    <row r="3" spans="1:20" x14ac:dyDescent="0.25">
      <c r="A3" t="s">
        <v>12</v>
      </c>
      <c r="B3" t="s">
        <v>13</v>
      </c>
      <c r="C3" t="s">
        <v>14</v>
      </c>
      <c r="D3">
        <v>3</v>
      </c>
      <c r="E3">
        <v>3</v>
      </c>
      <c r="F3" t="s">
        <v>10</v>
      </c>
      <c r="G3" t="s">
        <v>15</v>
      </c>
      <c r="H3" t="b">
        <f>COUNTIF(A:A,courses[[#This Row],[CourseCode]])&gt;1</f>
        <v>0</v>
      </c>
      <c r="I3" t="b">
        <f>LEN(TRIM(courses[[#This Row],[CourseCode]]))=0</f>
        <v>0</v>
      </c>
      <c r="J3" t="b">
        <f>LEN(courses[[#This Row],[CourseCode]])&lt;&gt;LEN(TRIM(courses[[#This Row],[CourseCode]]))</f>
        <v>0</v>
      </c>
      <c r="K3" s="26" t="b">
        <f>OR(courses[[#This Row],[Credits]]="",ISBLANK(courses[[#This Row],[Credits]]))</f>
        <v>0</v>
      </c>
      <c r="L3" s="26" t="b">
        <f>NOT(ISNUMBER(courses[[#This Row],[Credits]]))</f>
        <v>0</v>
      </c>
      <c r="M3" s="26" t="b">
        <f>IF(ISNUMBER(courses[[#This Row],[Credits]]),OR(courses[[#This Row],[Credits]]&lt;0,courses[[#This Row],[Credits]]&gt;40),FALSE)</f>
        <v>0</v>
      </c>
      <c r="N3" s="26" t="b">
        <f>OR(courses[[#This Row],[ContactHoursPerWeek]]="", ISBLANK(courses[[#This Row],[ContactHoursPerWeek]]))</f>
        <v>0</v>
      </c>
      <c r="O3" s="26" t="b">
        <f>NOT(ISNUMBER(courses[[#This Row],[ContactHoursPerWeek]]+0))</f>
        <v>0</v>
      </c>
      <c r="P3" s="26" t="b">
        <f>IF(ISNUMBER(courses[[#This Row],[ContactHoursPerWeek]]+0), OR(courses[[#This Row],[ContactHoursPerWeek]]&lt;0, courses[[#This Row],[ContactHoursPerWeek]]&gt;40), FALSE)</f>
        <v>0</v>
      </c>
      <c r="Q3" s="26" t="b">
        <f>IF(courses[[#This Row],[Department]]="", FALSE, ISERROR(MATCH(courses[[#This Row],[Department]], RefLists!$A:$A, 0)))</f>
        <v>1</v>
      </c>
      <c r="R3"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 s="26" t="str">
        <f>IF(courses[[#This Row],[Category]]="","",
 IF(courses[[#This Row],[Category]]="InvalidPK","High",
 IF(courses[[#This Row],[Category]]="DuplicateKeys","Medium",
 IF(OR(courses[[#This Row],[Category]]="BadCredits",courses[[#This Row],[Category]]="BadContactHours"),"Medium",
 IF(courses[[#This Row],[Category]]="InvalidValue","Medium","Low")))))</f>
        <v/>
      </c>
      <c r="T3" s="26" t="b">
        <f>courses[[#This Row],[Category]]&lt;&gt;""</f>
        <v>0</v>
      </c>
    </row>
    <row r="4" spans="1:20" x14ac:dyDescent="0.25">
      <c r="A4" t="s">
        <v>16</v>
      </c>
      <c r="B4" t="s">
        <v>17</v>
      </c>
      <c r="C4" t="s">
        <v>18</v>
      </c>
      <c r="D4">
        <v>4</v>
      </c>
      <c r="E4">
        <v>4</v>
      </c>
      <c r="F4" t="s">
        <v>10</v>
      </c>
      <c r="G4" t="s">
        <v>15</v>
      </c>
      <c r="H4" t="b">
        <f>COUNTIF(A:A,courses[[#This Row],[CourseCode]])&gt;1</f>
        <v>0</v>
      </c>
      <c r="I4" t="b">
        <f>LEN(TRIM(courses[[#This Row],[CourseCode]]))=0</f>
        <v>0</v>
      </c>
      <c r="J4" t="b">
        <f>LEN(courses[[#This Row],[CourseCode]])&lt;&gt;LEN(TRIM(courses[[#This Row],[CourseCode]]))</f>
        <v>0</v>
      </c>
      <c r="K4" s="26" t="b">
        <f>OR(courses[[#This Row],[Credits]]="",ISBLANK(courses[[#This Row],[Credits]]))</f>
        <v>0</v>
      </c>
      <c r="L4" s="26" t="b">
        <f>NOT(ISNUMBER(courses[[#This Row],[Credits]]))</f>
        <v>0</v>
      </c>
      <c r="M4" s="26" t="b">
        <f>IF(ISNUMBER(courses[[#This Row],[Credits]]),OR(courses[[#This Row],[Credits]]&lt;0,courses[[#This Row],[Credits]]&gt;40),FALSE)</f>
        <v>0</v>
      </c>
      <c r="N4" s="26" t="b">
        <f>OR(courses[[#This Row],[ContactHoursPerWeek]]="", ISBLANK(courses[[#This Row],[ContactHoursPerWeek]]))</f>
        <v>0</v>
      </c>
      <c r="O4" s="26" t="b">
        <f>NOT(ISNUMBER(courses[[#This Row],[ContactHoursPerWeek]]+0))</f>
        <v>0</v>
      </c>
      <c r="P4" s="26" t="b">
        <f>IF(ISNUMBER(courses[[#This Row],[ContactHoursPerWeek]]+0), OR(courses[[#This Row],[ContactHoursPerWeek]]&lt;0, courses[[#This Row],[ContactHoursPerWeek]]&gt;40), FALSE)</f>
        <v>0</v>
      </c>
      <c r="Q4" s="26" t="b">
        <f>IF(courses[[#This Row],[Department]]="", FALSE, ISERROR(MATCH(courses[[#This Row],[Department]], RefLists!$A:$A, 0)))</f>
        <v>1</v>
      </c>
      <c r="R4"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 s="26" t="str">
        <f>IF(courses[[#This Row],[Category]]="","",
 IF(courses[[#This Row],[Category]]="InvalidPK","High",
 IF(courses[[#This Row],[Category]]="DuplicateKeys","Medium",
 IF(OR(courses[[#This Row],[Category]]="BadCredits",courses[[#This Row],[Category]]="BadContactHours"),"Medium",
 IF(courses[[#This Row],[Category]]="InvalidValue","Medium","Low")))))</f>
        <v/>
      </c>
      <c r="T4" s="26" t="b">
        <f>courses[[#This Row],[Category]]&lt;&gt;""</f>
        <v>0</v>
      </c>
    </row>
    <row r="5" spans="1:20" x14ac:dyDescent="0.25">
      <c r="A5" t="s">
        <v>19</v>
      </c>
      <c r="B5" t="s">
        <v>20</v>
      </c>
      <c r="C5" t="s">
        <v>21</v>
      </c>
      <c r="D5">
        <v>4</v>
      </c>
      <c r="E5">
        <v>4</v>
      </c>
      <c r="F5" t="s">
        <v>10</v>
      </c>
      <c r="G5" t="s">
        <v>22</v>
      </c>
      <c r="H5" t="b">
        <f>COUNTIF(A:A,courses[[#This Row],[CourseCode]])&gt;1</f>
        <v>0</v>
      </c>
      <c r="I5" t="b">
        <f>LEN(TRIM(courses[[#This Row],[CourseCode]]))=0</f>
        <v>0</v>
      </c>
      <c r="J5" t="b">
        <f>LEN(courses[[#This Row],[CourseCode]])&lt;&gt;LEN(TRIM(courses[[#This Row],[CourseCode]]))</f>
        <v>0</v>
      </c>
      <c r="K5" s="26" t="b">
        <f>OR(courses[[#This Row],[Credits]]="",ISBLANK(courses[[#This Row],[Credits]]))</f>
        <v>0</v>
      </c>
      <c r="L5" s="26" t="b">
        <f>NOT(ISNUMBER(courses[[#This Row],[Credits]]))</f>
        <v>0</v>
      </c>
      <c r="M5" s="26" t="b">
        <f>IF(ISNUMBER(courses[[#This Row],[Credits]]),OR(courses[[#This Row],[Credits]]&lt;0,courses[[#This Row],[Credits]]&gt;40),FALSE)</f>
        <v>0</v>
      </c>
      <c r="N5" s="26" t="b">
        <f>OR(courses[[#This Row],[ContactHoursPerWeek]]="", ISBLANK(courses[[#This Row],[ContactHoursPerWeek]]))</f>
        <v>0</v>
      </c>
      <c r="O5" s="26" t="b">
        <f>NOT(ISNUMBER(courses[[#This Row],[ContactHoursPerWeek]]+0))</f>
        <v>0</v>
      </c>
      <c r="P5" s="26" t="b">
        <f>IF(ISNUMBER(courses[[#This Row],[ContactHoursPerWeek]]+0), OR(courses[[#This Row],[ContactHoursPerWeek]]&lt;0, courses[[#This Row],[ContactHoursPerWeek]]&gt;40), FALSE)</f>
        <v>0</v>
      </c>
      <c r="Q5" s="26" t="b">
        <f>IF(courses[[#This Row],[Department]]="", FALSE, ISERROR(MATCH(courses[[#This Row],[Department]], RefLists!$A:$A, 0)))</f>
        <v>1</v>
      </c>
      <c r="R5"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 s="26" t="str">
        <f>IF(courses[[#This Row],[Category]]="","",
 IF(courses[[#This Row],[Category]]="InvalidPK","High",
 IF(courses[[#This Row],[Category]]="DuplicateKeys","Medium",
 IF(OR(courses[[#This Row],[Category]]="BadCredits",courses[[#This Row],[Category]]="BadContactHours"),"Medium",
 IF(courses[[#This Row],[Category]]="InvalidValue","Medium","Low")))))</f>
        <v/>
      </c>
      <c r="T5" s="26" t="b">
        <f>courses[[#This Row],[Category]]&lt;&gt;""</f>
        <v>0</v>
      </c>
    </row>
    <row r="6" spans="1:20" x14ac:dyDescent="0.25">
      <c r="A6" t="s">
        <v>23</v>
      </c>
      <c r="B6" t="s">
        <v>24</v>
      </c>
      <c r="C6" t="s">
        <v>25</v>
      </c>
      <c r="D6">
        <v>4</v>
      </c>
      <c r="E6">
        <v>4</v>
      </c>
      <c r="F6" t="s">
        <v>10</v>
      </c>
      <c r="G6" t="s">
        <v>15</v>
      </c>
      <c r="H6" t="b">
        <f>COUNTIF(A:A,courses[[#This Row],[CourseCode]])&gt;1</f>
        <v>0</v>
      </c>
      <c r="I6" t="b">
        <f>LEN(TRIM(courses[[#This Row],[CourseCode]]))=0</f>
        <v>0</v>
      </c>
      <c r="J6" t="b">
        <f>LEN(courses[[#This Row],[CourseCode]])&lt;&gt;LEN(TRIM(courses[[#This Row],[CourseCode]]))</f>
        <v>0</v>
      </c>
      <c r="K6" s="26" t="b">
        <f>OR(courses[[#This Row],[Credits]]="",ISBLANK(courses[[#This Row],[Credits]]))</f>
        <v>0</v>
      </c>
      <c r="L6" s="26" t="b">
        <f>NOT(ISNUMBER(courses[[#This Row],[Credits]]))</f>
        <v>0</v>
      </c>
      <c r="M6" s="26" t="b">
        <f>IF(ISNUMBER(courses[[#This Row],[Credits]]),OR(courses[[#This Row],[Credits]]&lt;0,courses[[#This Row],[Credits]]&gt;40),FALSE)</f>
        <v>0</v>
      </c>
      <c r="N6" s="26" t="b">
        <f>OR(courses[[#This Row],[ContactHoursPerWeek]]="", ISBLANK(courses[[#This Row],[ContactHoursPerWeek]]))</f>
        <v>0</v>
      </c>
      <c r="O6" s="26" t="b">
        <f>NOT(ISNUMBER(courses[[#This Row],[ContactHoursPerWeek]]+0))</f>
        <v>0</v>
      </c>
      <c r="P6" s="26" t="b">
        <f>IF(ISNUMBER(courses[[#This Row],[ContactHoursPerWeek]]+0), OR(courses[[#This Row],[ContactHoursPerWeek]]&lt;0, courses[[#This Row],[ContactHoursPerWeek]]&gt;40), FALSE)</f>
        <v>0</v>
      </c>
      <c r="Q6" s="26" t="b">
        <f>IF(courses[[#This Row],[Department]]="", FALSE, ISERROR(MATCH(courses[[#This Row],[Department]], RefLists!$A:$A, 0)))</f>
        <v>1</v>
      </c>
      <c r="R6"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 s="26" t="str">
        <f>IF(courses[[#This Row],[Category]]="","",
 IF(courses[[#This Row],[Category]]="InvalidPK","High",
 IF(courses[[#This Row],[Category]]="DuplicateKeys","Medium",
 IF(OR(courses[[#This Row],[Category]]="BadCredits",courses[[#This Row],[Category]]="BadContactHours"),"Medium",
 IF(courses[[#This Row],[Category]]="InvalidValue","Medium","Low")))))</f>
        <v/>
      </c>
      <c r="T6" s="26" t="b">
        <f>courses[[#This Row],[Category]]&lt;&gt;""</f>
        <v>0</v>
      </c>
    </row>
    <row r="7" spans="1:20" x14ac:dyDescent="0.25">
      <c r="A7" t="s">
        <v>26</v>
      </c>
      <c r="B7" t="s">
        <v>27</v>
      </c>
      <c r="C7" t="s">
        <v>28</v>
      </c>
      <c r="D7">
        <v>4</v>
      </c>
      <c r="E7">
        <v>6</v>
      </c>
      <c r="F7" t="s">
        <v>10</v>
      </c>
      <c r="G7" t="s">
        <v>11</v>
      </c>
      <c r="H7" t="b">
        <f>COUNTIF(A:A,courses[[#This Row],[CourseCode]])&gt;1</f>
        <v>0</v>
      </c>
      <c r="I7" t="b">
        <f>LEN(TRIM(courses[[#This Row],[CourseCode]]))=0</f>
        <v>0</v>
      </c>
      <c r="J7" t="b">
        <f>LEN(courses[[#This Row],[CourseCode]])&lt;&gt;LEN(TRIM(courses[[#This Row],[CourseCode]]))</f>
        <v>0</v>
      </c>
      <c r="K7" s="26" t="b">
        <f>OR(courses[[#This Row],[Credits]]="",ISBLANK(courses[[#This Row],[Credits]]))</f>
        <v>0</v>
      </c>
      <c r="L7" s="26" t="b">
        <f>NOT(ISNUMBER(courses[[#This Row],[Credits]]))</f>
        <v>0</v>
      </c>
      <c r="M7" s="26" t="b">
        <f>IF(ISNUMBER(courses[[#This Row],[Credits]]),OR(courses[[#This Row],[Credits]]&lt;0,courses[[#This Row],[Credits]]&gt;40),FALSE)</f>
        <v>0</v>
      </c>
      <c r="N7" s="26" t="b">
        <f>OR(courses[[#This Row],[ContactHoursPerWeek]]="", ISBLANK(courses[[#This Row],[ContactHoursPerWeek]]))</f>
        <v>0</v>
      </c>
      <c r="O7" s="26" t="b">
        <f>NOT(ISNUMBER(courses[[#This Row],[ContactHoursPerWeek]]+0))</f>
        <v>0</v>
      </c>
      <c r="P7" s="26" t="b">
        <f>IF(ISNUMBER(courses[[#This Row],[ContactHoursPerWeek]]+0), OR(courses[[#This Row],[ContactHoursPerWeek]]&lt;0, courses[[#This Row],[ContactHoursPerWeek]]&gt;40), FALSE)</f>
        <v>0</v>
      </c>
      <c r="Q7" s="26" t="b">
        <f>IF(courses[[#This Row],[Department]]="", FALSE, ISERROR(MATCH(courses[[#This Row],[Department]], RefLists!$A:$A, 0)))</f>
        <v>1</v>
      </c>
      <c r="R7"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7" s="26" t="str">
        <f>IF(courses[[#This Row],[Category]]="","",
 IF(courses[[#This Row],[Category]]="InvalidPK","High",
 IF(courses[[#This Row],[Category]]="DuplicateKeys","Medium",
 IF(OR(courses[[#This Row],[Category]]="BadCredits",courses[[#This Row],[Category]]="BadContactHours"),"Medium",
 IF(courses[[#This Row],[Category]]="InvalidValue","Medium","Low")))))</f>
        <v/>
      </c>
      <c r="T7" s="26" t="b">
        <f>courses[[#This Row],[Category]]&lt;&gt;""</f>
        <v>0</v>
      </c>
    </row>
    <row r="8" spans="1:20" x14ac:dyDescent="0.25">
      <c r="A8" t="s">
        <v>29</v>
      </c>
      <c r="B8" t="s">
        <v>30</v>
      </c>
      <c r="C8" t="s">
        <v>18</v>
      </c>
      <c r="D8">
        <v>4</v>
      </c>
      <c r="E8">
        <v>4</v>
      </c>
      <c r="F8" t="s">
        <v>31</v>
      </c>
      <c r="G8" t="s">
        <v>15</v>
      </c>
      <c r="H8" t="b">
        <f>COUNTIF(A:A,courses[[#This Row],[CourseCode]])&gt;1</f>
        <v>0</v>
      </c>
      <c r="I8" t="b">
        <f>LEN(TRIM(courses[[#This Row],[CourseCode]]))=0</f>
        <v>0</v>
      </c>
      <c r="J8" t="b">
        <f>LEN(courses[[#This Row],[CourseCode]])&lt;&gt;LEN(TRIM(courses[[#This Row],[CourseCode]]))</f>
        <v>0</v>
      </c>
      <c r="K8" s="26" t="b">
        <f>OR(courses[[#This Row],[Credits]]="",ISBLANK(courses[[#This Row],[Credits]]))</f>
        <v>0</v>
      </c>
      <c r="L8" s="26" t="b">
        <f>NOT(ISNUMBER(courses[[#This Row],[Credits]]))</f>
        <v>0</v>
      </c>
      <c r="M8" s="26" t="b">
        <f>IF(ISNUMBER(courses[[#This Row],[Credits]]),OR(courses[[#This Row],[Credits]]&lt;0,courses[[#This Row],[Credits]]&gt;40),FALSE)</f>
        <v>0</v>
      </c>
      <c r="N8" s="26" t="b">
        <f>OR(courses[[#This Row],[ContactHoursPerWeek]]="", ISBLANK(courses[[#This Row],[ContactHoursPerWeek]]))</f>
        <v>0</v>
      </c>
      <c r="O8" s="26" t="b">
        <f>NOT(ISNUMBER(courses[[#This Row],[ContactHoursPerWeek]]+0))</f>
        <v>0</v>
      </c>
      <c r="P8" s="26" t="b">
        <f>IF(ISNUMBER(courses[[#This Row],[ContactHoursPerWeek]]+0), OR(courses[[#This Row],[ContactHoursPerWeek]]&lt;0, courses[[#This Row],[ContactHoursPerWeek]]&gt;40), FALSE)</f>
        <v>0</v>
      </c>
      <c r="Q8" s="26" t="b">
        <f>IF(courses[[#This Row],[Department]]="", FALSE, ISERROR(MATCH(courses[[#This Row],[Department]], RefLists!$A:$A, 0)))</f>
        <v>1</v>
      </c>
      <c r="R8"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8" s="26" t="str">
        <f>IF(courses[[#This Row],[Category]]="","",
 IF(courses[[#This Row],[Category]]="InvalidPK","High",
 IF(courses[[#This Row],[Category]]="DuplicateKeys","Medium",
 IF(OR(courses[[#This Row],[Category]]="BadCredits",courses[[#This Row],[Category]]="BadContactHours"),"Medium",
 IF(courses[[#This Row],[Category]]="InvalidValue","Medium","Low")))))</f>
        <v/>
      </c>
      <c r="T8" s="26" t="b">
        <f>courses[[#This Row],[Category]]&lt;&gt;""</f>
        <v>0</v>
      </c>
    </row>
    <row r="9" spans="1:20" x14ac:dyDescent="0.25">
      <c r="A9" t="s">
        <v>32</v>
      </c>
      <c r="B9" t="s">
        <v>33</v>
      </c>
      <c r="C9" t="s">
        <v>34</v>
      </c>
      <c r="D9">
        <v>4</v>
      </c>
      <c r="E9">
        <v>4</v>
      </c>
      <c r="F9" t="s">
        <v>35</v>
      </c>
      <c r="G9" t="s">
        <v>22</v>
      </c>
      <c r="H9" t="b">
        <f>COUNTIF(A:A,courses[[#This Row],[CourseCode]])&gt;1</f>
        <v>0</v>
      </c>
      <c r="I9" t="b">
        <f>LEN(TRIM(courses[[#This Row],[CourseCode]]))=0</f>
        <v>0</v>
      </c>
      <c r="J9" t="b">
        <f>LEN(courses[[#This Row],[CourseCode]])&lt;&gt;LEN(TRIM(courses[[#This Row],[CourseCode]]))</f>
        <v>0</v>
      </c>
      <c r="K9" s="26" t="b">
        <f>OR(courses[[#This Row],[Credits]]="",ISBLANK(courses[[#This Row],[Credits]]))</f>
        <v>0</v>
      </c>
      <c r="L9" s="26" t="b">
        <f>NOT(ISNUMBER(courses[[#This Row],[Credits]]))</f>
        <v>0</v>
      </c>
      <c r="M9" s="26" t="b">
        <f>IF(ISNUMBER(courses[[#This Row],[Credits]]),OR(courses[[#This Row],[Credits]]&lt;0,courses[[#This Row],[Credits]]&gt;40),FALSE)</f>
        <v>0</v>
      </c>
      <c r="N9" s="26" t="b">
        <f>OR(courses[[#This Row],[ContactHoursPerWeek]]="", ISBLANK(courses[[#This Row],[ContactHoursPerWeek]]))</f>
        <v>0</v>
      </c>
      <c r="O9" s="26" t="b">
        <f>NOT(ISNUMBER(courses[[#This Row],[ContactHoursPerWeek]]+0))</f>
        <v>0</v>
      </c>
      <c r="P9" s="26" t="b">
        <f>IF(ISNUMBER(courses[[#This Row],[ContactHoursPerWeek]]+0), OR(courses[[#This Row],[ContactHoursPerWeek]]&lt;0, courses[[#This Row],[ContactHoursPerWeek]]&gt;40), FALSE)</f>
        <v>0</v>
      </c>
      <c r="Q9" s="26" t="b">
        <f>IF(courses[[#This Row],[Department]]="", FALSE, ISERROR(MATCH(courses[[#This Row],[Department]], RefLists!$A:$A, 0)))</f>
        <v>1</v>
      </c>
      <c r="R9"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9" s="26" t="str">
        <f>IF(courses[[#This Row],[Category]]="","",
 IF(courses[[#This Row],[Category]]="InvalidPK","High",
 IF(courses[[#This Row],[Category]]="DuplicateKeys","Medium",
 IF(OR(courses[[#This Row],[Category]]="BadCredits",courses[[#This Row],[Category]]="BadContactHours"),"Medium",
 IF(courses[[#This Row],[Category]]="InvalidValue","Medium","Low")))))</f>
        <v/>
      </c>
      <c r="T9" s="26" t="b">
        <f>courses[[#This Row],[Category]]&lt;&gt;""</f>
        <v>0</v>
      </c>
    </row>
    <row r="10" spans="1:20" x14ac:dyDescent="0.25">
      <c r="A10" t="s">
        <v>36</v>
      </c>
      <c r="B10" t="s">
        <v>37</v>
      </c>
      <c r="C10" t="s">
        <v>14</v>
      </c>
      <c r="D10">
        <v>4</v>
      </c>
      <c r="E10">
        <v>6</v>
      </c>
      <c r="F10" t="s">
        <v>31</v>
      </c>
      <c r="G10" t="s">
        <v>22</v>
      </c>
      <c r="H10" t="b">
        <f>COUNTIF(A:A,courses[[#This Row],[CourseCode]])&gt;1</f>
        <v>0</v>
      </c>
      <c r="I10" t="b">
        <f>LEN(TRIM(courses[[#This Row],[CourseCode]]))=0</f>
        <v>0</v>
      </c>
      <c r="J10" t="b">
        <f>LEN(courses[[#This Row],[CourseCode]])&lt;&gt;LEN(TRIM(courses[[#This Row],[CourseCode]]))</f>
        <v>0</v>
      </c>
      <c r="K10" s="26" t="b">
        <f>OR(courses[[#This Row],[Credits]]="",ISBLANK(courses[[#This Row],[Credits]]))</f>
        <v>0</v>
      </c>
      <c r="L10" s="26" t="b">
        <f>NOT(ISNUMBER(courses[[#This Row],[Credits]]))</f>
        <v>0</v>
      </c>
      <c r="M10" s="26" t="b">
        <f>IF(ISNUMBER(courses[[#This Row],[Credits]]),OR(courses[[#This Row],[Credits]]&lt;0,courses[[#This Row],[Credits]]&gt;40),FALSE)</f>
        <v>0</v>
      </c>
      <c r="N10" s="26" t="b">
        <f>OR(courses[[#This Row],[ContactHoursPerWeek]]="", ISBLANK(courses[[#This Row],[ContactHoursPerWeek]]))</f>
        <v>0</v>
      </c>
      <c r="O10" s="26" t="b">
        <f>NOT(ISNUMBER(courses[[#This Row],[ContactHoursPerWeek]]+0))</f>
        <v>0</v>
      </c>
      <c r="P10" s="26" t="b">
        <f>IF(ISNUMBER(courses[[#This Row],[ContactHoursPerWeek]]+0), OR(courses[[#This Row],[ContactHoursPerWeek]]&lt;0, courses[[#This Row],[ContactHoursPerWeek]]&gt;40), FALSE)</f>
        <v>0</v>
      </c>
      <c r="Q10" s="26" t="b">
        <f>IF(courses[[#This Row],[Department]]="", FALSE, ISERROR(MATCH(courses[[#This Row],[Department]], RefLists!$A:$A, 0)))</f>
        <v>1</v>
      </c>
      <c r="R10"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0" s="26" t="str">
        <f>IF(courses[[#This Row],[Category]]="","",
 IF(courses[[#This Row],[Category]]="InvalidPK","High",
 IF(courses[[#This Row],[Category]]="DuplicateKeys","Medium",
 IF(OR(courses[[#This Row],[Category]]="BadCredits",courses[[#This Row],[Category]]="BadContactHours"),"Medium",
 IF(courses[[#This Row],[Category]]="InvalidValue","Medium","Low")))))</f>
        <v/>
      </c>
      <c r="T10" s="26" t="b">
        <f>courses[[#This Row],[Category]]&lt;&gt;""</f>
        <v>0</v>
      </c>
    </row>
    <row r="11" spans="1:20" x14ac:dyDescent="0.25">
      <c r="A11" t="s">
        <v>38</v>
      </c>
      <c r="B11" t="s">
        <v>39</v>
      </c>
      <c r="C11" t="s">
        <v>40</v>
      </c>
      <c r="D11">
        <v>4</v>
      </c>
      <c r="E11">
        <v>6</v>
      </c>
      <c r="F11" t="s">
        <v>31</v>
      </c>
      <c r="G11" t="s">
        <v>11</v>
      </c>
      <c r="H11" t="b">
        <f>COUNTIF(A:A,courses[[#This Row],[CourseCode]])&gt;1</f>
        <v>0</v>
      </c>
      <c r="I11" t="b">
        <f>LEN(TRIM(courses[[#This Row],[CourseCode]]))=0</f>
        <v>0</v>
      </c>
      <c r="J11" t="b">
        <f>LEN(courses[[#This Row],[CourseCode]])&lt;&gt;LEN(TRIM(courses[[#This Row],[CourseCode]]))</f>
        <v>0</v>
      </c>
      <c r="K11" s="26" t="b">
        <f>OR(courses[[#This Row],[Credits]]="",ISBLANK(courses[[#This Row],[Credits]]))</f>
        <v>0</v>
      </c>
      <c r="L11" s="26" t="b">
        <f>NOT(ISNUMBER(courses[[#This Row],[Credits]]))</f>
        <v>0</v>
      </c>
      <c r="M11" s="26" t="b">
        <f>IF(ISNUMBER(courses[[#This Row],[Credits]]),OR(courses[[#This Row],[Credits]]&lt;0,courses[[#This Row],[Credits]]&gt;40),FALSE)</f>
        <v>0</v>
      </c>
      <c r="N11" s="26" t="b">
        <f>OR(courses[[#This Row],[ContactHoursPerWeek]]="", ISBLANK(courses[[#This Row],[ContactHoursPerWeek]]))</f>
        <v>0</v>
      </c>
      <c r="O11" s="26" t="b">
        <f>NOT(ISNUMBER(courses[[#This Row],[ContactHoursPerWeek]]+0))</f>
        <v>0</v>
      </c>
      <c r="P11" s="26" t="b">
        <f>IF(ISNUMBER(courses[[#This Row],[ContactHoursPerWeek]]+0), OR(courses[[#This Row],[ContactHoursPerWeek]]&lt;0, courses[[#This Row],[ContactHoursPerWeek]]&gt;40), FALSE)</f>
        <v>0</v>
      </c>
      <c r="Q11" s="26" t="b">
        <f>IF(courses[[#This Row],[Department]]="", FALSE, ISERROR(MATCH(courses[[#This Row],[Department]], RefLists!$A:$A, 0)))</f>
        <v>1</v>
      </c>
      <c r="R11"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1" s="26" t="str">
        <f>IF(courses[[#This Row],[Category]]="","",
 IF(courses[[#This Row],[Category]]="InvalidPK","High",
 IF(courses[[#This Row],[Category]]="DuplicateKeys","Medium",
 IF(OR(courses[[#This Row],[Category]]="BadCredits",courses[[#This Row],[Category]]="BadContactHours"),"Medium",
 IF(courses[[#This Row],[Category]]="InvalidValue","Medium","Low")))))</f>
        <v/>
      </c>
      <c r="T11" s="26" t="b">
        <f>courses[[#This Row],[Category]]&lt;&gt;""</f>
        <v>0</v>
      </c>
    </row>
    <row r="12" spans="1:20" x14ac:dyDescent="0.25">
      <c r="A12" t="s">
        <v>41</v>
      </c>
      <c r="B12" t="s">
        <v>42</v>
      </c>
      <c r="C12" t="s">
        <v>28</v>
      </c>
      <c r="D12">
        <v>3</v>
      </c>
      <c r="E12">
        <v>2</v>
      </c>
      <c r="F12" t="s">
        <v>10</v>
      </c>
      <c r="G12" t="s">
        <v>15</v>
      </c>
      <c r="H12" t="b">
        <f>COUNTIF(A:A,courses[[#This Row],[CourseCode]])&gt;1</f>
        <v>0</v>
      </c>
      <c r="I12" t="b">
        <f>LEN(TRIM(courses[[#This Row],[CourseCode]]))=0</f>
        <v>0</v>
      </c>
      <c r="J12" t="b">
        <f>LEN(courses[[#This Row],[CourseCode]])&lt;&gt;LEN(TRIM(courses[[#This Row],[CourseCode]]))</f>
        <v>0</v>
      </c>
      <c r="K12" s="26" t="b">
        <f>OR(courses[[#This Row],[Credits]]="",ISBLANK(courses[[#This Row],[Credits]]))</f>
        <v>0</v>
      </c>
      <c r="L12" s="26" t="b">
        <f>NOT(ISNUMBER(courses[[#This Row],[Credits]]))</f>
        <v>0</v>
      </c>
      <c r="M12" s="26" t="b">
        <f>IF(ISNUMBER(courses[[#This Row],[Credits]]),OR(courses[[#This Row],[Credits]]&lt;0,courses[[#This Row],[Credits]]&gt;40),FALSE)</f>
        <v>0</v>
      </c>
      <c r="N12" s="26" t="b">
        <f>OR(courses[[#This Row],[ContactHoursPerWeek]]="", ISBLANK(courses[[#This Row],[ContactHoursPerWeek]]))</f>
        <v>0</v>
      </c>
      <c r="O12" s="26" t="b">
        <f>NOT(ISNUMBER(courses[[#This Row],[ContactHoursPerWeek]]+0))</f>
        <v>0</v>
      </c>
      <c r="P12" s="26" t="b">
        <f>IF(ISNUMBER(courses[[#This Row],[ContactHoursPerWeek]]+0), OR(courses[[#This Row],[ContactHoursPerWeek]]&lt;0, courses[[#This Row],[ContactHoursPerWeek]]&gt;40), FALSE)</f>
        <v>0</v>
      </c>
      <c r="Q12" s="26" t="b">
        <f>IF(courses[[#This Row],[Department]]="", FALSE, ISERROR(MATCH(courses[[#This Row],[Department]], RefLists!$A:$A, 0)))</f>
        <v>1</v>
      </c>
      <c r="R12"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2" s="26" t="str">
        <f>IF(courses[[#This Row],[Category]]="","",
 IF(courses[[#This Row],[Category]]="InvalidPK","High",
 IF(courses[[#This Row],[Category]]="DuplicateKeys","Medium",
 IF(OR(courses[[#This Row],[Category]]="BadCredits",courses[[#This Row],[Category]]="BadContactHours"),"Medium",
 IF(courses[[#This Row],[Category]]="InvalidValue","Medium","Low")))))</f>
        <v/>
      </c>
      <c r="T12" s="26" t="b">
        <f>courses[[#This Row],[Category]]&lt;&gt;""</f>
        <v>0</v>
      </c>
    </row>
    <row r="13" spans="1:20" x14ac:dyDescent="0.25">
      <c r="A13" t="s">
        <v>43</v>
      </c>
      <c r="B13" t="s">
        <v>44</v>
      </c>
      <c r="C13" t="s">
        <v>18</v>
      </c>
      <c r="D13">
        <v>4</v>
      </c>
      <c r="E13">
        <v>4</v>
      </c>
      <c r="F13" t="s">
        <v>10</v>
      </c>
      <c r="G13" t="s">
        <v>11</v>
      </c>
      <c r="H13" t="b">
        <f>COUNTIF(A:A,courses[[#This Row],[CourseCode]])&gt;1</f>
        <v>0</v>
      </c>
      <c r="I13" t="b">
        <f>LEN(TRIM(courses[[#This Row],[CourseCode]]))=0</f>
        <v>0</v>
      </c>
      <c r="J13" t="b">
        <f>LEN(courses[[#This Row],[CourseCode]])&lt;&gt;LEN(TRIM(courses[[#This Row],[CourseCode]]))</f>
        <v>0</v>
      </c>
      <c r="K13" s="26" t="b">
        <f>OR(courses[[#This Row],[Credits]]="",ISBLANK(courses[[#This Row],[Credits]]))</f>
        <v>0</v>
      </c>
      <c r="L13" s="26" t="b">
        <f>NOT(ISNUMBER(courses[[#This Row],[Credits]]))</f>
        <v>0</v>
      </c>
      <c r="M13" s="26" t="b">
        <f>IF(ISNUMBER(courses[[#This Row],[Credits]]),OR(courses[[#This Row],[Credits]]&lt;0,courses[[#This Row],[Credits]]&gt;40),FALSE)</f>
        <v>0</v>
      </c>
      <c r="N13" s="26" t="b">
        <f>OR(courses[[#This Row],[ContactHoursPerWeek]]="", ISBLANK(courses[[#This Row],[ContactHoursPerWeek]]))</f>
        <v>0</v>
      </c>
      <c r="O13" s="26" t="b">
        <f>NOT(ISNUMBER(courses[[#This Row],[ContactHoursPerWeek]]+0))</f>
        <v>0</v>
      </c>
      <c r="P13" s="26" t="b">
        <f>IF(ISNUMBER(courses[[#This Row],[ContactHoursPerWeek]]+0), OR(courses[[#This Row],[ContactHoursPerWeek]]&lt;0, courses[[#This Row],[ContactHoursPerWeek]]&gt;40), FALSE)</f>
        <v>0</v>
      </c>
      <c r="Q13" s="26" t="b">
        <f>IF(courses[[#This Row],[Department]]="", FALSE, ISERROR(MATCH(courses[[#This Row],[Department]], RefLists!$A:$A, 0)))</f>
        <v>1</v>
      </c>
      <c r="R13"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3" s="26" t="str">
        <f>IF(courses[[#This Row],[Category]]="","",
 IF(courses[[#This Row],[Category]]="InvalidPK","High",
 IF(courses[[#This Row],[Category]]="DuplicateKeys","Medium",
 IF(OR(courses[[#This Row],[Category]]="BadCredits",courses[[#This Row],[Category]]="BadContactHours"),"Medium",
 IF(courses[[#This Row],[Category]]="InvalidValue","Medium","Low")))))</f>
        <v/>
      </c>
      <c r="T13" s="26" t="b">
        <f>courses[[#This Row],[Category]]&lt;&gt;""</f>
        <v>0</v>
      </c>
    </row>
    <row r="14" spans="1:20" x14ac:dyDescent="0.25">
      <c r="A14" t="s">
        <v>45</v>
      </c>
      <c r="B14" t="s">
        <v>33</v>
      </c>
      <c r="C14" t="s">
        <v>34</v>
      </c>
      <c r="D14">
        <v>4</v>
      </c>
      <c r="E14">
        <v>4</v>
      </c>
      <c r="F14" t="s">
        <v>35</v>
      </c>
      <c r="G14" t="s">
        <v>11</v>
      </c>
      <c r="H14" t="b">
        <f>COUNTIF(A:A,courses[[#This Row],[CourseCode]])&gt;1</f>
        <v>0</v>
      </c>
      <c r="I14" t="b">
        <f>LEN(TRIM(courses[[#This Row],[CourseCode]]))=0</f>
        <v>0</v>
      </c>
      <c r="J14" t="b">
        <f>LEN(courses[[#This Row],[CourseCode]])&lt;&gt;LEN(TRIM(courses[[#This Row],[CourseCode]]))</f>
        <v>0</v>
      </c>
      <c r="K14" s="26" t="b">
        <f>OR(courses[[#This Row],[Credits]]="",ISBLANK(courses[[#This Row],[Credits]]))</f>
        <v>0</v>
      </c>
      <c r="L14" s="26" t="b">
        <f>NOT(ISNUMBER(courses[[#This Row],[Credits]]))</f>
        <v>0</v>
      </c>
      <c r="M14" s="26" t="b">
        <f>IF(ISNUMBER(courses[[#This Row],[Credits]]),OR(courses[[#This Row],[Credits]]&lt;0,courses[[#This Row],[Credits]]&gt;40),FALSE)</f>
        <v>0</v>
      </c>
      <c r="N14" s="26" t="b">
        <f>OR(courses[[#This Row],[ContactHoursPerWeek]]="", ISBLANK(courses[[#This Row],[ContactHoursPerWeek]]))</f>
        <v>0</v>
      </c>
      <c r="O14" s="26" t="b">
        <f>NOT(ISNUMBER(courses[[#This Row],[ContactHoursPerWeek]]+0))</f>
        <v>0</v>
      </c>
      <c r="P14" s="26" t="b">
        <f>IF(ISNUMBER(courses[[#This Row],[ContactHoursPerWeek]]+0), OR(courses[[#This Row],[ContactHoursPerWeek]]&lt;0, courses[[#This Row],[ContactHoursPerWeek]]&gt;40), FALSE)</f>
        <v>0</v>
      </c>
      <c r="Q14" s="26" t="b">
        <f>IF(courses[[#This Row],[Department]]="", FALSE, ISERROR(MATCH(courses[[#This Row],[Department]], RefLists!$A:$A, 0)))</f>
        <v>1</v>
      </c>
      <c r="R14"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4" s="26" t="str">
        <f>IF(courses[[#This Row],[Category]]="","",
 IF(courses[[#This Row],[Category]]="InvalidPK","High",
 IF(courses[[#This Row],[Category]]="DuplicateKeys","Medium",
 IF(OR(courses[[#This Row],[Category]]="BadCredits",courses[[#This Row],[Category]]="BadContactHours"),"Medium",
 IF(courses[[#This Row],[Category]]="InvalidValue","Medium","Low")))))</f>
        <v/>
      </c>
      <c r="T14" s="26" t="b">
        <f>courses[[#This Row],[Category]]&lt;&gt;""</f>
        <v>0</v>
      </c>
    </row>
    <row r="15" spans="1:20" x14ac:dyDescent="0.25">
      <c r="A15" t="s">
        <v>46</v>
      </c>
      <c r="B15" t="s">
        <v>47</v>
      </c>
      <c r="C15" t="s">
        <v>34</v>
      </c>
      <c r="D15">
        <v>4</v>
      </c>
      <c r="E15">
        <v>4</v>
      </c>
      <c r="F15" t="s">
        <v>31</v>
      </c>
      <c r="G15" t="s">
        <v>22</v>
      </c>
      <c r="H15" t="b">
        <f>COUNTIF(A:A,courses[[#This Row],[CourseCode]])&gt;1</f>
        <v>0</v>
      </c>
      <c r="I15" t="b">
        <f>LEN(TRIM(courses[[#This Row],[CourseCode]]))=0</f>
        <v>0</v>
      </c>
      <c r="J15" t="b">
        <f>LEN(courses[[#This Row],[CourseCode]])&lt;&gt;LEN(TRIM(courses[[#This Row],[CourseCode]]))</f>
        <v>0</v>
      </c>
      <c r="K15" s="26" t="b">
        <f>OR(courses[[#This Row],[Credits]]="",ISBLANK(courses[[#This Row],[Credits]]))</f>
        <v>0</v>
      </c>
      <c r="L15" s="26" t="b">
        <f>NOT(ISNUMBER(courses[[#This Row],[Credits]]))</f>
        <v>0</v>
      </c>
      <c r="M15" s="26" t="b">
        <f>IF(ISNUMBER(courses[[#This Row],[Credits]]),OR(courses[[#This Row],[Credits]]&lt;0,courses[[#This Row],[Credits]]&gt;40),FALSE)</f>
        <v>0</v>
      </c>
      <c r="N15" s="26" t="b">
        <f>OR(courses[[#This Row],[ContactHoursPerWeek]]="", ISBLANK(courses[[#This Row],[ContactHoursPerWeek]]))</f>
        <v>0</v>
      </c>
      <c r="O15" s="26" t="b">
        <f>NOT(ISNUMBER(courses[[#This Row],[ContactHoursPerWeek]]+0))</f>
        <v>0</v>
      </c>
      <c r="P15" s="26" t="b">
        <f>IF(ISNUMBER(courses[[#This Row],[ContactHoursPerWeek]]+0), OR(courses[[#This Row],[ContactHoursPerWeek]]&lt;0, courses[[#This Row],[ContactHoursPerWeek]]&gt;40), FALSE)</f>
        <v>0</v>
      </c>
      <c r="Q15" s="26" t="b">
        <f>IF(courses[[#This Row],[Department]]="", FALSE, ISERROR(MATCH(courses[[#This Row],[Department]], RefLists!$A:$A, 0)))</f>
        <v>1</v>
      </c>
      <c r="R15"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5" s="26" t="str">
        <f>IF(courses[[#This Row],[Category]]="","",
 IF(courses[[#This Row],[Category]]="InvalidPK","High",
 IF(courses[[#This Row],[Category]]="DuplicateKeys","Medium",
 IF(OR(courses[[#This Row],[Category]]="BadCredits",courses[[#This Row],[Category]]="BadContactHours"),"Medium",
 IF(courses[[#This Row],[Category]]="InvalidValue","Medium","Low")))))</f>
        <v/>
      </c>
      <c r="T15" s="26" t="b">
        <f>courses[[#This Row],[Category]]&lt;&gt;""</f>
        <v>0</v>
      </c>
    </row>
    <row r="16" spans="1:20" x14ac:dyDescent="0.25">
      <c r="A16" t="s">
        <v>48</v>
      </c>
      <c r="B16" t="s">
        <v>49</v>
      </c>
      <c r="C16" t="s">
        <v>28</v>
      </c>
      <c r="D16">
        <v>3</v>
      </c>
      <c r="E16">
        <v>3</v>
      </c>
      <c r="F16" t="s">
        <v>35</v>
      </c>
      <c r="G16" t="s">
        <v>11</v>
      </c>
      <c r="H16" t="b">
        <f>COUNTIF(A:A,courses[[#This Row],[CourseCode]])&gt;1</f>
        <v>0</v>
      </c>
      <c r="I16" t="b">
        <f>LEN(TRIM(courses[[#This Row],[CourseCode]]))=0</f>
        <v>0</v>
      </c>
      <c r="J16" t="b">
        <f>LEN(courses[[#This Row],[CourseCode]])&lt;&gt;LEN(TRIM(courses[[#This Row],[CourseCode]]))</f>
        <v>0</v>
      </c>
      <c r="K16" s="26" t="b">
        <f>OR(courses[[#This Row],[Credits]]="",ISBLANK(courses[[#This Row],[Credits]]))</f>
        <v>0</v>
      </c>
      <c r="L16" s="26" t="b">
        <f>NOT(ISNUMBER(courses[[#This Row],[Credits]]))</f>
        <v>0</v>
      </c>
      <c r="M16" s="26" t="b">
        <f>IF(ISNUMBER(courses[[#This Row],[Credits]]),OR(courses[[#This Row],[Credits]]&lt;0,courses[[#This Row],[Credits]]&gt;40),FALSE)</f>
        <v>0</v>
      </c>
      <c r="N16" s="26" t="b">
        <f>OR(courses[[#This Row],[ContactHoursPerWeek]]="", ISBLANK(courses[[#This Row],[ContactHoursPerWeek]]))</f>
        <v>0</v>
      </c>
      <c r="O16" s="26" t="b">
        <f>NOT(ISNUMBER(courses[[#This Row],[ContactHoursPerWeek]]+0))</f>
        <v>0</v>
      </c>
      <c r="P16" s="26" t="b">
        <f>IF(ISNUMBER(courses[[#This Row],[ContactHoursPerWeek]]+0), OR(courses[[#This Row],[ContactHoursPerWeek]]&lt;0, courses[[#This Row],[ContactHoursPerWeek]]&gt;40), FALSE)</f>
        <v>0</v>
      </c>
      <c r="Q16" s="26" t="b">
        <f>IF(courses[[#This Row],[Department]]="", FALSE, ISERROR(MATCH(courses[[#This Row],[Department]], RefLists!$A:$A, 0)))</f>
        <v>1</v>
      </c>
      <c r="R16"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6" s="26" t="str">
        <f>IF(courses[[#This Row],[Category]]="","",
 IF(courses[[#This Row],[Category]]="InvalidPK","High",
 IF(courses[[#This Row],[Category]]="DuplicateKeys","Medium",
 IF(OR(courses[[#This Row],[Category]]="BadCredits",courses[[#This Row],[Category]]="BadContactHours"),"Medium",
 IF(courses[[#This Row],[Category]]="InvalidValue","Medium","Low")))))</f>
        <v/>
      </c>
      <c r="T16" s="26" t="b">
        <f>courses[[#This Row],[Category]]&lt;&gt;""</f>
        <v>0</v>
      </c>
    </row>
    <row r="17" spans="1:20" x14ac:dyDescent="0.25">
      <c r="A17" t="s">
        <v>50</v>
      </c>
      <c r="B17" t="s">
        <v>51</v>
      </c>
      <c r="C17" t="s">
        <v>21</v>
      </c>
      <c r="D17">
        <v>4</v>
      </c>
      <c r="E17">
        <v>4</v>
      </c>
      <c r="F17" t="s">
        <v>31</v>
      </c>
      <c r="G17" t="s">
        <v>22</v>
      </c>
      <c r="H17" t="b">
        <f>COUNTIF(A:A,courses[[#This Row],[CourseCode]])&gt;1</f>
        <v>0</v>
      </c>
      <c r="I17" t="b">
        <f>LEN(TRIM(courses[[#This Row],[CourseCode]]))=0</f>
        <v>0</v>
      </c>
      <c r="J17" t="b">
        <f>LEN(courses[[#This Row],[CourseCode]])&lt;&gt;LEN(TRIM(courses[[#This Row],[CourseCode]]))</f>
        <v>0</v>
      </c>
      <c r="K17" s="26" t="b">
        <f>OR(courses[[#This Row],[Credits]]="",ISBLANK(courses[[#This Row],[Credits]]))</f>
        <v>0</v>
      </c>
      <c r="L17" s="26" t="b">
        <f>NOT(ISNUMBER(courses[[#This Row],[Credits]]))</f>
        <v>0</v>
      </c>
      <c r="M17" s="26" t="b">
        <f>IF(ISNUMBER(courses[[#This Row],[Credits]]),OR(courses[[#This Row],[Credits]]&lt;0,courses[[#This Row],[Credits]]&gt;40),FALSE)</f>
        <v>0</v>
      </c>
      <c r="N17" s="26" t="b">
        <f>OR(courses[[#This Row],[ContactHoursPerWeek]]="", ISBLANK(courses[[#This Row],[ContactHoursPerWeek]]))</f>
        <v>0</v>
      </c>
      <c r="O17" s="26" t="b">
        <f>NOT(ISNUMBER(courses[[#This Row],[ContactHoursPerWeek]]+0))</f>
        <v>0</v>
      </c>
      <c r="P17" s="26" t="b">
        <f>IF(ISNUMBER(courses[[#This Row],[ContactHoursPerWeek]]+0), OR(courses[[#This Row],[ContactHoursPerWeek]]&lt;0, courses[[#This Row],[ContactHoursPerWeek]]&gt;40), FALSE)</f>
        <v>0</v>
      </c>
      <c r="Q17" s="26" t="b">
        <f>IF(courses[[#This Row],[Department]]="", FALSE, ISERROR(MATCH(courses[[#This Row],[Department]], RefLists!$A:$A, 0)))</f>
        <v>1</v>
      </c>
      <c r="R17"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7" s="26" t="str">
        <f>IF(courses[[#This Row],[Category]]="","",
 IF(courses[[#This Row],[Category]]="InvalidPK","High",
 IF(courses[[#This Row],[Category]]="DuplicateKeys","Medium",
 IF(OR(courses[[#This Row],[Category]]="BadCredits",courses[[#This Row],[Category]]="BadContactHours"),"Medium",
 IF(courses[[#This Row],[Category]]="InvalidValue","Medium","Low")))))</f>
        <v/>
      </c>
      <c r="T17" s="26" t="b">
        <f>courses[[#This Row],[Category]]&lt;&gt;""</f>
        <v>0</v>
      </c>
    </row>
    <row r="18" spans="1:20" x14ac:dyDescent="0.25">
      <c r="A18" t="s">
        <v>52</v>
      </c>
      <c r="B18" t="s">
        <v>53</v>
      </c>
      <c r="C18" t="s">
        <v>14</v>
      </c>
      <c r="D18">
        <v>4</v>
      </c>
      <c r="E18">
        <v>6</v>
      </c>
      <c r="F18" t="s">
        <v>31</v>
      </c>
      <c r="G18" t="s">
        <v>11</v>
      </c>
      <c r="H18" t="b">
        <f>COUNTIF(A:A,courses[[#This Row],[CourseCode]])&gt;1</f>
        <v>0</v>
      </c>
      <c r="I18" t="b">
        <f>LEN(TRIM(courses[[#This Row],[CourseCode]]))=0</f>
        <v>0</v>
      </c>
      <c r="J18" t="b">
        <f>LEN(courses[[#This Row],[CourseCode]])&lt;&gt;LEN(TRIM(courses[[#This Row],[CourseCode]]))</f>
        <v>0</v>
      </c>
      <c r="K18" s="26" t="b">
        <f>OR(courses[[#This Row],[Credits]]="",ISBLANK(courses[[#This Row],[Credits]]))</f>
        <v>0</v>
      </c>
      <c r="L18" s="26" t="b">
        <f>NOT(ISNUMBER(courses[[#This Row],[Credits]]))</f>
        <v>0</v>
      </c>
      <c r="M18" s="26" t="b">
        <f>IF(ISNUMBER(courses[[#This Row],[Credits]]),OR(courses[[#This Row],[Credits]]&lt;0,courses[[#This Row],[Credits]]&gt;40),FALSE)</f>
        <v>0</v>
      </c>
      <c r="N18" s="26" t="b">
        <f>OR(courses[[#This Row],[ContactHoursPerWeek]]="", ISBLANK(courses[[#This Row],[ContactHoursPerWeek]]))</f>
        <v>0</v>
      </c>
      <c r="O18" s="26" t="b">
        <f>NOT(ISNUMBER(courses[[#This Row],[ContactHoursPerWeek]]+0))</f>
        <v>0</v>
      </c>
      <c r="P18" s="26" t="b">
        <f>IF(ISNUMBER(courses[[#This Row],[ContactHoursPerWeek]]+0), OR(courses[[#This Row],[ContactHoursPerWeek]]&lt;0, courses[[#This Row],[ContactHoursPerWeek]]&gt;40), FALSE)</f>
        <v>0</v>
      </c>
      <c r="Q18" s="26" t="b">
        <f>IF(courses[[#This Row],[Department]]="", FALSE, ISERROR(MATCH(courses[[#This Row],[Department]], RefLists!$A:$A, 0)))</f>
        <v>1</v>
      </c>
      <c r="R18"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8" s="26" t="str">
        <f>IF(courses[[#This Row],[Category]]="","",
 IF(courses[[#This Row],[Category]]="InvalidPK","High",
 IF(courses[[#This Row],[Category]]="DuplicateKeys","Medium",
 IF(OR(courses[[#This Row],[Category]]="BadCredits",courses[[#This Row],[Category]]="BadContactHours"),"Medium",
 IF(courses[[#This Row],[Category]]="InvalidValue","Medium","Low")))))</f>
        <v/>
      </c>
      <c r="T18" s="26" t="b">
        <f>courses[[#This Row],[Category]]&lt;&gt;""</f>
        <v>0</v>
      </c>
    </row>
    <row r="19" spans="1:20" x14ac:dyDescent="0.25">
      <c r="A19" t="s">
        <v>54</v>
      </c>
      <c r="B19" t="s">
        <v>8</v>
      </c>
      <c r="C19" t="s">
        <v>9</v>
      </c>
      <c r="D19">
        <v>3</v>
      </c>
      <c r="E19">
        <v>2</v>
      </c>
      <c r="F19" t="s">
        <v>35</v>
      </c>
      <c r="G19" t="s">
        <v>15</v>
      </c>
      <c r="H19" t="b">
        <f>COUNTIF(A:A,courses[[#This Row],[CourseCode]])&gt;1</f>
        <v>0</v>
      </c>
      <c r="I19" t="b">
        <f>LEN(TRIM(courses[[#This Row],[CourseCode]]))=0</f>
        <v>0</v>
      </c>
      <c r="J19" t="b">
        <f>LEN(courses[[#This Row],[CourseCode]])&lt;&gt;LEN(TRIM(courses[[#This Row],[CourseCode]]))</f>
        <v>0</v>
      </c>
      <c r="K19" s="26" t="b">
        <f>OR(courses[[#This Row],[Credits]]="",ISBLANK(courses[[#This Row],[Credits]]))</f>
        <v>0</v>
      </c>
      <c r="L19" s="26" t="b">
        <f>NOT(ISNUMBER(courses[[#This Row],[Credits]]))</f>
        <v>0</v>
      </c>
      <c r="M19" s="26" t="b">
        <f>IF(ISNUMBER(courses[[#This Row],[Credits]]),OR(courses[[#This Row],[Credits]]&lt;0,courses[[#This Row],[Credits]]&gt;40),FALSE)</f>
        <v>0</v>
      </c>
      <c r="N19" s="26" t="b">
        <f>OR(courses[[#This Row],[ContactHoursPerWeek]]="", ISBLANK(courses[[#This Row],[ContactHoursPerWeek]]))</f>
        <v>0</v>
      </c>
      <c r="O19" s="26" t="b">
        <f>NOT(ISNUMBER(courses[[#This Row],[ContactHoursPerWeek]]+0))</f>
        <v>0</v>
      </c>
      <c r="P19" s="26" t="b">
        <f>IF(ISNUMBER(courses[[#This Row],[ContactHoursPerWeek]]+0), OR(courses[[#This Row],[ContactHoursPerWeek]]&lt;0, courses[[#This Row],[ContactHoursPerWeek]]&gt;40), FALSE)</f>
        <v>0</v>
      </c>
      <c r="Q19" s="26" t="b">
        <f>IF(courses[[#This Row],[Department]]="", FALSE, ISERROR(MATCH(courses[[#This Row],[Department]], RefLists!$A:$A, 0)))</f>
        <v>1</v>
      </c>
      <c r="R19"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9" s="26" t="str">
        <f>IF(courses[[#This Row],[Category]]="","",
 IF(courses[[#This Row],[Category]]="InvalidPK","High",
 IF(courses[[#This Row],[Category]]="DuplicateKeys","Medium",
 IF(OR(courses[[#This Row],[Category]]="BadCredits",courses[[#This Row],[Category]]="BadContactHours"),"Medium",
 IF(courses[[#This Row],[Category]]="InvalidValue","Medium","Low")))))</f>
        <v/>
      </c>
      <c r="T19" s="26" t="b">
        <f>courses[[#This Row],[Category]]&lt;&gt;""</f>
        <v>0</v>
      </c>
    </row>
    <row r="20" spans="1:20" x14ac:dyDescent="0.25">
      <c r="A20" t="s">
        <v>55</v>
      </c>
      <c r="B20" t="s">
        <v>56</v>
      </c>
      <c r="C20" t="s">
        <v>25</v>
      </c>
      <c r="D20">
        <v>3</v>
      </c>
      <c r="E20">
        <v>2</v>
      </c>
      <c r="F20" t="s">
        <v>35</v>
      </c>
      <c r="G20" t="s">
        <v>11</v>
      </c>
      <c r="H20" t="b">
        <f>COUNTIF(A:A,courses[[#This Row],[CourseCode]])&gt;1</f>
        <v>0</v>
      </c>
      <c r="I20" t="b">
        <f>LEN(TRIM(courses[[#This Row],[CourseCode]]))=0</f>
        <v>0</v>
      </c>
      <c r="J20" t="b">
        <f>LEN(courses[[#This Row],[CourseCode]])&lt;&gt;LEN(TRIM(courses[[#This Row],[CourseCode]]))</f>
        <v>0</v>
      </c>
      <c r="K20" s="26" t="b">
        <f>OR(courses[[#This Row],[Credits]]="",ISBLANK(courses[[#This Row],[Credits]]))</f>
        <v>0</v>
      </c>
      <c r="L20" s="26" t="b">
        <f>NOT(ISNUMBER(courses[[#This Row],[Credits]]))</f>
        <v>0</v>
      </c>
      <c r="M20" s="26" t="b">
        <f>IF(ISNUMBER(courses[[#This Row],[Credits]]),OR(courses[[#This Row],[Credits]]&lt;0,courses[[#This Row],[Credits]]&gt;40),FALSE)</f>
        <v>0</v>
      </c>
      <c r="N20" s="26" t="b">
        <f>OR(courses[[#This Row],[ContactHoursPerWeek]]="", ISBLANK(courses[[#This Row],[ContactHoursPerWeek]]))</f>
        <v>0</v>
      </c>
      <c r="O20" s="26" t="b">
        <f>NOT(ISNUMBER(courses[[#This Row],[ContactHoursPerWeek]]+0))</f>
        <v>0</v>
      </c>
      <c r="P20" s="26" t="b">
        <f>IF(ISNUMBER(courses[[#This Row],[ContactHoursPerWeek]]+0), OR(courses[[#This Row],[ContactHoursPerWeek]]&lt;0, courses[[#This Row],[ContactHoursPerWeek]]&gt;40), FALSE)</f>
        <v>0</v>
      </c>
      <c r="Q20" s="26" t="b">
        <f>IF(courses[[#This Row],[Department]]="", FALSE, ISERROR(MATCH(courses[[#This Row],[Department]], RefLists!$A:$A, 0)))</f>
        <v>1</v>
      </c>
      <c r="R20"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0" s="26" t="str">
        <f>IF(courses[[#This Row],[Category]]="","",
 IF(courses[[#This Row],[Category]]="InvalidPK","High",
 IF(courses[[#This Row],[Category]]="DuplicateKeys","Medium",
 IF(OR(courses[[#This Row],[Category]]="BadCredits",courses[[#This Row],[Category]]="BadContactHours"),"Medium",
 IF(courses[[#This Row],[Category]]="InvalidValue","Medium","Low")))))</f>
        <v/>
      </c>
      <c r="T20" s="26" t="b">
        <f>courses[[#This Row],[Category]]&lt;&gt;""</f>
        <v>0</v>
      </c>
    </row>
    <row r="21" spans="1:20" x14ac:dyDescent="0.25">
      <c r="A21" t="s">
        <v>57</v>
      </c>
      <c r="B21" t="s">
        <v>27</v>
      </c>
      <c r="C21" t="s">
        <v>28</v>
      </c>
      <c r="D21">
        <v>3</v>
      </c>
      <c r="E21">
        <v>3</v>
      </c>
      <c r="F21" t="s">
        <v>31</v>
      </c>
      <c r="G21" t="s">
        <v>15</v>
      </c>
      <c r="H21" t="b">
        <f>COUNTIF(A:A,courses[[#This Row],[CourseCode]])&gt;1</f>
        <v>0</v>
      </c>
      <c r="I21" t="b">
        <f>LEN(TRIM(courses[[#This Row],[CourseCode]]))=0</f>
        <v>0</v>
      </c>
      <c r="J21" t="b">
        <f>LEN(courses[[#This Row],[CourseCode]])&lt;&gt;LEN(TRIM(courses[[#This Row],[CourseCode]]))</f>
        <v>0</v>
      </c>
      <c r="K21" s="26" t="b">
        <f>OR(courses[[#This Row],[Credits]]="",ISBLANK(courses[[#This Row],[Credits]]))</f>
        <v>0</v>
      </c>
      <c r="L21" s="26" t="b">
        <f>NOT(ISNUMBER(courses[[#This Row],[Credits]]))</f>
        <v>0</v>
      </c>
      <c r="M21" s="26" t="b">
        <f>IF(ISNUMBER(courses[[#This Row],[Credits]]),OR(courses[[#This Row],[Credits]]&lt;0,courses[[#This Row],[Credits]]&gt;40),FALSE)</f>
        <v>0</v>
      </c>
      <c r="N21" s="26" t="b">
        <f>OR(courses[[#This Row],[ContactHoursPerWeek]]="", ISBLANK(courses[[#This Row],[ContactHoursPerWeek]]))</f>
        <v>0</v>
      </c>
      <c r="O21" s="26" t="b">
        <f>NOT(ISNUMBER(courses[[#This Row],[ContactHoursPerWeek]]+0))</f>
        <v>0</v>
      </c>
      <c r="P21" s="26" t="b">
        <f>IF(ISNUMBER(courses[[#This Row],[ContactHoursPerWeek]]+0), OR(courses[[#This Row],[ContactHoursPerWeek]]&lt;0, courses[[#This Row],[ContactHoursPerWeek]]&gt;40), FALSE)</f>
        <v>0</v>
      </c>
      <c r="Q21" s="26" t="b">
        <f>IF(courses[[#This Row],[Department]]="", FALSE, ISERROR(MATCH(courses[[#This Row],[Department]], RefLists!$A:$A, 0)))</f>
        <v>1</v>
      </c>
      <c r="R21"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1" s="26" t="str">
        <f>IF(courses[[#This Row],[Category]]="","",
 IF(courses[[#This Row],[Category]]="InvalidPK","High",
 IF(courses[[#This Row],[Category]]="DuplicateKeys","Medium",
 IF(OR(courses[[#This Row],[Category]]="BadCredits",courses[[#This Row],[Category]]="BadContactHours"),"Medium",
 IF(courses[[#This Row],[Category]]="InvalidValue","Medium","Low")))))</f>
        <v/>
      </c>
      <c r="T21" s="26" t="b">
        <f>courses[[#This Row],[Category]]&lt;&gt;""</f>
        <v>0</v>
      </c>
    </row>
    <row r="22" spans="1:20" x14ac:dyDescent="0.25">
      <c r="A22" t="s">
        <v>58</v>
      </c>
      <c r="B22" t="s">
        <v>59</v>
      </c>
      <c r="C22" t="s">
        <v>34</v>
      </c>
      <c r="D22">
        <v>3</v>
      </c>
      <c r="E22">
        <v>3</v>
      </c>
      <c r="F22" t="s">
        <v>31</v>
      </c>
      <c r="G22" t="s">
        <v>11</v>
      </c>
      <c r="H22" t="b">
        <f>COUNTIF(A:A,courses[[#This Row],[CourseCode]])&gt;1</f>
        <v>1</v>
      </c>
      <c r="I22" t="b">
        <f>LEN(TRIM(courses[[#This Row],[CourseCode]]))=0</f>
        <v>0</v>
      </c>
      <c r="J22" t="b">
        <f>LEN(courses[[#This Row],[CourseCode]])&lt;&gt;LEN(TRIM(courses[[#This Row],[CourseCode]]))</f>
        <v>0</v>
      </c>
      <c r="K22" s="26" t="b">
        <f>OR(courses[[#This Row],[Credits]]="",ISBLANK(courses[[#This Row],[Credits]]))</f>
        <v>0</v>
      </c>
      <c r="L22" s="26" t="b">
        <f>NOT(ISNUMBER(courses[[#This Row],[Credits]]))</f>
        <v>0</v>
      </c>
      <c r="M22" s="26" t="b">
        <f>IF(ISNUMBER(courses[[#This Row],[Credits]]),OR(courses[[#This Row],[Credits]]&lt;0,courses[[#This Row],[Credits]]&gt;40),FALSE)</f>
        <v>0</v>
      </c>
      <c r="N22" s="26" t="b">
        <f>OR(courses[[#This Row],[ContactHoursPerWeek]]="", ISBLANK(courses[[#This Row],[ContactHoursPerWeek]]))</f>
        <v>0</v>
      </c>
      <c r="O22" s="26" t="b">
        <f>NOT(ISNUMBER(courses[[#This Row],[ContactHoursPerWeek]]+0))</f>
        <v>0</v>
      </c>
      <c r="P22" s="26" t="b">
        <f>IF(ISNUMBER(courses[[#This Row],[ContactHoursPerWeek]]+0), OR(courses[[#This Row],[ContactHoursPerWeek]]&lt;0, courses[[#This Row],[ContactHoursPerWeek]]&gt;40), FALSE)</f>
        <v>0</v>
      </c>
      <c r="Q22" s="26" t="b">
        <f>IF(courses[[#This Row],[Department]]="", FALSE, ISERROR(MATCH(courses[[#This Row],[Department]], RefLists!$A:$A, 0)))</f>
        <v>1</v>
      </c>
      <c r="R22"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DuplicateKeys</v>
      </c>
      <c r="S22" s="26" t="str">
        <f>IF(courses[[#This Row],[Category]]="","",
 IF(courses[[#This Row],[Category]]="InvalidPK","High",
 IF(courses[[#This Row],[Category]]="DuplicateKeys","Medium",
 IF(OR(courses[[#This Row],[Category]]="BadCredits",courses[[#This Row],[Category]]="BadContactHours"),"Medium",
 IF(courses[[#This Row],[Category]]="InvalidValue","Medium","Low")))))</f>
        <v>Medium</v>
      </c>
      <c r="T22" s="26" t="b">
        <f>courses[[#This Row],[Category]]&lt;&gt;""</f>
        <v>1</v>
      </c>
    </row>
    <row r="23" spans="1:20" x14ac:dyDescent="0.25">
      <c r="A23" t="s">
        <v>60</v>
      </c>
      <c r="B23" t="s">
        <v>61</v>
      </c>
      <c r="C23" t="s">
        <v>9</v>
      </c>
      <c r="D23">
        <v>4</v>
      </c>
      <c r="E23">
        <v>6</v>
      </c>
      <c r="F23" t="s">
        <v>35</v>
      </c>
      <c r="G23" t="s">
        <v>11</v>
      </c>
      <c r="H23" t="b">
        <f>COUNTIF(A:A,courses[[#This Row],[CourseCode]])&gt;1</f>
        <v>0</v>
      </c>
      <c r="I23" t="b">
        <f>LEN(TRIM(courses[[#This Row],[CourseCode]]))=0</f>
        <v>0</v>
      </c>
      <c r="J23" t="b">
        <f>LEN(courses[[#This Row],[CourseCode]])&lt;&gt;LEN(TRIM(courses[[#This Row],[CourseCode]]))</f>
        <v>0</v>
      </c>
      <c r="K23" s="26" t="b">
        <f>OR(courses[[#This Row],[Credits]]="",ISBLANK(courses[[#This Row],[Credits]]))</f>
        <v>0</v>
      </c>
      <c r="L23" s="26" t="b">
        <f>NOT(ISNUMBER(courses[[#This Row],[Credits]]))</f>
        <v>0</v>
      </c>
      <c r="M23" s="26" t="b">
        <f>IF(ISNUMBER(courses[[#This Row],[Credits]]),OR(courses[[#This Row],[Credits]]&lt;0,courses[[#This Row],[Credits]]&gt;40),FALSE)</f>
        <v>0</v>
      </c>
      <c r="N23" s="26" t="b">
        <f>OR(courses[[#This Row],[ContactHoursPerWeek]]="", ISBLANK(courses[[#This Row],[ContactHoursPerWeek]]))</f>
        <v>0</v>
      </c>
      <c r="O23" s="26" t="b">
        <f>NOT(ISNUMBER(courses[[#This Row],[ContactHoursPerWeek]]+0))</f>
        <v>0</v>
      </c>
      <c r="P23" s="26" t="b">
        <f>IF(ISNUMBER(courses[[#This Row],[ContactHoursPerWeek]]+0), OR(courses[[#This Row],[ContactHoursPerWeek]]&lt;0, courses[[#This Row],[ContactHoursPerWeek]]&gt;40), FALSE)</f>
        <v>0</v>
      </c>
      <c r="Q23" s="26" t="b">
        <f>IF(courses[[#This Row],[Department]]="", FALSE, ISERROR(MATCH(courses[[#This Row],[Department]], RefLists!$A:$A, 0)))</f>
        <v>1</v>
      </c>
      <c r="R23"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3" s="26" t="str">
        <f>IF(courses[[#This Row],[Category]]="","",
 IF(courses[[#This Row],[Category]]="InvalidPK","High",
 IF(courses[[#This Row],[Category]]="DuplicateKeys","Medium",
 IF(OR(courses[[#This Row],[Category]]="BadCredits",courses[[#This Row],[Category]]="BadContactHours"),"Medium",
 IF(courses[[#This Row],[Category]]="InvalidValue","Medium","Low")))))</f>
        <v/>
      </c>
      <c r="T23" s="26" t="b">
        <f>courses[[#This Row],[Category]]&lt;&gt;""</f>
        <v>0</v>
      </c>
    </row>
    <row r="24" spans="1:20" x14ac:dyDescent="0.25">
      <c r="A24" t="s">
        <v>62</v>
      </c>
      <c r="B24" t="s">
        <v>24</v>
      </c>
      <c r="C24" t="s">
        <v>25</v>
      </c>
      <c r="D24">
        <v>4</v>
      </c>
      <c r="E24">
        <v>4</v>
      </c>
      <c r="F24" t="s">
        <v>10</v>
      </c>
      <c r="G24" t="s">
        <v>15</v>
      </c>
      <c r="H24" t="b">
        <f>COUNTIF(A:A,courses[[#This Row],[CourseCode]])&gt;1</f>
        <v>0</v>
      </c>
      <c r="I24" t="b">
        <f>LEN(TRIM(courses[[#This Row],[CourseCode]]))=0</f>
        <v>0</v>
      </c>
      <c r="J24" t="b">
        <f>LEN(courses[[#This Row],[CourseCode]])&lt;&gt;LEN(TRIM(courses[[#This Row],[CourseCode]]))</f>
        <v>0</v>
      </c>
      <c r="K24" s="26" t="b">
        <f>OR(courses[[#This Row],[Credits]]="",ISBLANK(courses[[#This Row],[Credits]]))</f>
        <v>0</v>
      </c>
      <c r="L24" s="26" t="b">
        <f>NOT(ISNUMBER(courses[[#This Row],[Credits]]))</f>
        <v>0</v>
      </c>
      <c r="M24" s="26" t="b">
        <f>IF(ISNUMBER(courses[[#This Row],[Credits]]),OR(courses[[#This Row],[Credits]]&lt;0,courses[[#This Row],[Credits]]&gt;40),FALSE)</f>
        <v>0</v>
      </c>
      <c r="N24" s="26" t="b">
        <f>OR(courses[[#This Row],[ContactHoursPerWeek]]="", ISBLANK(courses[[#This Row],[ContactHoursPerWeek]]))</f>
        <v>0</v>
      </c>
      <c r="O24" s="26" t="b">
        <f>NOT(ISNUMBER(courses[[#This Row],[ContactHoursPerWeek]]+0))</f>
        <v>0</v>
      </c>
      <c r="P24" s="26" t="b">
        <f>IF(ISNUMBER(courses[[#This Row],[ContactHoursPerWeek]]+0), OR(courses[[#This Row],[ContactHoursPerWeek]]&lt;0, courses[[#This Row],[ContactHoursPerWeek]]&gt;40), FALSE)</f>
        <v>0</v>
      </c>
      <c r="Q24" s="26" t="b">
        <f>IF(courses[[#This Row],[Department]]="", FALSE, ISERROR(MATCH(courses[[#This Row],[Department]], RefLists!$A:$A, 0)))</f>
        <v>1</v>
      </c>
      <c r="R24"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4" s="26" t="str">
        <f>IF(courses[[#This Row],[Category]]="","",
 IF(courses[[#This Row],[Category]]="InvalidPK","High",
 IF(courses[[#This Row],[Category]]="DuplicateKeys","Medium",
 IF(OR(courses[[#This Row],[Category]]="BadCredits",courses[[#This Row],[Category]]="BadContactHours"),"Medium",
 IF(courses[[#This Row],[Category]]="InvalidValue","Medium","Low")))))</f>
        <v/>
      </c>
      <c r="T24" s="26" t="b">
        <f>courses[[#This Row],[Category]]&lt;&gt;""</f>
        <v>0</v>
      </c>
    </row>
    <row r="25" spans="1:20" x14ac:dyDescent="0.25">
      <c r="A25" t="s">
        <v>63</v>
      </c>
      <c r="B25" t="s">
        <v>17</v>
      </c>
      <c r="C25" t="s">
        <v>18</v>
      </c>
      <c r="D25">
        <v>3</v>
      </c>
      <c r="E25">
        <v>2</v>
      </c>
      <c r="F25" t="s">
        <v>10</v>
      </c>
      <c r="G25" t="s">
        <v>11</v>
      </c>
      <c r="H25" t="b">
        <f>COUNTIF(A:A,courses[[#This Row],[CourseCode]])&gt;1</f>
        <v>0</v>
      </c>
      <c r="I25" t="b">
        <f>LEN(TRIM(courses[[#This Row],[CourseCode]]))=0</f>
        <v>0</v>
      </c>
      <c r="J25" t="b">
        <f>LEN(courses[[#This Row],[CourseCode]])&lt;&gt;LEN(TRIM(courses[[#This Row],[CourseCode]]))</f>
        <v>0</v>
      </c>
      <c r="K25" s="26" t="b">
        <f>OR(courses[[#This Row],[Credits]]="",ISBLANK(courses[[#This Row],[Credits]]))</f>
        <v>0</v>
      </c>
      <c r="L25" s="26" t="b">
        <f>NOT(ISNUMBER(courses[[#This Row],[Credits]]))</f>
        <v>0</v>
      </c>
      <c r="M25" s="26" t="b">
        <f>IF(ISNUMBER(courses[[#This Row],[Credits]]),OR(courses[[#This Row],[Credits]]&lt;0,courses[[#This Row],[Credits]]&gt;40),FALSE)</f>
        <v>0</v>
      </c>
      <c r="N25" s="26" t="b">
        <f>OR(courses[[#This Row],[ContactHoursPerWeek]]="", ISBLANK(courses[[#This Row],[ContactHoursPerWeek]]))</f>
        <v>0</v>
      </c>
      <c r="O25" s="26" t="b">
        <f>NOT(ISNUMBER(courses[[#This Row],[ContactHoursPerWeek]]+0))</f>
        <v>0</v>
      </c>
      <c r="P25" s="26" t="b">
        <f>IF(ISNUMBER(courses[[#This Row],[ContactHoursPerWeek]]+0), OR(courses[[#This Row],[ContactHoursPerWeek]]&lt;0, courses[[#This Row],[ContactHoursPerWeek]]&gt;40), FALSE)</f>
        <v>0</v>
      </c>
      <c r="Q25" s="26" t="b">
        <f>IF(courses[[#This Row],[Department]]="", FALSE, ISERROR(MATCH(courses[[#This Row],[Department]], RefLists!$A:$A, 0)))</f>
        <v>1</v>
      </c>
      <c r="R25"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5" s="26" t="str">
        <f>IF(courses[[#This Row],[Category]]="","",
 IF(courses[[#This Row],[Category]]="InvalidPK","High",
 IF(courses[[#This Row],[Category]]="DuplicateKeys","Medium",
 IF(OR(courses[[#This Row],[Category]]="BadCredits",courses[[#This Row],[Category]]="BadContactHours"),"Medium",
 IF(courses[[#This Row],[Category]]="InvalidValue","Medium","Low")))))</f>
        <v/>
      </c>
      <c r="T25" s="26" t="b">
        <f>courses[[#This Row],[Category]]&lt;&gt;""</f>
        <v>0</v>
      </c>
    </row>
    <row r="26" spans="1:20" x14ac:dyDescent="0.25">
      <c r="A26" t="s">
        <v>64</v>
      </c>
      <c r="B26" t="s">
        <v>51</v>
      </c>
      <c r="C26" t="s">
        <v>21</v>
      </c>
      <c r="D26">
        <v>3</v>
      </c>
      <c r="E26">
        <v>3</v>
      </c>
      <c r="F26" t="s">
        <v>10</v>
      </c>
      <c r="G26" t="s">
        <v>11</v>
      </c>
      <c r="H26" t="b">
        <f>COUNTIF(A:A,courses[[#This Row],[CourseCode]])&gt;1</f>
        <v>0</v>
      </c>
      <c r="I26" t="b">
        <f>LEN(TRIM(courses[[#This Row],[CourseCode]]))=0</f>
        <v>0</v>
      </c>
      <c r="J26" t="b">
        <f>LEN(courses[[#This Row],[CourseCode]])&lt;&gt;LEN(TRIM(courses[[#This Row],[CourseCode]]))</f>
        <v>0</v>
      </c>
      <c r="K26" s="26" t="b">
        <f>OR(courses[[#This Row],[Credits]]="",ISBLANK(courses[[#This Row],[Credits]]))</f>
        <v>0</v>
      </c>
      <c r="L26" s="26" t="b">
        <f>NOT(ISNUMBER(courses[[#This Row],[Credits]]))</f>
        <v>0</v>
      </c>
      <c r="M26" s="26" t="b">
        <f>IF(ISNUMBER(courses[[#This Row],[Credits]]),OR(courses[[#This Row],[Credits]]&lt;0,courses[[#This Row],[Credits]]&gt;40),FALSE)</f>
        <v>0</v>
      </c>
      <c r="N26" s="26" t="b">
        <f>OR(courses[[#This Row],[ContactHoursPerWeek]]="", ISBLANK(courses[[#This Row],[ContactHoursPerWeek]]))</f>
        <v>0</v>
      </c>
      <c r="O26" s="26" t="b">
        <f>NOT(ISNUMBER(courses[[#This Row],[ContactHoursPerWeek]]+0))</f>
        <v>0</v>
      </c>
      <c r="P26" s="26" t="b">
        <f>IF(ISNUMBER(courses[[#This Row],[ContactHoursPerWeek]]+0), OR(courses[[#This Row],[ContactHoursPerWeek]]&lt;0, courses[[#This Row],[ContactHoursPerWeek]]&gt;40), FALSE)</f>
        <v>0</v>
      </c>
      <c r="Q26" s="26" t="b">
        <f>IF(courses[[#This Row],[Department]]="", FALSE, ISERROR(MATCH(courses[[#This Row],[Department]], RefLists!$A:$A, 0)))</f>
        <v>1</v>
      </c>
      <c r="R26"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6" s="26" t="str">
        <f>IF(courses[[#This Row],[Category]]="","",
 IF(courses[[#This Row],[Category]]="InvalidPK","High",
 IF(courses[[#This Row],[Category]]="DuplicateKeys","Medium",
 IF(OR(courses[[#This Row],[Category]]="BadCredits",courses[[#This Row],[Category]]="BadContactHours"),"Medium",
 IF(courses[[#This Row],[Category]]="InvalidValue","Medium","Low")))))</f>
        <v/>
      </c>
      <c r="T26" s="26" t="b">
        <f>courses[[#This Row],[Category]]&lt;&gt;""</f>
        <v>0</v>
      </c>
    </row>
    <row r="27" spans="1:20" x14ac:dyDescent="0.25">
      <c r="A27" t="s">
        <v>65</v>
      </c>
      <c r="B27" t="s">
        <v>66</v>
      </c>
      <c r="C27" t="s">
        <v>67</v>
      </c>
      <c r="D27">
        <v>4</v>
      </c>
      <c r="E27">
        <v>6</v>
      </c>
      <c r="F27" t="s">
        <v>35</v>
      </c>
      <c r="G27" t="s">
        <v>15</v>
      </c>
      <c r="H27" t="b">
        <f>COUNTIF(A:A,courses[[#This Row],[CourseCode]])&gt;1</f>
        <v>0</v>
      </c>
      <c r="I27" t="b">
        <f>LEN(TRIM(courses[[#This Row],[CourseCode]]))=0</f>
        <v>0</v>
      </c>
      <c r="J27" t="b">
        <f>LEN(courses[[#This Row],[CourseCode]])&lt;&gt;LEN(TRIM(courses[[#This Row],[CourseCode]]))</f>
        <v>0</v>
      </c>
      <c r="K27" s="26" t="b">
        <f>OR(courses[[#This Row],[Credits]]="",ISBLANK(courses[[#This Row],[Credits]]))</f>
        <v>0</v>
      </c>
      <c r="L27" s="26" t="b">
        <f>NOT(ISNUMBER(courses[[#This Row],[Credits]]))</f>
        <v>0</v>
      </c>
      <c r="M27" s="26" t="b">
        <f>IF(ISNUMBER(courses[[#This Row],[Credits]]),OR(courses[[#This Row],[Credits]]&lt;0,courses[[#This Row],[Credits]]&gt;40),FALSE)</f>
        <v>0</v>
      </c>
      <c r="N27" s="26" t="b">
        <f>OR(courses[[#This Row],[ContactHoursPerWeek]]="", ISBLANK(courses[[#This Row],[ContactHoursPerWeek]]))</f>
        <v>0</v>
      </c>
      <c r="O27" s="26" t="b">
        <f>NOT(ISNUMBER(courses[[#This Row],[ContactHoursPerWeek]]+0))</f>
        <v>0</v>
      </c>
      <c r="P27" s="26" t="b">
        <f>IF(ISNUMBER(courses[[#This Row],[ContactHoursPerWeek]]+0), OR(courses[[#This Row],[ContactHoursPerWeek]]&lt;0, courses[[#This Row],[ContactHoursPerWeek]]&gt;40), FALSE)</f>
        <v>0</v>
      </c>
      <c r="Q27" s="26" t="b">
        <f>IF(courses[[#This Row],[Department]]="", FALSE, ISERROR(MATCH(courses[[#This Row],[Department]], RefLists!$A:$A, 0)))</f>
        <v>1</v>
      </c>
      <c r="R27"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7" s="26" t="str">
        <f>IF(courses[[#This Row],[Category]]="","",
 IF(courses[[#This Row],[Category]]="InvalidPK","High",
 IF(courses[[#This Row],[Category]]="DuplicateKeys","Medium",
 IF(OR(courses[[#This Row],[Category]]="BadCredits",courses[[#This Row],[Category]]="BadContactHours"),"Medium",
 IF(courses[[#This Row],[Category]]="InvalidValue","Medium","Low")))))</f>
        <v/>
      </c>
      <c r="T27" s="26" t="b">
        <f>courses[[#This Row],[Category]]&lt;&gt;""</f>
        <v>0</v>
      </c>
    </row>
    <row r="28" spans="1:20" x14ac:dyDescent="0.25">
      <c r="A28" t="s">
        <v>68</v>
      </c>
      <c r="B28" t="s">
        <v>49</v>
      </c>
      <c r="C28" t="s">
        <v>28</v>
      </c>
      <c r="D28">
        <v>3</v>
      </c>
      <c r="E28">
        <v>3</v>
      </c>
      <c r="F28" t="s">
        <v>35</v>
      </c>
      <c r="G28" t="s">
        <v>15</v>
      </c>
      <c r="H28" t="b">
        <f>COUNTIF(A:A,courses[[#This Row],[CourseCode]])&gt;1</f>
        <v>0</v>
      </c>
      <c r="I28" t="b">
        <f>LEN(TRIM(courses[[#This Row],[CourseCode]]))=0</f>
        <v>0</v>
      </c>
      <c r="J28" t="b">
        <f>LEN(courses[[#This Row],[CourseCode]])&lt;&gt;LEN(TRIM(courses[[#This Row],[CourseCode]]))</f>
        <v>0</v>
      </c>
      <c r="K28" s="26" t="b">
        <f>OR(courses[[#This Row],[Credits]]="",ISBLANK(courses[[#This Row],[Credits]]))</f>
        <v>0</v>
      </c>
      <c r="L28" s="26" t="b">
        <f>NOT(ISNUMBER(courses[[#This Row],[Credits]]))</f>
        <v>0</v>
      </c>
      <c r="M28" s="26" t="b">
        <f>IF(ISNUMBER(courses[[#This Row],[Credits]]),OR(courses[[#This Row],[Credits]]&lt;0,courses[[#This Row],[Credits]]&gt;40),FALSE)</f>
        <v>0</v>
      </c>
      <c r="N28" s="26" t="b">
        <f>OR(courses[[#This Row],[ContactHoursPerWeek]]="", ISBLANK(courses[[#This Row],[ContactHoursPerWeek]]))</f>
        <v>0</v>
      </c>
      <c r="O28" s="26" t="b">
        <f>NOT(ISNUMBER(courses[[#This Row],[ContactHoursPerWeek]]+0))</f>
        <v>0</v>
      </c>
      <c r="P28" s="26" t="b">
        <f>IF(ISNUMBER(courses[[#This Row],[ContactHoursPerWeek]]+0), OR(courses[[#This Row],[ContactHoursPerWeek]]&lt;0, courses[[#This Row],[ContactHoursPerWeek]]&gt;40), FALSE)</f>
        <v>0</v>
      </c>
      <c r="Q28" s="26" t="b">
        <f>IF(courses[[#This Row],[Department]]="", FALSE, ISERROR(MATCH(courses[[#This Row],[Department]], RefLists!$A:$A, 0)))</f>
        <v>1</v>
      </c>
      <c r="R28"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8" s="26" t="str">
        <f>IF(courses[[#This Row],[Category]]="","",
 IF(courses[[#This Row],[Category]]="InvalidPK","High",
 IF(courses[[#This Row],[Category]]="DuplicateKeys","Medium",
 IF(OR(courses[[#This Row],[Category]]="BadCredits",courses[[#This Row],[Category]]="BadContactHours"),"Medium",
 IF(courses[[#This Row],[Category]]="InvalidValue","Medium","Low")))))</f>
        <v/>
      </c>
      <c r="T28" s="26" t="b">
        <f>courses[[#This Row],[Category]]&lt;&gt;""</f>
        <v>0</v>
      </c>
    </row>
    <row r="29" spans="1:20" x14ac:dyDescent="0.25">
      <c r="A29" t="s">
        <v>69</v>
      </c>
      <c r="B29" t="s">
        <v>70</v>
      </c>
      <c r="C29" t="s">
        <v>9</v>
      </c>
      <c r="D29">
        <v>3</v>
      </c>
      <c r="E29">
        <v>2</v>
      </c>
      <c r="F29" t="s">
        <v>31</v>
      </c>
      <c r="G29" t="s">
        <v>22</v>
      </c>
      <c r="H29" t="b">
        <f>COUNTIF(A:A,courses[[#This Row],[CourseCode]])&gt;1</f>
        <v>0</v>
      </c>
      <c r="I29" t="b">
        <f>LEN(TRIM(courses[[#This Row],[CourseCode]]))=0</f>
        <v>0</v>
      </c>
      <c r="J29" t="b">
        <f>LEN(courses[[#This Row],[CourseCode]])&lt;&gt;LEN(TRIM(courses[[#This Row],[CourseCode]]))</f>
        <v>0</v>
      </c>
      <c r="K29" s="26" t="b">
        <f>OR(courses[[#This Row],[Credits]]="",ISBLANK(courses[[#This Row],[Credits]]))</f>
        <v>0</v>
      </c>
      <c r="L29" s="26" t="b">
        <f>NOT(ISNUMBER(courses[[#This Row],[Credits]]))</f>
        <v>0</v>
      </c>
      <c r="M29" s="26" t="b">
        <f>IF(ISNUMBER(courses[[#This Row],[Credits]]),OR(courses[[#This Row],[Credits]]&lt;0,courses[[#This Row],[Credits]]&gt;40),FALSE)</f>
        <v>0</v>
      </c>
      <c r="N29" s="26" t="b">
        <f>OR(courses[[#This Row],[ContactHoursPerWeek]]="", ISBLANK(courses[[#This Row],[ContactHoursPerWeek]]))</f>
        <v>0</v>
      </c>
      <c r="O29" s="26" t="b">
        <f>NOT(ISNUMBER(courses[[#This Row],[ContactHoursPerWeek]]+0))</f>
        <v>0</v>
      </c>
      <c r="P29" s="26" t="b">
        <f>IF(ISNUMBER(courses[[#This Row],[ContactHoursPerWeek]]+0), OR(courses[[#This Row],[ContactHoursPerWeek]]&lt;0, courses[[#This Row],[ContactHoursPerWeek]]&gt;40), FALSE)</f>
        <v>0</v>
      </c>
      <c r="Q29" s="26" t="b">
        <f>IF(courses[[#This Row],[Department]]="", FALSE, ISERROR(MATCH(courses[[#This Row],[Department]], RefLists!$A:$A, 0)))</f>
        <v>1</v>
      </c>
      <c r="R29"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9" s="26" t="str">
        <f>IF(courses[[#This Row],[Category]]="","",
 IF(courses[[#This Row],[Category]]="InvalidPK","High",
 IF(courses[[#This Row],[Category]]="DuplicateKeys","Medium",
 IF(OR(courses[[#This Row],[Category]]="BadCredits",courses[[#This Row],[Category]]="BadContactHours"),"Medium",
 IF(courses[[#This Row],[Category]]="InvalidValue","Medium","Low")))))</f>
        <v/>
      </c>
      <c r="T29" s="26" t="b">
        <f>courses[[#This Row],[Category]]&lt;&gt;""</f>
        <v>0</v>
      </c>
    </row>
    <row r="30" spans="1:20" x14ac:dyDescent="0.25">
      <c r="A30" t="s">
        <v>71</v>
      </c>
      <c r="B30" t="s">
        <v>30</v>
      </c>
      <c r="C30" t="s">
        <v>18</v>
      </c>
      <c r="D30">
        <v>3</v>
      </c>
      <c r="E30">
        <v>3</v>
      </c>
      <c r="F30" t="s">
        <v>31</v>
      </c>
      <c r="G30" t="s">
        <v>11</v>
      </c>
      <c r="H30" t="b">
        <f>COUNTIF(A:A,courses[[#This Row],[CourseCode]])&gt;1</f>
        <v>0</v>
      </c>
      <c r="I30" t="b">
        <f>LEN(TRIM(courses[[#This Row],[CourseCode]]))=0</f>
        <v>0</v>
      </c>
      <c r="J30" t="b">
        <f>LEN(courses[[#This Row],[CourseCode]])&lt;&gt;LEN(TRIM(courses[[#This Row],[CourseCode]]))</f>
        <v>0</v>
      </c>
      <c r="K30" s="26" t="b">
        <f>OR(courses[[#This Row],[Credits]]="",ISBLANK(courses[[#This Row],[Credits]]))</f>
        <v>0</v>
      </c>
      <c r="L30" s="26" t="b">
        <f>NOT(ISNUMBER(courses[[#This Row],[Credits]]))</f>
        <v>0</v>
      </c>
      <c r="M30" s="26" t="b">
        <f>IF(ISNUMBER(courses[[#This Row],[Credits]]),OR(courses[[#This Row],[Credits]]&lt;0,courses[[#This Row],[Credits]]&gt;40),FALSE)</f>
        <v>0</v>
      </c>
      <c r="N30" s="26" t="b">
        <f>OR(courses[[#This Row],[ContactHoursPerWeek]]="", ISBLANK(courses[[#This Row],[ContactHoursPerWeek]]))</f>
        <v>0</v>
      </c>
      <c r="O30" s="26" t="b">
        <f>NOT(ISNUMBER(courses[[#This Row],[ContactHoursPerWeek]]+0))</f>
        <v>0</v>
      </c>
      <c r="P30" s="26" t="b">
        <f>IF(ISNUMBER(courses[[#This Row],[ContactHoursPerWeek]]+0), OR(courses[[#This Row],[ContactHoursPerWeek]]&lt;0, courses[[#This Row],[ContactHoursPerWeek]]&gt;40), FALSE)</f>
        <v>0</v>
      </c>
      <c r="Q30" s="26" t="b">
        <f>IF(courses[[#This Row],[Department]]="", FALSE, ISERROR(MATCH(courses[[#This Row],[Department]], RefLists!$A:$A, 0)))</f>
        <v>1</v>
      </c>
      <c r="R30"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0" s="26" t="str">
        <f>IF(courses[[#This Row],[Category]]="","",
 IF(courses[[#This Row],[Category]]="InvalidPK","High",
 IF(courses[[#This Row],[Category]]="DuplicateKeys","Medium",
 IF(OR(courses[[#This Row],[Category]]="BadCredits",courses[[#This Row],[Category]]="BadContactHours"),"Medium",
 IF(courses[[#This Row],[Category]]="InvalidValue","Medium","Low")))))</f>
        <v/>
      </c>
      <c r="T30" s="26" t="b">
        <f>courses[[#This Row],[Category]]&lt;&gt;""</f>
        <v>0</v>
      </c>
    </row>
    <row r="31" spans="1:20" x14ac:dyDescent="0.25">
      <c r="A31" t="s">
        <v>72</v>
      </c>
      <c r="B31" t="s">
        <v>73</v>
      </c>
      <c r="C31" t="s">
        <v>28</v>
      </c>
      <c r="D31">
        <v>4</v>
      </c>
      <c r="E31">
        <v>6</v>
      </c>
      <c r="F31" t="s">
        <v>10</v>
      </c>
      <c r="G31" t="s">
        <v>11</v>
      </c>
      <c r="H31" t="b">
        <f>COUNTIF(A:A,courses[[#This Row],[CourseCode]])&gt;1</f>
        <v>0</v>
      </c>
      <c r="I31" t="b">
        <f>LEN(TRIM(courses[[#This Row],[CourseCode]]))=0</f>
        <v>0</v>
      </c>
      <c r="J31" t="b">
        <f>LEN(courses[[#This Row],[CourseCode]])&lt;&gt;LEN(TRIM(courses[[#This Row],[CourseCode]]))</f>
        <v>0</v>
      </c>
      <c r="K31" s="26" t="b">
        <f>OR(courses[[#This Row],[Credits]]="",ISBLANK(courses[[#This Row],[Credits]]))</f>
        <v>0</v>
      </c>
      <c r="L31" s="26" t="b">
        <f>NOT(ISNUMBER(courses[[#This Row],[Credits]]))</f>
        <v>0</v>
      </c>
      <c r="M31" s="26" t="b">
        <f>IF(ISNUMBER(courses[[#This Row],[Credits]]),OR(courses[[#This Row],[Credits]]&lt;0,courses[[#This Row],[Credits]]&gt;40),FALSE)</f>
        <v>0</v>
      </c>
      <c r="N31" s="26" t="b">
        <f>OR(courses[[#This Row],[ContactHoursPerWeek]]="", ISBLANK(courses[[#This Row],[ContactHoursPerWeek]]))</f>
        <v>0</v>
      </c>
      <c r="O31" s="26" t="b">
        <f>NOT(ISNUMBER(courses[[#This Row],[ContactHoursPerWeek]]+0))</f>
        <v>0</v>
      </c>
      <c r="P31" s="26" t="b">
        <f>IF(ISNUMBER(courses[[#This Row],[ContactHoursPerWeek]]+0), OR(courses[[#This Row],[ContactHoursPerWeek]]&lt;0, courses[[#This Row],[ContactHoursPerWeek]]&gt;40), FALSE)</f>
        <v>0</v>
      </c>
      <c r="Q31" s="26" t="b">
        <f>IF(courses[[#This Row],[Department]]="", FALSE, ISERROR(MATCH(courses[[#This Row],[Department]], RefLists!$A:$A, 0)))</f>
        <v>1</v>
      </c>
      <c r="R31"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1" s="26" t="str">
        <f>IF(courses[[#This Row],[Category]]="","",
 IF(courses[[#This Row],[Category]]="InvalidPK","High",
 IF(courses[[#This Row],[Category]]="DuplicateKeys","Medium",
 IF(OR(courses[[#This Row],[Category]]="BadCredits",courses[[#This Row],[Category]]="BadContactHours"),"Medium",
 IF(courses[[#This Row],[Category]]="InvalidValue","Medium","Low")))))</f>
        <v/>
      </c>
      <c r="T31" s="26" t="b">
        <f>courses[[#This Row],[Category]]&lt;&gt;""</f>
        <v>0</v>
      </c>
    </row>
    <row r="32" spans="1:20" x14ac:dyDescent="0.25">
      <c r="A32" t="s">
        <v>74</v>
      </c>
      <c r="B32" t="s">
        <v>75</v>
      </c>
      <c r="C32" t="s">
        <v>18</v>
      </c>
      <c r="D32">
        <v>4</v>
      </c>
      <c r="E32">
        <v>4</v>
      </c>
      <c r="F32" t="s">
        <v>31</v>
      </c>
      <c r="G32" t="s">
        <v>11</v>
      </c>
      <c r="H32" t="b">
        <f>COUNTIF(A:A,courses[[#This Row],[CourseCode]])&gt;1</f>
        <v>0</v>
      </c>
      <c r="I32" t="b">
        <f>LEN(TRIM(courses[[#This Row],[CourseCode]]))=0</f>
        <v>0</v>
      </c>
      <c r="J32" t="b">
        <f>LEN(courses[[#This Row],[CourseCode]])&lt;&gt;LEN(TRIM(courses[[#This Row],[CourseCode]]))</f>
        <v>0</v>
      </c>
      <c r="K32" s="26" t="b">
        <f>OR(courses[[#This Row],[Credits]]="",ISBLANK(courses[[#This Row],[Credits]]))</f>
        <v>0</v>
      </c>
      <c r="L32" s="26" t="b">
        <f>NOT(ISNUMBER(courses[[#This Row],[Credits]]))</f>
        <v>0</v>
      </c>
      <c r="M32" s="26" t="b">
        <f>IF(ISNUMBER(courses[[#This Row],[Credits]]),OR(courses[[#This Row],[Credits]]&lt;0,courses[[#This Row],[Credits]]&gt;40),FALSE)</f>
        <v>0</v>
      </c>
      <c r="N32" s="26" t="b">
        <f>OR(courses[[#This Row],[ContactHoursPerWeek]]="", ISBLANK(courses[[#This Row],[ContactHoursPerWeek]]))</f>
        <v>0</v>
      </c>
      <c r="O32" s="26" t="b">
        <f>NOT(ISNUMBER(courses[[#This Row],[ContactHoursPerWeek]]+0))</f>
        <v>0</v>
      </c>
      <c r="P32" s="26" t="b">
        <f>IF(ISNUMBER(courses[[#This Row],[ContactHoursPerWeek]]+0), OR(courses[[#This Row],[ContactHoursPerWeek]]&lt;0, courses[[#This Row],[ContactHoursPerWeek]]&gt;40), FALSE)</f>
        <v>0</v>
      </c>
      <c r="Q32" s="26" t="b">
        <f>IF(courses[[#This Row],[Department]]="", FALSE, ISERROR(MATCH(courses[[#This Row],[Department]], RefLists!$A:$A, 0)))</f>
        <v>1</v>
      </c>
      <c r="R32"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2" s="26" t="str">
        <f>IF(courses[[#This Row],[Category]]="","",
 IF(courses[[#This Row],[Category]]="InvalidPK","High",
 IF(courses[[#This Row],[Category]]="DuplicateKeys","Medium",
 IF(OR(courses[[#This Row],[Category]]="BadCredits",courses[[#This Row],[Category]]="BadContactHours"),"Medium",
 IF(courses[[#This Row],[Category]]="InvalidValue","Medium","Low")))))</f>
        <v/>
      </c>
      <c r="T32" s="26" t="b">
        <f>courses[[#This Row],[Category]]&lt;&gt;""</f>
        <v>0</v>
      </c>
    </row>
    <row r="33" spans="1:20" x14ac:dyDescent="0.25">
      <c r="A33" t="s">
        <v>76</v>
      </c>
      <c r="B33" t="s">
        <v>8</v>
      </c>
      <c r="C33" t="s">
        <v>9</v>
      </c>
      <c r="D33">
        <v>3</v>
      </c>
      <c r="E33">
        <v>3</v>
      </c>
      <c r="F33" t="s">
        <v>31</v>
      </c>
      <c r="G33" t="s">
        <v>11</v>
      </c>
      <c r="H33" t="b">
        <f>COUNTIF(A:A,courses[[#This Row],[CourseCode]])&gt;1</f>
        <v>0</v>
      </c>
      <c r="I33" t="b">
        <f>LEN(TRIM(courses[[#This Row],[CourseCode]]))=0</f>
        <v>0</v>
      </c>
      <c r="J33" t="b">
        <f>LEN(courses[[#This Row],[CourseCode]])&lt;&gt;LEN(TRIM(courses[[#This Row],[CourseCode]]))</f>
        <v>0</v>
      </c>
      <c r="K33" s="26" t="b">
        <f>OR(courses[[#This Row],[Credits]]="",ISBLANK(courses[[#This Row],[Credits]]))</f>
        <v>0</v>
      </c>
      <c r="L33" s="26" t="b">
        <f>NOT(ISNUMBER(courses[[#This Row],[Credits]]))</f>
        <v>0</v>
      </c>
      <c r="M33" s="26" t="b">
        <f>IF(ISNUMBER(courses[[#This Row],[Credits]]),OR(courses[[#This Row],[Credits]]&lt;0,courses[[#This Row],[Credits]]&gt;40),FALSE)</f>
        <v>0</v>
      </c>
      <c r="N33" s="26" t="b">
        <f>OR(courses[[#This Row],[ContactHoursPerWeek]]="", ISBLANK(courses[[#This Row],[ContactHoursPerWeek]]))</f>
        <v>0</v>
      </c>
      <c r="O33" s="26" t="b">
        <f>NOT(ISNUMBER(courses[[#This Row],[ContactHoursPerWeek]]+0))</f>
        <v>0</v>
      </c>
      <c r="P33" s="26" t="b">
        <f>IF(ISNUMBER(courses[[#This Row],[ContactHoursPerWeek]]+0), OR(courses[[#This Row],[ContactHoursPerWeek]]&lt;0, courses[[#This Row],[ContactHoursPerWeek]]&gt;40), FALSE)</f>
        <v>0</v>
      </c>
      <c r="Q33" s="26" t="b">
        <f>IF(courses[[#This Row],[Department]]="", FALSE, ISERROR(MATCH(courses[[#This Row],[Department]], RefLists!$A:$A, 0)))</f>
        <v>1</v>
      </c>
      <c r="R33"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3" s="26" t="str">
        <f>IF(courses[[#This Row],[Category]]="","",
 IF(courses[[#This Row],[Category]]="InvalidPK","High",
 IF(courses[[#This Row],[Category]]="DuplicateKeys","Medium",
 IF(OR(courses[[#This Row],[Category]]="BadCredits",courses[[#This Row],[Category]]="BadContactHours"),"Medium",
 IF(courses[[#This Row],[Category]]="InvalidValue","Medium","Low")))))</f>
        <v/>
      </c>
      <c r="T33" s="26" t="b">
        <f>courses[[#This Row],[Category]]&lt;&gt;""</f>
        <v>0</v>
      </c>
    </row>
    <row r="34" spans="1:20" x14ac:dyDescent="0.25">
      <c r="A34" t="s">
        <v>77</v>
      </c>
      <c r="B34" t="s">
        <v>53</v>
      </c>
      <c r="C34" t="s">
        <v>14</v>
      </c>
      <c r="D34">
        <v>4</v>
      </c>
      <c r="E34">
        <v>6</v>
      </c>
      <c r="F34" t="s">
        <v>10</v>
      </c>
      <c r="G34" t="s">
        <v>11</v>
      </c>
      <c r="H34" t="b">
        <f>COUNTIF(A:A,courses[[#This Row],[CourseCode]])&gt;1</f>
        <v>0</v>
      </c>
      <c r="I34" t="b">
        <f>LEN(TRIM(courses[[#This Row],[CourseCode]]))=0</f>
        <v>0</v>
      </c>
      <c r="J34" t="b">
        <f>LEN(courses[[#This Row],[CourseCode]])&lt;&gt;LEN(TRIM(courses[[#This Row],[CourseCode]]))</f>
        <v>0</v>
      </c>
      <c r="K34" s="26" t="b">
        <f>OR(courses[[#This Row],[Credits]]="",ISBLANK(courses[[#This Row],[Credits]]))</f>
        <v>0</v>
      </c>
      <c r="L34" s="26" t="b">
        <f>NOT(ISNUMBER(courses[[#This Row],[Credits]]))</f>
        <v>0</v>
      </c>
      <c r="M34" s="26" t="b">
        <f>IF(ISNUMBER(courses[[#This Row],[Credits]]),OR(courses[[#This Row],[Credits]]&lt;0,courses[[#This Row],[Credits]]&gt;40),FALSE)</f>
        <v>0</v>
      </c>
      <c r="N34" s="26" t="b">
        <f>OR(courses[[#This Row],[ContactHoursPerWeek]]="", ISBLANK(courses[[#This Row],[ContactHoursPerWeek]]))</f>
        <v>0</v>
      </c>
      <c r="O34" s="26" t="b">
        <f>NOT(ISNUMBER(courses[[#This Row],[ContactHoursPerWeek]]+0))</f>
        <v>0</v>
      </c>
      <c r="P34" s="26" t="b">
        <f>IF(ISNUMBER(courses[[#This Row],[ContactHoursPerWeek]]+0), OR(courses[[#This Row],[ContactHoursPerWeek]]&lt;0, courses[[#This Row],[ContactHoursPerWeek]]&gt;40), FALSE)</f>
        <v>0</v>
      </c>
      <c r="Q34" s="26" t="b">
        <f>IF(courses[[#This Row],[Department]]="", FALSE, ISERROR(MATCH(courses[[#This Row],[Department]], RefLists!$A:$A, 0)))</f>
        <v>1</v>
      </c>
      <c r="R34"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4" s="26" t="str">
        <f>IF(courses[[#This Row],[Category]]="","",
 IF(courses[[#This Row],[Category]]="InvalidPK","High",
 IF(courses[[#This Row],[Category]]="DuplicateKeys","Medium",
 IF(OR(courses[[#This Row],[Category]]="BadCredits",courses[[#This Row],[Category]]="BadContactHours"),"Medium",
 IF(courses[[#This Row],[Category]]="InvalidValue","Medium","Low")))))</f>
        <v/>
      </c>
      <c r="T34" s="26" t="b">
        <f>courses[[#This Row],[Category]]&lt;&gt;""</f>
        <v>0</v>
      </c>
    </row>
    <row r="35" spans="1:20" x14ac:dyDescent="0.25">
      <c r="A35" t="s">
        <v>78</v>
      </c>
      <c r="B35" t="s">
        <v>79</v>
      </c>
      <c r="C35" t="s">
        <v>25</v>
      </c>
      <c r="D35">
        <v>3</v>
      </c>
      <c r="E35">
        <v>3</v>
      </c>
      <c r="F35" t="s">
        <v>35</v>
      </c>
      <c r="G35" t="s">
        <v>22</v>
      </c>
      <c r="H35" t="b">
        <f>COUNTIF(A:A,courses[[#This Row],[CourseCode]])&gt;1</f>
        <v>0</v>
      </c>
      <c r="I35" t="b">
        <f>LEN(TRIM(courses[[#This Row],[CourseCode]]))=0</f>
        <v>0</v>
      </c>
      <c r="J35" t="b">
        <f>LEN(courses[[#This Row],[CourseCode]])&lt;&gt;LEN(TRIM(courses[[#This Row],[CourseCode]]))</f>
        <v>0</v>
      </c>
      <c r="K35" s="26" t="b">
        <f>OR(courses[[#This Row],[Credits]]="",ISBLANK(courses[[#This Row],[Credits]]))</f>
        <v>0</v>
      </c>
      <c r="L35" s="26" t="b">
        <f>NOT(ISNUMBER(courses[[#This Row],[Credits]]))</f>
        <v>0</v>
      </c>
      <c r="M35" s="26" t="b">
        <f>IF(ISNUMBER(courses[[#This Row],[Credits]]),OR(courses[[#This Row],[Credits]]&lt;0,courses[[#This Row],[Credits]]&gt;40),FALSE)</f>
        <v>0</v>
      </c>
      <c r="N35" s="26" t="b">
        <f>OR(courses[[#This Row],[ContactHoursPerWeek]]="", ISBLANK(courses[[#This Row],[ContactHoursPerWeek]]))</f>
        <v>0</v>
      </c>
      <c r="O35" s="26" t="b">
        <f>NOT(ISNUMBER(courses[[#This Row],[ContactHoursPerWeek]]+0))</f>
        <v>0</v>
      </c>
      <c r="P35" s="26" t="b">
        <f>IF(ISNUMBER(courses[[#This Row],[ContactHoursPerWeek]]+0), OR(courses[[#This Row],[ContactHoursPerWeek]]&lt;0, courses[[#This Row],[ContactHoursPerWeek]]&gt;40), FALSE)</f>
        <v>0</v>
      </c>
      <c r="Q35" s="26" t="b">
        <f>IF(courses[[#This Row],[Department]]="", FALSE, ISERROR(MATCH(courses[[#This Row],[Department]], RefLists!$A:$A, 0)))</f>
        <v>1</v>
      </c>
      <c r="R35"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5" s="26" t="str">
        <f>IF(courses[[#This Row],[Category]]="","",
 IF(courses[[#This Row],[Category]]="InvalidPK","High",
 IF(courses[[#This Row],[Category]]="DuplicateKeys","Medium",
 IF(OR(courses[[#This Row],[Category]]="BadCredits",courses[[#This Row],[Category]]="BadContactHours"),"Medium",
 IF(courses[[#This Row],[Category]]="InvalidValue","Medium","Low")))))</f>
        <v/>
      </c>
      <c r="T35" s="26" t="b">
        <f>courses[[#This Row],[Category]]&lt;&gt;""</f>
        <v>0</v>
      </c>
    </row>
    <row r="36" spans="1:20" x14ac:dyDescent="0.25">
      <c r="A36" t="s">
        <v>80</v>
      </c>
      <c r="B36" t="s">
        <v>61</v>
      </c>
      <c r="C36" t="s">
        <v>9</v>
      </c>
      <c r="D36">
        <v>4</v>
      </c>
      <c r="E36">
        <v>6</v>
      </c>
      <c r="F36" t="s">
        <v>35</v>
      </c>
      <c r="G36" t="s">
        <v>15</v>
      </c>
      <c r="H36" t="b">
        <f>COUNTIF(A:A,courses[[#This Row],[CourseCode]])&gt;1</f>
        <v>0</v>
      </c>
      <c r="I36" t="b">
        <f>LEN(TRIM(courses[[#This Row],[CourseCode]]))=0</f>
        <v>0</v>
      </c>
      <c r="J36" t="b">
        <f>LEN(courses[[#This Row],[CourseCode]])&lt;&gt;LEN(TRIM(courses[[#This Row],[CourseCode]]))</f>
        <v>0</v>
      </c>
      <c r="K36" s="26" t="b">
        <f>OR(courses[[#This Row],[Credits]]="",ISBLANK(courses[[#This Row],[Credits]]))</f>
        <v>0</v>
      </c>
      <c r="L36" s="26" t="b">
        <f>NOT(ISNUMBER(courses[[#This Row],[Credits]]))</f>
        <v>0</v>
      </c>
      <c r="M36" s="26" t="b">
        <f>IF(ISNUMBER(courses[[#This Row],[Credits]]),OR(courses[[#This Row],[Credits]]&lt;0,courses[[#This Row],[Credits]]&gt;40),FALSE)</f>
        <v>0</v>
      </c>
      <c r="N36" s="26" t="b">
        <f>OR(courses[[#This Row],[ContactHoursPerWeek]]="", ISBLANK(courses[[#This Row],[ContactHoursPerWeek]]))</f>
        <v>0</v>
      </c>
      <c r="O36" s="26" t="b">
        <f>NOT(ISNUMBER(courses[[#This Row],[ContactHoursPerWeek]]+0))</f>
        <v>0</v>
      </c>
      <c r="P36" s="26" t="b">
        <f>IF(ISNUMBER(courses[[#This Row],[ContactHoursPerWeek]]+0), OR(courses[[#This Row],[ContactHoursPerWeek]]&lt;0, courses[[#This Row],[ContactHoursPerWeek]]&gt;40), FALSE)</f>
        <v>0</v>
      </c>
      <c r="Q36" s="26" t="b">
        <f>IF(courses[[#This Row],[Department]]="", FALSE, ISERROR(MATCH(courses[[#This Row],[Department]], RefLists!$A:$A, 0)))</f>
        <v>1</v>
      </c>
      <c r="R36"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6" s="26" t="str">
        <f>IF(courses[[#This Row],[Category]]="","",
 IF(courses[[#This Row],[Category]]="InvalidPK","High",
 IF(courses[[#This Row],[Category]]="DuplicateKeys","Medium",
 IF(OR(courses[[#This Row],[Category]]="BadCredits",courses[[#This Row],[Category]]="BadContactHours"),"Medium",
 IF(courses[[#This Row],[Category]]="InvalidValue","Medium","Low")))))</f>
        <v/>
      </c>
      <c r="T36" s="26" t="b">
        <f>courses[[#This Row],[Category]]&lt;&gt;""</f>
        <v>0</v>
      </c>
    </row>
    <row r="37" spans="1:20" x14ac:dyDescent="0.25">
      <c r="A37" t="s">
        <v>81</v>
      </c>
      <c r="B37" t="s">
        <v>82</v>
      </c>
      <c r="C37" t="s">
        <v>25</v>
      </c>
      <c r="D37">
        <v>4</v>
      </c>
      <c r="E37">
        <v>6</v>
      </c>
      <c r="F37" t="s">
        <v>31</v>
      </c>
      <c r="G37" t="s">
        <v>15</v>
      </c>
      <c r="H37" t="b">
        <f>COUNTIF(A:A,courses[[#This Row],[CourseCode]])&gt;1</f>
        <v>0</v>
      </c>
      <c r="I37" t="b">
        <f>LEN(TRIM(courses[[#This Row],[CourseCode]]))=0</f>
        <v>0</v>
      </c>
      <c r="J37" t="b">
        <f>LEN(courses[[#This Row],[CourseCode]])&lt;&gt;LEN(TRIM(courses[[#This Row],[CourseCode]]))</f>
        <v>0</v>
      </c>
      <c r="K37" s="26" t="b">
        <f>OR(courses[[#This Row],[Credits]]="",ISBLANK(courses[[#This Row],[Credits]]))</f>
        <v>0</v>
      </c>
      <c r="L37" s="26" t="b">
        <f>NOT(ISNUMBER(courses[[#This Row],[Credits]]))</f>
        <v>0</v>
      </c>
      <c r="M37" s="26" t="b">
        <f>IF(ISNUMBER(courses[[#This Row],[Credits]]),OR(courses[[#This Row],[Credits]]&lt;0,courses[[#This Row],[Credits]]&gt;40),FALSE)</f>
        <v>0</v>
      </c>
      <c r="N37" s="26" t="b">
        <f>OR(courses[[#This Row],[ContactHoursPerWeek]]="", ISBLANK(courses[[#This Row],[ContactHoursPerWeek]]))</f>
        <v>0</v>
      </c>
      <c r="O37" s="26" t="b">
        <f>NOT(ISNUMBER(courses[[#This Row],[ContactHoursPerWeek]]+0))</f>
        <v>0</v>
      </c>
      <c r="P37" s="26" t="b">
        <f>IF(ISNUMBER(courses[[#This Row],[ContactHoursPerWeek]]+0), OR(courses[[#This Row],[ContactHoursPerWeek]]&lt;0, courses[[#This Row],[ContactHoursPerWeek]]&gt;40), FALSE)</f>
        <v>0</v>
      </c>
      <c r="Q37" s="26" t="b">
        <f>IF(courses[[#This Row],[Department]]="", FALSE, ISERROR(MATCH(courses[[#This Row],[Department]], RefLists!$A:$A, 0)))</f>
        <v>1</v>
      </c>
      <c r="R37"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7" s="26" t="str">
        <f>IF(courses[[#This Row],[Category]]="","",
 IF(courses[[#This Row],[Category]]="InvalidPK","High",
 IF(courses[[#This Row],[Category]]="DuplicateKeys","Medium",
 IF(OR(courses[[#This Row],[Category]]="BadCredits",courses[[#This Row],[Category]]="BadContactHours"),"Medium",
 IF(courses[[#This Row],[Category]]="InvalidValue","Medium","Low")))))</f>
        <v/>
      </c>
      <c r="T37" s="26" t="b">
        <f>courses[[#This Row],[Category]]&lt;&gt;""</f>
        <v>0</v>
      </c>
    </row>
    <row r="38" spans="1:20" x14ac:dyDescent="0.25">
      <c r="A38" t="s">
        <v>83</v>
      </c>
      <c r="B38" t="s">
        <v>84</v>
      </c>
      <c r="C38" t="s">
        <v>28</v>
      </c>
      <c r="D38">
        <v>4</v>
      </c>
      <c r="E38">
        <v>4</v>
      </c>
      <c r="F38" t="s">
        <v>35</v>
      </c>
      <c r="G38" t="s">
        <v>15</v>
      </c>
      <c r="H38" t="b">
        <f>COUNTIF(A:A,courses[[#This Row],[CourseCode]])&gt;1</f>
        <v>0</v>
      </c>
      <c r="I38" t="b">
        <f>LEN(TRIM(courses[[#This Row],[CourseCode]]))=0</f>
        <v>0</v>
      </c>
      <c r="J38" t="b">
        <f>LEN(courses[[#This Row],[CourseCode]])&lt;&gt;LEN(TRIM(courses[[#This Row],[CourseCode]]))</f>
        <v>0</v>
      </c>
      <c r="K38" s="26" t="b">
        <f>OR(courses[[#This Row],[Credits]]="",ISBLANK(courses[[#This Row],[Credits]]))</f>
        <v>0</v>
      </c>
      <c r="L38" s="26" t="b">
        <f>NOT(ISNUMBER(courses[[#This Row],[Credits]]))</f>
        <v>0</v>
      </c>
      <c r="M38" s="26" t="b">
        <f>IF(ISNUMBER(courses[[#This Row],[Credits]]),OR(courses[[#This Row],[Credits]]&lt;0,courses[[#This Row],[Credits]]&gt;40),FALSE)</f>
        <v>0</v>
      </c>
      <c r="N38" s="26" t="b">
        <f>OR(courses[[#This Row],[ContactHoursPerWeek]]="", ISBLANK(courses[[#This Row],[ContactHoursPerWeek]]))</f>
        <v>0</v>
      </c>
      <c r="O38" s="26" t="b">
        <f>NOT(ISNUMBER(courses[[#This Row],[ContactHoursPerWeek]]+0))</f>
        <v>0</v>
      </c>
      <c r="P38" s="26" t="b">
        <f>IF(ISNUMBER(courses[[#This Row],[ContactHoursPerWeek]]+0), OR(courses[[#This Row],[ContactHoursPerWeek]]&lt;0, courses[[#This Row],[ContactHoursPerWeek]]&gt;40), FALSE)</f>
        <v>0</v>
      </c>
      <c r="Q38" s="26" t="b">
        <f>IF(courses[[#This Row],[Department]]="", FALSE, ISERROR(MATCH(courses[[#This Row],[Department]], RefLists!$A:$A, 0)))</f>
        <v>1</v>
      </c>
      <c r="R38"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8" s="26" t="str">
        <f>IF(courses[[#This Row],[Category]]="","",
 IF(courses[[#This Row],[Category]]="InvalidPK","High",
 IF(courses[[#This Row],[Category]]="DuplicateKeys","Medium",
 IF(OR(courses[[#This Row],[Category]]="BadCredits",courses[[#This Row],[Category]]="BadContactHours"),"Medium",
 IF(courses[[#This Row],[Category]]="InvalidValue","Medium","Low")))))</f>
        <v/>
      </c>
      <c r="T38" s="26" t="b">
        <f>courses[[#This Row],[Category]]&lt;&gt;""</f>
        <v>0</v>
      </c>
    </row>
    <row r="39" spans="1:20" x14ac:dyDescent="0.25">
      <c r="A39" t="s">
        <v>85</v>
      </c>
      <c r="B39" t="s">
        <v>84</v>
      </c>
      <c r="C39" t="s">
        <v>28</v>
      </c>
      <c r="D39">
        <v>3</v>
      </c>
      <c r="E39">
        <v>3</v>
      </c>
      <c r="F39" t="s">
        <v>10</v>
      </c>
      <c r="G39" t="s">
        <v>15</v>
      </c>
      <c r="H39" t="b">
        <f>COUNTIF(A:A,courses[[#This Row],[CourseCode]])&gt;1</f>
        <v>0</v>
      </c>
      <c r="I39" t="b">
        <f>LEN(TRIM(courses[[#This Row],[CourseCode]]))=0</f>
        <v>0</v>
      </c>
      <c r="J39" t="b">
        <f>LEN(courses[[#This Row],[CourseCode]])&lt;&gt;LEN(TRIM(courses[[#This Row],[CourseCode]]))</f>
        <v>0</v>
      </c>
      <c r="K39" s="26" t="b">
        <f>OR(courses[[#This Row],[Credits]]="",ISBLANK(courses[[#This Row],[Credits]]))</f>
        <v>0</v>
      </c>
      <c r="L39" s="26" t="b">
        <f>NOT(ISNUMBER(courses[[#This Row],[Credits]]))</f>
        <v>0</v>
      </c>
      <c r="M39" s="26" t="b">
        <f>IF(ISNUMBER(courses[[#This Row],[Credits]]),OR(courses[[#This Row],[Credits]]&lt;0,courses[[#This Row],[Credits]]&gt;40),FALSE)</f>
        <v>0</v>
      </c>
      <c r="N39" s="26" t="b">
        <f>OR(courses[[#This Row],[ContactHoursPerWeek]]="", ISBLANK(courses[[#This Row],[ContactHoursPerWeek]]))</f>
        <v>0</v>
      </c>
      <c r="O39" s="26" t="b">
        <f>NOT(ISNUMBER(courses[[#This Row],[ContactHoursPerWeek]]+0))</f>
        <v>0</v>
      </c>
      <c r="P39" s="26" t="b">
        <f>IF(ISNUMBER(courses[[#This Row],[ContactHoursPerWeek]]+0), OR(courses[[#This Row],[ContactHoursPerWeek]]&lt;0, courses[[#This Row],[ContactHoursPerWeek]]&gt;40), FALSE)</f>
        <v>0</v>
      </c>
      <c r="Q39" s="26" t="b">
        <f>IF(courses[[#This Row],[Department]]="", FALSE, ISERROR(MATCH(courses[[#This Row],[Department]], RefLists!$A:$A, 0)))</f>
        <v>1</v>
      </c>
      <c r="R39"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9" s="26" t="str">
        <f>IF(courses[[#This Row],[Category]]="","",
 IF(courses[[#This Row],[Category]]="InvalidPK","High",
 IF(courses[[#This Row],[Category]]="DuplicateKeys","Medium",
 IF(OR(courses[[#This Row],[Category]]="BadCredits",courses[[#This Row],[Category]]="BadContactHours"),"Medium",
 IF(courses[[#This Row],[Category]]="InvalidValue","Medium","Low")))))</f>
        <v/>
      </c>
      <c r="T39" s="26" t="b">
        <f>courses[[#This Row],[Category]]&lt;&gt;""</f>
        <v>0</v>
      </c>
    </row>
    <row r="40" spans="1:20" x14ac:dyDescent="0.25">
      <c r="A40" t="s">
        <v>86</v>
      </c>
      <c r="B40" t="s">
        <v>87</v>
      </c>
      <c r="C40" t="s">
        <v>67</v>
      </c>
      <c r="D40">
        <v>3</v>
      </c>
      <c r="E40">
        <v>3</v>
      </c>
      <c r="F40" t="s">
        <v>31</v>
      </c>
      <c r="G40" t="s">
        <v>15</v>
      </c>
      <c r="H40" t="b">
        <f>COUNTIF(A:A,courses[[#This Row],[CourseCode]])&gt;1</f>
        <v>0</v>
      </c>
      <c r="I40" t="b">
        <f>LEN(TRIM(courses[[#This Row],[CourseCode]]))=0</f>
        <v>0</v>
      </c>
      <c r="J40" t="b">
        <f>LEN(courses[[#This Row],[CourseCode]])&lt;&gt;LEN(TRIM(courses[[#This Row],[CourseCode]]))</f>
        <v>0</v>
      </c>
      <c r="K40" s="26" t="b">
        <f>OR(courses[[#This Row],[Credits]]="",ISBLANK(courses[[#This Row],[Credits]]))</f>
        <v>0</v>
      </c>
      <c r="L40" s="26" t="b">
        <f>NOT(ISNUMBER(courses[[#This Row],[Credits]]))</f>
        <v>0</v>
      </c>
      <c r="M40" s="26" t="b">
        <f>IF(ISNUMBER(courses[[#This Row],[Credits]]),OR(courses[[#This Row],[Credits]]&lt;0,courses[[#This Row],[Credits]]&gt;40),FALSE)</f>
        <v>0</v>
      </c>
      <c r="N40" s="26" t="b">
        <f>OR(courses[[#This Row],[ContactHoursPerWeek]]="", ISBLANK(courses[[#This Row],[ContactHoursPerWeek]]))</f>
        <v>0</v>
      </c>
      <c r="O40" s="26" t="b">
        <f>NOT(ISNUMBER(courses[[#This Row],[ContactHoursPerWeek]]+0))</f>
        <v>0</v>
      </c>
      <c r="P40" s="26" t="b">
        <f>IF(ISNUMBER(courses[[#This Row],[ContactHoursPerWeek]]+0), OR(courses[[#This Row],[ContactHoursPerWeek]]&lt;0, courses[[#This Row],[ContactHoursPerWeek]]&gt;40), FALSE)</f>
        <v>0</v>
      </c>
      <c r="Q40" s="26" t="b">
        <f>IF(courses[[#This Row],[Department]]="", FALSE, ISERROR(MATCH(courses[[#This Row],[Department]], RefLists!$A:$A, 0)))</f>
        <v>1</v>
      </c>
      <c r="R40"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0" s="26" t="str">
        <f>IF(courses[[#This Row],[Category]]="","",
 IF(courses[[#This Row],[Category]]="InvalidPK","High",
 IF(courses[[#This Row],[Category]]="DuplicateKeys","Medium",
 IF(OR(courses[[#This Row],[Category]]="BadCredits",courses[[#This Row],[Category]]="BadContactHours"),"Medium",
 IF(courses[[#This Row],[Category]]="InvalidValue","Medium","Low")))))</f>
        <v/>
      </c>
      <c r="T40" s="26" t="b">
        <f>courses[[#This Row],[Category]]&lt;&gt;""</f>
        <v>0</v>
      </c>
    </row>
    <row r="41" spans="1:20" x14ac:dyDescent="0.25">
      <c r="A41" t="s">
        <v>88</v>
      </c>
      <c r="B41" t="s">
        <v>89</v>
      </c>
      <c r="C41" t="s">
        <v>34</v>
      </c>
      <c r="D41">
        <v>3</v>
      </c>
      <c r="E41">
        <v>2</v>
      </c>
      <c r="F41" t="s">
        <v>31</v>
      </c>
      <c r="G41" t="s">
        <v>22</v>
      </c>
      <c r="H41" t="b">
        <f>COUNTIF(A:A,courses[[#This Row],[CourseCode]])&gt;1</f>
        <v>0</v>
      </c>
      <c r="I41" t="b">
        <f>LEN(TRIM(courses[[#This Row],[CourseCode]]))=0</f>
        <v>0</v>
      </c>
      <c r="J41" t="b">
        <f>LEN(courses[[#This Row],[CourseCode]])&lt;&gt;LEN(TRIM(courses[[#This Row],[CourseCode]]))</f>
        <v>0</v>
      </c>
      <c r="K41" s="26" t="b">
        <f>OR(courses[[#This Row],[Credits]]="",ISBLANK(courses[[#This Row],[Credits]]))</f>
        <v>0</v>
      </c>
      <c r="L41" s="26" t="b">
        <f>NOT(ISNUMBER(courses[[#This Row],[Credits]]))</f>
        <v>0</v>
      </c>
      <c r="M41" s="26" t="b">
        <f>IF(ISNUMBER(courses[[#This Row],[Credits]]),OR(courses[[#This Row],[Credits]]&lt;0,courses[[#This Row],[Credits]]&gt;40),FALSE)</f>
        <v>0</v>
      </c>
      <c r="N41" s="26" t="b">
        <f>OR(courses[[#This Row],[ContactHoursPerWeek]]="", ISBLANK(courses[[#This Row],[ContactHoursPerWeek]]))</f>
        <v>0</v>
      </c>
      <c r="O41" s="26" t="b">
        <f>NOT(ISNUMBER(courses[[#This Row],[ContactHoursPerWeek]]+0))</f>
        <v>0</v>
      </c>
      <c r="P41" s="26" t="b">
        <f>IF(ISNUMBER(courses[[#This Row],[ContactHoursPerWeek]]+0), OR(courses[[#This Row],[ContactHoursPerWeek]]&lt;0, courses[[#This Row],[ContactHoursPerWeek]]&gt;40), FALSE)</f>
        <v>0</v>
      </c>
      <c r="Q41" s="26" t="b">
        <f>IF(courses[[#This Row],[Department]]="", FALSE, ISERROR(MATCH(courses[[#This Row],[Department]], RefLists!$A:$A, 0)))</f>
        <v>1</v>
      </c>
      <c r="R41"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1" s="26" t="str">
        <f>IF(courses[[#This Row],[Category]]="","",
 IF(courses[[#This Row],[Category]]="InvalidPK","High",
 IF(courses[[#This Row],[Category]]="DuplicateKeys","Medium",
 IF(OR(courses[[#This Row],[Category]]="BadCredits",courses[[#This Row],[Category]]="BadContactHours"),"Medium",
 IF(courses[[#This Row],[Category]]="InvalidValue","Medium","Low")))))</f>
        <v/>
      </c>
      <c r="T41" s="26" t="b">
        <f>courses[[#This Row],[Category]]&lt;&gt;""</f>
        <v>0</v>
      </c>
    </row>
    <row r="42" spans="1:20" x14ac:dyDescent="0.25">
      <c r="A42" t="s">
        <v>90</v>
      </c>
      <c r="B42" t="s">
        <v>91</v>
      </c>
      <c r="C42" t="s">
        <v>21</v>
      </c>
      <c r="D42">
        <v>4</v>
      </c>
      <c r="E42">
        <v>4</v>
      </c>
      <c r="F42" t="s">
        <v>31</v>
      </c>
      <c r="G42" t="s">
        <v>11</v>
      </c>
      <c r="H42" t="b">
        <f>COUNTIF(A:A,courses[[#This Row],[CourseCode]])&gt;1</f>
        <v>0</v>
      </c>
      <c r="I42" t="b">
        <f>LEN(TRIM(courses[[#This Row],[CourseCode]]))=0</f>
        <v>0</v>
      </c>
      <c r="J42" t="b">
        <f>LEN(courses[[#This Row],[CourseCode]])&lt;&gt;LEN(TRIM(courses[[#This Row],[CourseCode]]))</f>
        <v>0</v>
      </c>
      <c r="K42" s="26" t="b">
        <f>OR(courses[[#This Row],[Credits]]="",ISBLANK(courses[[#This Row],[Credits]]))</f>
        <v>0</v>
      </c>
      <c r="L42" s="26" t="b">
        <f>NOT(ISNUMBER(courses[[#This Row],[Credits]]))</f>
        <v>0</v>
      </c>
      <c r="M42" s="26" t="b">
        <f>IF(ISNUMBER(courses[[#This Row],[Credits]]),OR(courses[[#This Row],[Credits]]&lt;0,courses[[#This Row],[Credits]]&gt;40),FALSE)</f>
        <v>0</v>
      </c>
      <c r="N42" s="26" t="b">
        <f>OR(courses[[#This Row],[ContactHoursPerWeek]]="", ISBLANK(courses[[#This Row],[ContactHoursPerWeek]]))</f>
        <v>0</v>
      </c>
      <c r="O42" s="26" t="b">
        <f>NOT(ISNUMBER(courses[[#This Row],[ContactHoursPerWeek]]+0))</f>
        <v>0</v>
      </c>
      <c r="P42" s="26" t="b">
        <f>IF(ISNUMBER(courses[[#This Row],[ContactHoursPerWeek]]+0), OR(courses[[#This Row],[ContactHoursPerWeek]]&lt;0, courses[[#This Row],[ContactHoursPerWeek]]&gt;40), FALSE)</f>
        <v>0</v>
      </c>
      <c r="Q42" s="26" t="b">
        <f>IF(courses[[#This Row],[Department]]="", FALSE, ISERROR(MATCH(courses[[#This Row],[Department]], RefLists!$A:$A, 0)))</f>
        <v>1</v>
      </c>
      <c r="R42"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2" s="26" t="str">
        <f>IF(courses[[#This Row],[Category]]="","",
 IF(courses[[#This Row],[Category]]="InvalidPK","High",
 IF(courses[[#This Row],[Category]]="DuplicateKeys","Medium",
 IF(OR(courses[[#This Row],[Category]]="BadCredits",courses[[#This Row],[Category]]="BadContactHours"),"Medium",
 IF(courses[[#This Row],[Category]]="InvalidValue","Medium","Low")))))</f>
        <v/>
      </c>
      <c r="T42" s="26" t="b">
        <f>courses[[#This Row],[Category]]&lt;&gt;""</f>
        <v>0</v>
      </c>
    </row>
    <row r="43" spans="1:20" x14ac:dyDescent="0.25">
      <c r="A43" t="s">
        <v>92</v>
      </c>
      <c r="B43" t="s">
        <v>8</v>
      </c>
      <c r="C43" t="s">
        <v>9</v>
      </c>
      <c r="D43">
        <v>3</v>
      </c>
      <c r="E43">
        <v>2</v>
      </c>
      <c r="F43" t="s">
        <v>35</v>
      </c>
      <c r="G43" t="s">
        <v>22</v>
      </c>
      <c r="H43" t="b">
        <f>COUNTIF(A:A,courses[[#This Row],[CourseCode]])&gt;1</f>
        <v>0</v>
      </c>
      <c r="I43" t="b">
        <f>LEN(TRIM(courses[[#This Row],[CourseCode]]))=0</f>
        <v>0</v>
      </c>
      <c r="J43" t="b">
        <f>LEN(courses[[#This Row],[CourseCode]])&lt;&gt;LEN(TRIM(courses[[#This Row],[CourseCode]]))</f>
        <v>0</v>
      </c>
      <c r="K43" s="26" t="b">
        <f>OR(courses[[#This Row],[Credits]]="",ISBLANK(courses[[#This Row],[Credits]]))</f>
        <v>0</v>
      </c>
      <c r="L43" s="26" t="b">
        <f>NOT(ISNUMBER(courses[[#This Row],[Credits]]))</f>
        <v>0</v>
      </c>
      <c r="M43" s="26" t="b">
        <f>IF(ISNUMBER(courses[[#This Row],[Credits]]),OR(courses[[#This Row],[Credits]]&lt;0,courses[[#This Row],[Credits]]&gt;40),FALSE)</f>
        <v>0</v>
      </c>
      <c r="N43" s="26" t="b">
        <f>OR(courses[[#This Row],[ContactHoursPerWeek]]="", ISBLANK(courses[[#This Row],[ContactHoursPerWeek]]))</f>
        <v>0</v>
      </c>
      <c r="O43" s="26" t="b">
        <f>NOT(ISNUMBER(courses[[#This Row],[ContactHoursPerWeek]]+0))</f>
        <v>0</v>
      </c>
      <c r="P43" s="26" t="b">
        <f>IF(ISNUMBER(courses[[#This Row],[ContactHoursPerWeek]]+0), OR(courses[[#This Row],[ContactHoursPerWeek]]&lt;0, courses[[#This Row],[ContactHoursPerWeek]]&gt;40), FALSE)</f>
        <v>0</v>
      </c>
      <c r="Q43" s="26" t="b">
        <f>IF(courses[[#This Row],[Department]]="", FALSE, ISERROR(MATCH(courses[[#This Row],[Department]], RefLists!$A:$A, 0)))</f>
        <v>1</v>
      </c>
      <c r="R43"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3" s="26" t="str">
        <f>IF(courses[[#This Row],[Category]]="","",
 IF(courses[[#This Row],[Category]]="InvalidPK","High",
 IF(courses[[#This Row],[Category]]="DuplicateKeys","Medium",
 IF(OR(courses[[#This Row],[Category]]="BadCredits",courses[[#This Row],[Category]]="BadContactHours"),"Medium",
 IF(courses[[#This Row],[Category]]="InvalidValue","Medium","Low")))))</f>
        <v/>
      </c>
      <c r="T43" s="26" t="b">
        <f>courses[[#This Row],[Category]]&lt;&gt;""</f>
        <v>0</v>
      </c>
    </row>
    <row r="44" spans="1:20" x14ac:dyDescent="0.25">
      <c r="A44" t="s">
        <v>93</v>
      </c>
      <c r="B44" t="s">
        <v>79</v>
      </c>
      <c r="C44" t="s">
        <v>25</v>
      </c>
      <c r="D44">
        <v>3</v>
      </c>
      <c r="E44">
        <v>3</v>
      </c>
      <c r="F44" t="s">
        <v>10</v>
      </c>
      <c r="G44" t="s">
        <v>15</v>
      </c>
      <c r="H44" t="b">
        <f>COUNTIF(A:A,courses[[#This Row],[CourseCode]])&gt;1</f>
        <v>0</v>
      </c>
      <c r="I44" t="b">
        <f>LEN(TRIM(courses[[#This Row],[CourseCode]]))=0</f>
        <v>0</v>
      </c>
      <c r="J44" t="b">
        <f>LEN(courses[[#This Row],[CourseCode]])&lt;&gt;LEN(TRIM(courses[[#This Row],[CourseCode]]))</f>
        <v>0</v>
      </c>
      <c r="K44" s="26" t="b">
        <f>OR(courses[[#This Row],[Credits]]="",ISBLANK(courses[[#This Row],[Credits]]))</f>
        <v>0</v>
      </c>
      <c r="L44" s="26" t="b">
        <f>NOT(ISNUMBER(courses[[#This Row],[Credits]]))</f>
        <v>0</v>
      </c>
      <c r="M44" s="26" t="b">
        <f>IF(ISNUMBER(courses[[#This Row],[Credits]]),OR(courses[[#This Row],[Credits]]&lt;0,courses[[#This Row],[Credits]]&gt;40),FALSE)</f>
        <v>0</v>
      </c>
      <c r="N44" s="26" t="b">
        <f>OR(courses[[#This Row],[ContactHoursPerWeek]]="", ISBLANK(courses[[#This Row],[ContactHoursPerWeek]]))</f>
        <v>0</v>
      </c>
      <c r="O44" s="26" t="b">
        <f>NOT(ISNUMBER(courses[[#This Row],[ContactHoursPerWeek]]+0))</f>
        <v>0</v>
      </c>
      <c r="P44" s="26" t="b">
        <f>IF(ISNUMBER(courses[[#This Row],[ContactHoursPerWeek]]+0), OR(courses[[#This Row],[ContactHoursPerWeek]]&lt;0, courses[[#This Row],[ContactHoursPerWeek]]&gt;40), FALSE)</f>
        <v>0</v>
      </c>
      <c r="Q44" s="26" t="b">
        <f>IF(courses[[#This Row],[Department]]="", FALSE, ISERROR(MATCH(courses[[#This Row],[Department]], RefLists!$A:$A, 0)))</f>
        <v>1</v>
      </c>
      <c r="R44"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4" s="26" t="str">
        <f>IF(courses[[#This Row],[Category]]="","",
 IF(courses[[#This Row],[Category]]="InvalidPK","High",
 IF(courses[[#This Row],[Category]]="DuplicateKeys","Medium",
 IF(OR(courses[[#This Row],[Category]]="BadCredits",courses[[#This Row],[Category]]="BadContactHours"),"Medium",
 IF(courses[[#This Row],[Category]]="InvalidValue","Medium","Low")))))</f>
        <v/>
      </c>
      <c r="T44" s="26" t="b">
        <f>courses[[#This Row],[Category]]&lt;&gt;""</f>
        <v>0</v>
      </c>
    </row>
    <row r="45" spans="1:20" x14ac:dyDescent="0.25">
      <c r="A45" t="s">
        <v>94</v>
      </c>
      <c r="B45" t="s">
        <v>95</v>
      </c>
      <c r="C45" t="s">
        <v>21</v>
      </c>
      <c r="D45">
        <v>3</v>
      </c>
      <c r="E45">
        <v>3</v>
      </c>
      <c r="F45" t="s">
        <v>31</v>
      </c>
      <c r="G45" t="s">
        <v>15</v>
      </c>
      <c r="H45" t="b">
        <f>COUNTIF(A:A,courses[[#This Row],[CourseCode]])&gt;1</f>
        <v>0</v>
      </c>
      <c r="I45" t="b">
        <f>LEN(TRIM(courses[[#This Row],[CourseCode]]))=0</f>
        <v>0</v>
      </c>
      <c r="J45" t="b">
        <f>LEN(courses[[#This Row],[CourseCode]])&lt;&gt;LEN(TRIM(courses[[#This Row],[CourseCode]]))</f>
        <v>0</v>
      </c>
      <c r="K45" s="26" t="b">
        <f>OR(courses[[#This Row],[Credits]]="",ISBLANK(courses[[#This Row],[Credits]]))</f>
        <v>0</v>
      </c>
      <c r="L45" s="26" t="b">
        <f>NOT(ISNUMBER(courses[[#This Row],[Credits]]))</f>
        <v>0</v>
      </c>
      <c r="M45" s="26" t="b">
        <f>IF(ISNUMBER(courses[[#This Row],[Credits]]),OR(courses[[#This Row],[Credits]]&lt;0,courses[[#This Row],[Credits]]&gt;40),FALSE)</f>
        <v>0</v>
      </c>
      <c r="N45" s="26" t="b">
        <f>OR(courses[[#This Row],[ContactHoursPerWeek]]="", ISBLANK(courses[[#This Row],[ContactHoursPerWeek]]))</f>
        <v>0</v>
      </c>
      <c r="O45" s="26" t="b">
        <f>NOT(ISNUMBER(courses[[#This Row],[ContactHoursPerWeek]]+0))</f>
        <v>0</v>
      </c>
      <c r="P45" s="26" t="b">
        <f>IF(ISNUMBER(courses[[#This Row],[ContactHoursPerWeek]]+0), OR(courses[[#This Row],[ContactHoursPerWeek]]&lt;0, courses[[#This Row],[ContactHoursPerWeek]]&gt;40), FALSE)</f>
        <v>0</v>
      </c>
      <c r="Q45" s="26" t="b">
        <f>IF(courses[[#This Row],[Department]]="", FALSE, ISERROR(MATCH(courses[[#This Row],[Department]], RefLists!$A:$A, 0)))</f>
        <v>1</v>
      </c>
      <c r="R45"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5" s="26" t="str">
        <f>IF(courses[[#This Row],[Category]]="","",
 IF(courses[[#This Row],[Category]]="InvalidPK","High",
 IF(courses[[#This Row],[Category]]="DuplicateKeys","Medium",
 IF(OR(courses[[#This Row],[Category]]="BadCredits",courses[[#This Row],[Category]]="BadContactHours"),"Medium",
 IF(courses[[#This Row],[Category]]="InvalidValue","Medium","Low")))))</f>
        <v/>
      </c>
      <c r="T45" s="26" t="b">
        <f>courses[[#This Row],[Category]]&lt;&gt;""</f>
        <v>0</v>
      </c>
    </row>
    <row r="46" spans="1:20" x14ac:dyDescent="0.25">
      <c r="A46" t="s">
        <v>96</v>
      </c>
      <c r="B46" t="s">
        <v>91</v>
      </c>
      <c r="C46" t="s">
        <v>21</v>
      </c>
      <c r="D46">
        <v>3</v>
      </c>
      <c r="E46">
        <v>2</v>
      </c>
      <c r="F46" t="s">
        <v>31</v>
      </c>
      <c r="G46" t="s">
        <v>15</v>
      </c>
      <c r="H46" t="b">
        <f>COUNTIF(A:A,courses[[#This Row],[CourseCode]])&gt;1</f>
        <v>0</v>
      </c>
      <c r="I46" t="b">
        <f>LEN(TRIM(courses[[#This Row],[CourseCode]]))=0</f>
        <v>0</v>
      </c>
      <c r="J46" t="b">
        <f>LEN(courses[[#This Row],[CourseCode]])&lt;&gt;LEN(TRIM(courses[[#This Row],[CourseCode]]))</f>
        <v>0</v>
      </c>
      <c r="K46" s="26" t="b">
        <f>OR(courses[[#This Row],[Credits]]="",ISBLANK(courses[[#This Row],[Credits]]))</f>
        <v>0</v>
      </c>
      <c r="L46" s="26" t="b">
        <f>NOT(ISNUMBER(courses[[#This Row],[Credits]]))</f>
        <v>0</v>
      </c>
      <c r="M46" s="26" t="b">
        <f>IF(ISNUMBER(courses[[#This Row],[Credits]]),OR(courses[[#This Row],[Credits]]&lt;0,courses[[#This Row],[Credits]]&gt;40),FALSE)</f>
        <v>0</v>
      </c>
      <c r="N46" s="26" t="b">
        <f>OR(courses[[#This Row],[ContactHoursPerWeek]]="", ISBLANK(courses[[#This Row],[ContactHoursPerWeek]]))</f>
        <v>0</v>
      </c>
      <c r="O46" s="26" t="b">
        <f>NOT(ISNUMBER(courses[[#This Row],[ContactHoursPerWeek]]+0))</f>
        <v>0</v>
      </c>
      <c r="P46" s="26" t="b">
        <f>IF(ISNUMBER(courses[[#This Row],[ContactHoursPerWeek]]+0), OR(courses[[#This Row],[ContactHoursPerWeek]]&lt;0, courses[[#This Row],[ContactHoursPerWeek]]&gt;40), FALSE)</f>
        <v>0</v>
      </c>
      <c r="Q46" s="26" t="b">
        <f>IF(courses[[#This Row],[Department]]="", FALSE, ISERROR(MATCH(courses[[#This Row],[Department]], RefLists!$A:$A, 0)))</f>
        <v>1</v>
      </c>
      <c r="R46"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6" s="26" t="str">
        <f>IF(courses[[#This Row],[Category]]="","",
 IF(courses[[#This Row],[Category]]="InvalidPK","High",
 IF(courses[[#This Row],[Category]]="DuplicateKeys","Medium",
 IF(OR(courses[[#This Row],[Category]]="BadCredits",courses[[#This Row],[Category]]="BadContactHours"),"Medium",
 IF(courses[[#This Row],[Category]]="InvalidValue","Medium","Low")))))</f>
        <v/>
      </c>
      <c r="T46" s="26" t="b">
        <f>courses[[#This Row],[Category]]&lt;&gt;""</f>
        <v>0</v>
      </c>
    </row>
    <row r="47" spans="1:20" x14ac:dyDescent="0.25">
      <c r="A47" t="s">
        <v>97</v>
      </c>
      <c r="B47" t="s">
        <v>33</v>
      </c>
      <c r="C47" t="s">
        <v>34</v>
      </c>
      <c r="D47">
        <v>4</v>
      </c>
      <c r="E47">
        <v>4</v>
      </c>
      <c r="F47" t="s">
        <v>35</v>
      </c>
      <c r="G47" t="s">
        <v>22</v>
      </c>
      <c r="H47" t="b">
        <f>COUNTIF(A:A,courses[[#This Row],[CourseCode]])&gt;1</f>
        <v>0</v>
      </c>
      <c r="I47" t="b">
        <f>LEN(TRIM(courses[[#This Row],[CourseCode]]))=0</f>
        <v>0</v>
      </c>
      <c r="J47" t="b">
        <f>LEN(courses[[#This Row],[CourseCode]])&lt;&gt;LEN(TRIM(courses[[#This Row],[CourseCode]]))</f>
        <v>0</v>
      </c>
      <c r="K47" s="26" t="b">
        <f>OR(courses[[#This Row],[Credits]]="",ISBLANK(courses[[#This Row],[Credits]]))</f>
        <v>0</v>
      </c>
      <c r="L47" s="26" t="b">
        <f>NOT(ISNUMBER(courses[[#This Row],[Credits]]))</f>
        <v>0</v>
      </c>
      <c r="M47" s="26" t="b">
        <f>IF(ISNUMBER(courses[[#This Row],[Credits]]),OR(courses[[#This Row],[Credits]]&lt;0,courses[[#This Row],[Credits]]&gt;40),FALSE)</f>
        <v>0</v>
      </c>
      <c r="N47" s="26" t="b">
        <f>OR(courses[[#This Row],[ContactHoursPerWeek]]="", ISBLANK(courses[[#This Row],[ContactHoursPerWeek]]))</f>
        <v>0</v>
      </c>
      <c r="O47" s="26" t="b">
        <f>NOT(ISNUMBER(courses[[#This Row],[ContactHoursPerWeek]]+0))</f>
        <v>0</v>
      </c>
      <c r="P47" s="26" t="b">
        <f>IF(ISNUMBER(courses[[#This Row],[ContactHoursPerWeek]]+0), OR(courses[[#This Row],[ContactHoursPerWeek]]&lt;0, courses[[#This Row],[ContactHoursPerWeek]]&gt;40), FALSE)</f>
        <v>0</v>
      </c>
      <c r="Q47" s="26" t="b">
        <f>IF(courses[[#This Row],[Department]]="", FALSE, ISERROR(MATCH(courses[[#This Row],[Department]], RefLists!$A:$A, 0)))</f>
        <v>1</v>
      </c>
      <c r="R47"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7" s="26" t="str">
        <f>IF(courses[[#This Row],[Category]]="","",
 IF(courses[[#This Row],[Category]]="InvalidPK","High",
 IF(courses[[#This Row],[Category]]="DuplicateKeys","Medium",
 IF(OR(courses[[#This Row],[Category]]="BadCredits",courses[[#This Row],[Category]]="BadContactHours"),"Medium",
 IF(courses[[#This Row],[Category]]="InvalidValue","Medium","Low")))))</f>
        <v/>
      </c>
      <c r="T47" s="26" t="b">
        <f>courses[[#This Row],[Category]]&lt;&gt;""</f>
        <v>0</v>
      </c>
    </row>
    <row r="48" spans="1:20" x14ac:dyDescent="0.25">
      <c r="A48" t="s">
        <v>98</v>
      </c>
      <c r="B48" t="s">
        <v>79</v>
      </c>
      <c r="C48" t="s">
        <v>25</v>
      </c>
      <c r="D48">
        <v>4</v>
      </c>
      <c r="E48">
        <v>4</v>
      </c>
      <c r="F48" t="s">
        <v>10</v>
      </c>
      <c r="G48" t="s">
        <v>11</v>
      </c>
      <c r="H48" t="b">
        <f>COUNTIF(A:A,courses[[#This Row],[CourseCode]])&gt;1</f>
        <v>0</v>
      </c>
      <c r="I48" t="b">
        <f>LEN(TRIM(courses[[#This Row],[CourseCode]]))=0</f>
        <v>0</v>
      </c>
      <c r="J48" t="b">
        <f>LEN(courses[[#This Row],[CourseCode]])&lt;&gt;LEN(TRIM(courses[[#This Row],[CourseCode]]))</f>
        <v>0</v>
      </c>
      <c r="K48" s="26" t="b">
        <f>OR(courses[[#This Row],[Credits]]="",ISBLANK(courses[[#This Row],[Credits]]))</f>
        <v>0</v>
      </c>
      <c r="L48" s="26" t="b">
        <f>NOT(ISNUMBER(courses[[#This Row],[Credits]]))</f>
        <v>0</v>
      </c>
      <c r="M48" s="26" t="b">
        <f>IF(ISNUMBER(courses[[#This Row],[Credits]]),OR(courses[[#This Row],[Credits]]&lt;0,courses[[#This Row],[Credits]]&gt;40),FALSE)</f>
        <v>0</v>
      </c>
      <c r="N48" s="26" t="b">
        <f>OR(courses[[#This Row],[ContactHoursPerWeek]]="", ISBLANK(courses[[#This Row],[ContactHoursPerWeek]]))</f>
        <v>0</v>
      </c>
      <c r="O48" s="26" t="b">
        <f>NOT(ISNUMBER(courses[[#This Row],[ContactHoursPerWeek]]+0))</f>
        <v>0</v>
      </c>
      <c r="P48" s="26" t="b">
        <f>IF(ISNUMBER(courses[[#This Row],[ContactHoursPerWeek]]+0), OR(courses[[#This Row],[ContactHoursPerWeek]]&lt;0, courses[[#This Row],[ContactHoursPerWeek]]&gt;40), FALSE)</f>
        <v>0</v>
      </c>
      <c r="Q48" s="26" t="b">
        <f>IF(courses[[#This Row],[Department]]="", FALSE, ISERROR(MATCH(courses[[#This Row],[Department]], RefLists!$A:$A, 0)))</f>
        <v>1</v>
      </c>
      <c r="R48"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8" s="26" t="str">
        <f>IF(courses[[#This Row],[Category]]="","",
 IF(courses[[#This Row],[Category]]="InvalidPK","High",
 IF(courses[[#This Row],[Category]]="DuplicateKeys","Medium",
 IF(OR(courses[[#This Row],[Category]]="BadCredits",courses[[#This Row],[Category]]="BadContactHours"),"Medium",
 IF(courses[[#This Row],[Category]]="InvalidValue","Medium","Low")))))</f>
        <v/>
      </c>
      <c r="T48" s="26" t="b">
        <f>courses[[#This Row],[Category]]&lt;&gt;""</f>
        <v>0</v>
      </c>
    </row>
    <row r="49" spans="1:20" x14ac:dyDescent="0.25">
      <c r="A49" t="s">
        <v>99</v>
      </c>
      <c r="B49" t="s">
        <v>75</v>
      </c>
      <c r="C49" t="s">
        <v>18</v>
      </c>
      <c r="D49">
        <v>3</v>
      </c>
      <c r="E49">
        <v>3</v>
      </c>
      <c r="F49" t="s">
        <v>31</v>
      </c>
      <c r="G49" t="s">
        <v>15</v>
      </c>
      <c r="H49" t="b">
        <f>COUNTIF(A:A,courses[[#This Row],[CourseCode]])&gt;1</f>
        <v>0</v>
      </c>
      <c r="I49" t="b">
        <f>LEN(TRIM(courses[[#This Row],[CourseCode]]))=0</f>
        <v>0</v>
      </c>
      <c r="J49" t="b">
        <f>LEN(courses[[#This Row],[CourseCode]])&lt;&gt;LEN(TRIM(courses[[#This Row],[CourseCode]]))</f>
        <v>0</v>
      </c>
      <c r="K49" s="26" t="b">
        <f>OR(courses[[#This Row],[Credits]]="",ISBLANK(courses[[#This Row],[Credits]]))</f>
        <v>0</v>
      </c>
      <c r="L49" s="26" t="b">
        <f>NOT(ISNUMBER(courses[[#This Row],[Credits]]))</f>
        <v>0</v>
      </c>
      <c r="M49" s="26" t="b">
        <f>IF(ISNUMBER(courses[[#This Row],[Credits]]),OR(courses[[#This Row],[Credits]]&lt;0,courses[[#This Row],[Credits]]&gt;40),FALSE)</f>
        <v>0</v>
      </c>
      <c r="N49" s="26" t="b">
        <f>OR(courses[[#This Row],[ContactHoursPerWeek]]="", ISBLANK(courses[[#This Row],[ContactHoursPerWeek]]))</f>
        <v>0</v>
      </c>
      <c r="O49" s="26" t="b">
        <f>NOT(ISNUMBER(courses[[#This Row],[ContactHoursPerWeek]]+0))</f>
        <v>0</v>
      </c>
      <c r="P49" s="26" t="b">
        <f>IF(ISNUMBER(courses[[#This Row],[ContactHoursPerWeek]]+0), OR(courses[[#This Row],[ContactHoursPerWeek]]&lt;0, courses[[#This Row],[ContactHoursPerWeek]]&gt;40), FALSE)</f>
        <v>0</v>
      </c>
      <c r="Q49" s="26" t="b">
        <f>IF(courses[[#This Row],[Department]]="", FALSE, ISERROR(MATCH(courses[[#This Row],[Department]], RefLists!$A:$A, 0)))</f>
        <v>1</v>
      </c>
      <c r="R49"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9" s="26" t="str">
        <f>IF(courses[[#This Row],[Category]]="","",
 IF(courses[[#This Row],[Category]]="InvalidPK","High",
 IF(courses[[#This Row],[Category]]="DuplicateKeys","Medium",
 IF(OR(courses[[#This Row],[Category]]="BadCredits",courses[[#This Row],[Category]]="BadContactHours"),"Medium",
 IF(courses[[#This Row],[Category]]="InvalidValue","Medium","Low")))))</f>
        <v/>
      </c>
      <c r="T49" s="26" t="b">
        <f>courses[[#This Row],[Category]]&lt;&gt;""</f>
        <v>0</v>
      </c>
    </row>
    <row r="50" spans="1:20" x14ac:dyDescent="0.25">
      <c r="A50" t="s">
        <v>100</v>
      </c>
      <c r="B50" t="s">
        <v>101</v>
      </c>
      <c r="C50" t="s">
        <v>25</v>
      </c>
      <c r="D50">
        <v>4</v>
      </c>
      <c r="E50">
        <v>4</v>
      </c>
      <c r="F50" t="s">
        <v>10</v>
      </c>
      <c r="G50" t="s">
        <v>11</v>
      </c>
      <c r="H50" t="b">
        <f>COUNTIF(A:A,courses[[#This Row],[CourseCode]])&gt;1</f>
        <v>0</v>
      </c>
      <c r="I50" t="b">
        <f>LEN(TRIM(courses[[#This Row],[CourseCode]]))=0</f>
        <v>0</v>
      </c>
      <c r="J50" t="b">
        <f>LEN(courses[[#This Row],[CourseCode]])&lt;&gt;LEN(TRIM(courses[[#This Row],[CourseCode]]))</f>
        <v>0</v>
      </c>
      <c r="K50" s="26" t="b">
        <f>OR(courses[[#This Row],[Credits]]="",ISBLANK(courses[[#This Row],[Credits]]))</f>
        <v>0</v>
      </c>
      <c r="L50" s="26" t="b">
        <f>NOT(ISNUMBER(courses[[#This Row],[Credits]]))</f>
        <v>0</v>
      </c>
      <c r="M50" s="26" t="b">
        <f>IF(ISNUMBER(courses[[#This Row],[Credits]]),OR(courses[[#This Row],[Credits]]&lt;0,courses[[#This Row],[Credits]]&gt;40),FALSE)</f>
        <v>0</v>
      </c>
      <c r="N50" s="26" t="b">
        <f>OR(courses[[#This Row],[ContactHoursPerWeek]]="", ISBLANK(courses[[#This Row],[ContactHoursPerWeek]]))</f>
        <v>0</v>
      </c>
      <c r="O50" s="26" t="b">
        <f>NOT(ISNUMBER(courses[[#This Row],[ContactHoursPerWeek]]+0))</f>
        <v>0</v>
      </c>
      <c r="P50" s="26" t="b">
        <f>IF(ISNUMBER(courses[[#This Row],[ContactHoursPerWeek]]+0), OR(courses[[#This Row],[ContactHoursPerWeek]]&lt;0, courses[[#This Row],[ContactHoursPerWeek]]&gt;40), FALSE)</f>
        <v>0</v>
      </c>
      <c r="Q50" s="26" t="b">
        <f>IF(courses[[#This Row],[Department]]="", FALSE, ISERROR(MATCH(courses[[#This Row],[Department]], RefLists!$A:$A, 0)))</f>
        <v>1</v>
      </c>
      <c r="R50"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0" s="26" t="str">
        <f>IF(courses[[#This Row],[Category]]="","",
 IF(courses[[#This Row],[Category]]="InvalidPK","High",
 IF(courses[[#This Row],[Category]]="DuplicateKeys","Medium",
 IF(OR(courses[[#This Row],[Category]]="BadCredits",courses[[#This Row],[Category]]="BadContactHours"),"Medium",
 IF(courses[[#This Row],[Category]]="InvalidValue","Medium","Low")))))</f>
        <v/>
      </c>
      <c r="T50" s="26" t="b">
        <f>courses[[#This Row],[Category]]&lt;&gt;""</f>
        <v>0</v>
      </c>
    </row>
    <row r="51" spans="1:20" x14ac:dyDescent="0.25">
      <c r="A51" t="s">
        <v>102</v>
      </c>
      <c r="B51" t="s">
        <v>37</v>
      </c>
      <c r="C51" t="s">
        <v>14</v>
      </c>
      <c r="D51">
        <v>3</v>
      </c>
      <c r="E51">
        <v>3</v>
      </c>
      <c r="F51" t="s">
        <v>10</v>
      </c>
      <c r="G51" t="s">
        <v>11</v>
      </c>
      <c r="H51" t="b">
        <f>COUNTIF(A:A,courses[[#This Row],[CourseCode]])&gt;1</f>
        <v>0</v>
      </c>
      <c r="I51" t="b">
        <f>LEN(TRIM(courses[[#This Row],[CourseCode]]))=0</f>
        <v>0</v>
      </c>
      <c r="J51" t="b">
        <f>LEN(courses[[#This Row],[CourseCode]])&lt;&gt;LEN(TRIM(courses[[#This Row],[CourseCode]]))</f>
        <v>0</v>
      </c>
      <c r="K51" s="26" t="b">
        <f>OR(courses[[#This Row],[Credits]]="",ISBLANK(courses[[#This Row],[Credits]]))</f>
        <v>0</v>
      </c>
      <c r="L51" s="26" t="b">
        <f>NOT(ISNUMBER(courses[[#This Row],[Credits]]))</f>
        <v>0</v>
      </c>
      <c r="M51" s="26" t="b">
        <f>IF(ISNUMBER(courses[[#This Row],[Credits]]),OR(courses[[#This Row],[Credits]]&lt;0,courses[[#This Row],[Credits]]&gt;40),FALSE)</f>
        <v>0</v>
      </c>
      <c r="N51" s="26" t="b">
        <f>OR(courses[[#This Row],[ContactHoursPerWeek]]="", ISBLANK(courses[[#This Row],[ContactHoursPerWeek]]))</f>
        <v>0</v>
      </c>
      <c r="O51" s="26" t="b">
        <f>NOT(ISNUMBER(courses[[#This Row],[ContactHoursPerWeek]]+0))</f>
        <v>0</v>
      </c>
      <c r="P51" s="26" t="b">
        <f>IF(ISNUMBER(courses[[#This Row],[ContactHoursPerWeek]]+0), OR(courses[[#This Row],[ContactHoursPerWeek]]&lt;0, courses[[#This Row],[ContactHoursPerWeek]]&gt;40), FALSE)</f>
        <v>0</v>
      </c>
      <c r="Q51" s="26" t="b">
        <f>IF(courses[[#This Row],[Department]]="", FALSE, ISERROR(MATCH(courses[[#This Row],[Department]], RefLists!$A:$A, 0)))</f>
        <v>1</v>
      </c>
      <c r="R51"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1" s="26" t="str">
        <f>IF(courses[[#This Row],[Category]]="","",
 IF(courses[[#This Row],[Category]]="InvalidPK","High",
 IF(courses[[#This Row],[Category]]="DuplicateKeys","Medium",
 IF(OR(courses[[#This Row],[Category]]="BadCredits",courses[[#This Row],[Category]]="BadContactHours"),"Medium",
 IF(courses[[#This Row],[Category]]="InvalidValue","Medium","Low")))))</f>
        <v/>
      </c>
      <c r="T51" s="26" t="b">
        <f>courses[[#This Row],[Category]]&lt;&gt;""</f>
        <v>0</v>
      </c>
    </row>
    <row r="52" spans="1:20" x14ac:dyDescent="0.25">
      <c r="A52" t="s">
        <v>103</v>
      </c>
      <c r="B52" t="s">
        <v>84</v>
      </c>
      <c r="C52" t="s">
        <v>28</v>
      </c>
      <c r="D52">
        <v>3</v>
      </c>
      <c r="E52">
        <v>2</v>
      </c>
      <c r="F52" t="s">
        <v>10</v>
      </c>
      <c r="G52" t="s">
        <v>22</v>
      </c>
      <c r="H52" t="b">
        <f>COUNTIF(A:A,courses[[#This Row],[CourseCode]])&gt;1</f>
        <v>0</v>
      </c>
      <c r="I52" t="b">
        <f>LEN(TRIM(courses[[#This Row],[CourseCode]]))=0</f>
        <v>0</v>
      </c>
      <c r="J52" t="b">
        <f>LEN(courses[[#This Row],[CourseCode]])&lt;&gt;LEN(TRIM(courses[[#This Row],[CourseCode]]))</f>
        <v>0</v>
      </c>
      <c r="K52" s="26" t="b">
        <f>OR(courses[[#This Row],[Credits]]="",ISBLANK(courses[[#This Row],[Credits]]))</f>
        <v>0</v>
      </c>
      <c r="L52" s="26" t="b">
        <f>NOT(ISNUMBER(courses[[#This Row],[Credits]]))</f>
        <v>0</v>
      </c>
      <c r="M52" s="26" t="b">
        <f>IF(ISNUMBER(courses[[#This Row],[Credits]]),OR(courses[[#This Row],[Credits]]&lt;0,courses[[#This Row],[Credits]]&gt;40),FALSE)</f>
        <v>0</v>
      </c>
      <c r="N52" s="26" t="b">
        <f>OR(courses[[#This Row],[ContactHoursPerWeek]]="", ISBLANK(courses[[#This Row],[ContactHoursPerWeek]]))</f>
        <v>0</v>
      </c>
      <c r="O52" s="26" t="b">
        <f>NOT(ISNUMBER(courses[[#This Row],[ContactHoursPerWeek]]+0))</f>
        <v>0</v>
      </c>
      <c r="P52" s="26" t="b">
        <f>IF(ISNUMBER(courses[[#This Row],[ContactHoursPerWeek]]+0), OR(courses[[#This Row],[ContactHoursPerWeek]]&lt;0, courses[[#This Row],[ContactHoursPerWeek]]&gt;40), FALSE)</f>
        <v>0</v>
      </c>
      <c r="Q52" s="26" t="b">
        <f>IF(courses[[#This Row],[Department]]="", FALSE, ISERROR(MATCH(courses[[#This Row],[Department]], RefLists!$A:$A, 0)))</f>
        <v>1</v>
      </c>
      <c r="R52"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2" s="26" t="str">
        <f>IF(courses[[#This Row],[Category]]="","",
 IF(courses[[#This Row],[Category]]="InvalidPK","High",
 IF(courses[[#This Row],[Category]]="DuplicateKeys","Medium",
 IF(OR(courses[[#This Row],[Category]]="BadCredits",courses[[#This Row],[Category]]="BadContactHours"),"Medium",
 IF(courses[[#This Row],[Category]]="InvalidValue","Medium","Low")))))</f>
        <v/>
      </c>
      <c r="T52" s="26" t="b">
        <f>courses[[#This Row],[Category]]&lt;&gt;""</f>
        <v>0</v>
      </c>
    </row>
    <row r="53" spans="1:20" x14ac:dyDescent="0.25">
      <c r="A53" t="s">
        <v>104</v>
      </c>
      <c r="B53" t="s">
        <v>75</v>
      </c>
      <c r="C53" t="s">
        <v>18</v>
      </c>
      <c r="D53">
        <v>3</v>
      </c>
      <c r="E53">
        <v>3</v>
      </c>
      <c r="F53" t="s">
        <v>35</v>
      </c>
      <c r="G53" t="s">
        <v>11</v>
      </c>
      <c r="H53" t="b">
        <f>COUNTIF(A:A,courses[[#This Row],[CourseCode]])&gt;1</f>
        <v>0</v>
      </c>
      <c r="I53" t="b">
        <f>LEN(TRIM(courses[[#This Row],[CourseCode]]))=0</f>
        <v>0</v>
      </c>
      <c r="J53" t="b">
        <f>LEN(courses[[#This Row],[CourseCode]])&lt;&gt;LEN(TRIM(courses[[#This Row],[CourseCode]]))</f>
        <v>0</v>
      </c>
      <c r="K53" s="26" t="b">
        <f>OR(courses[[#This Row],[Credits]]="",ISBLANK(courses[[#This Row],[Credits]]))</f>
        <v>0</v>
      </c>
      <c r="L53" s="26" t="b">
        <f>NOT(ISNUMBER(courses[[#This Row],[Credits]]))</f>
        <v>0</v>
      </c>
      <c r="M53" s="26" t="b">
        <f>IF(ISNUMBER(courses[[#This Row],[Credits]]),OR(courses[[#This Row],[Credits]]&lt;0,courses[[#This Row],[Credits]]&gt;40),FALSE)</f>
        <v>0</v>
      </c>
      <c r="N53" s="26" t="b">
        <f>OR(courses[[#This Row],[ContactHoursPerWeek]]="", ISBLANK(courses[[#This Row],[ContactHoursPerWeek]]))</f>
        <v>0</v>
      </c>
      <c r="O53" s="26" t="b">
        <f>NOT(ISNUMBER(courses[[#This Row],[ContactHoursPerWeek]]+0))</f>
        <v>0</v>
      </c>
      <c r="P53" s="26" t="b">
        <f>IF(ISNUMBER(courses[[#This Row],[ContactHoursPerWeek]]+0), OR(courses[[#This Row],[ContactHoursPerWeek]]&lt;0, courses[[#This Row],[ContactHoursPerWeek]]&gt;40), FALSE)</f>
        <v>0</v>
      </c>
      <c r="Q53" s="26" t="b">
        <f>IF(courses[[#This Row],[Department]]="", FALSE, ISERROR(MATCH(courses[[#This Row],[Department]], RefLists!$A:$A, 0)))</f>
        <v>1</v>
      </c>
      <c r="R53"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3" s="26" t="str">
        <f>IF(courses[[#This Row],[Category]]="","",
 IF(courses[[#This Row],[Category]]="InvalidPK","High",
 IF(courses[[#This Row],[Category]]="DuplicateKeys","Medium",
 IF(OR(courses[[#This Row],[Category]]="BadCredits",courses[[#This Row],[Category]]="BadContactHours"),"Medium",
 IF(courses[[#This Row],[Category]]="InvalidValue","Medium","Low")))))</f>
        <v/>
      </c>
      <c r="T53" s="26" t="b">
        <f>courses[[#This Row],[Category]]&lt;&gt;""</f>
        <v>0</v>
      </c>
    </row>
    <row r="54" spans="1:20" x14ac:dyDescent="0.25">
      <c r="A54" t="s">
        <v>105</v>
      </c>
      <c r="B54" t="s">
        <v>73</v>
      </c>
      <c r="C54" t="s">
        <v>28</v>
      </c>
      <c r="D54">
        <v>3</v>
      </c>
      <c r="E54">
        <v>3</v>
      </c>
      <c r="F54" t="s">
        <v>35</v>
      </c>
      <c r="G54" t="s">
        <v>11</v>
      </c>
      <c r="H54" t="b">
        <f>COUNTIF(A:A,courses[[#This Row],[CourseCode]])&gt;1</f>
        <v>0</v>
      </c>
      <c r="I54" t="b">
        <f>LEN(TRIM(courses[[#This Row],[CourseCode]]))=0</f>
        <v>0</v>
      </c>
      <c r="J54" t="b">
        <f>LEN(courses[[#This Row],[CourseCode]])&lt;&gt;LEN(TRIM(courses[[#This Row],[CourseCode]]))</f>
        <v>0</v>
      </c>
      <c r="K54" s="26" t="b">
        <f>OR(courses[[#This Row],[Credits]]="",ISBLANK(courses[[#This Row],[Credits]]))</f>
        <v>0</v>
      </c>
      <c r="L54" s="26" t="b">
        <f>NOT(ISNUMBER(courses[[#This Row],[Credits]]))</f>
        <v>0</v>
      </c>
      <c r="M54" s="26" t="b">
        <f>IF(ISNUMBER(courses[[#This Row],[Credits]]),OR(courses[[#This Row],[Credits]]&lt;0,courses[[#This Row],[Credits]]&gt;40),FALSE)</f>
        <v>0</v>
      </c>
      <c r="N54" s="26" t="b">
        <f>OR(courses[[#This Row],[ContactHoursPerWeek]]="", ISBLANK(courses[[#This Row],[ContactHoursPerWeek]]))</f>
        <v>0</v>
      </c>
      <c r="O54" s="26" t="b">
        <f>NOT(ISNUMBER(courses[[#This Row],[ContactHoursPerWeek]]+0))</f>
        <v>0</v>
      </c>
      <c r="P54" s="26" t="b">
        <f>IF(ISNUMBER(courses[[#This Row],[ContactHoursPerWeek]]+0), OR(courses[[#This Row],[ContactHoursPerWeek]]&lt;0, courses[[#This Row],[ContactHoursPerWeek]]&gt;40), FALSE)</f>
        <v>0</v>
      </c>
      <c r="Q54" s="26" t="b">
        <f>IF(courses[[#This Row],[Department]]="", FALSE, ISERROR(MATCH(courses[[#This Row],[Department]], RefLists!$A:$A, 0)))</f>
        <v>1</v>
      </c>
      <c r="R54"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4" s="26" t="str">
        <f>IF(courses[[#This Row],[Category]]="","",
 IF(courses[[#This Row],[Category]]="InvalidPK","High",
 IF(courses[[#This Row],[Category]]="DuplicateKeys","Medium",
 IF(OR(courses[[#This Row],[Category]]="BadCredits",courses[[#This Row],[Category]]="BadContactHours"),"Medium",
 IF(courses[[#This Row],[Category]]="InvalidValue","Medium","Low")))))</f>
        <v/>
      </c>
      <c r="T54" s="26" t="b">
        <f>courses[[#This Row],[Category]]&lt;&gt;""</f>
        <v>0</v>
      </c>
    </row>
    <row r="55" spans="1:20" x14ac:dyDescent="0.25">
      <c r="A55" t="s">
        <v>106</v>
      </c>
      <c r="B55" t="s">
        <v>107</v>
      </c>
      <c r="C55" t="s">
        <v>67</v>
      </c>
      <c r="D55">
        <v>4</v>
      </c>
      <c r="E55">
        <v>4</v>
      </c>
      <c r="F55" t="s">
        <v>31</v>
      </c>
      <c r="G55" t="s">
        <v>15</v>
      </c>
      <c r="H55" t="b">
        <f>COUNTIF(A:A,courses[[#This Row],[CourseCode]])&gt;1</f>
        <v>0</v>
      </c>
      <c r="I55" t="b">
        <f>LEN(TRIM(courses[[#This Row],[CourseCode]]))=0</f>
        <v>0</v>
      </c>
      <c r="J55" t="b">
        <f>LEN(courses[[#This Row],[CourseCode]])&lt;&gt;LEN(TRIM(courses[[#This Row],[CourseCode]]))</f>
        <v>0</v>
      </c>
      <c r="K55" s="26" t="b">
        <f>OR(courses[[#This Row],[Credits]]="",ISBLANK(courses[[#This Row],[Credits]]))</f>
        <v>0</v>
      </c>
      <c r="L55" s="26" t="b">
        <f>NOT(ISNUMBER(courses[[#This Row],[Credits]]))</f>
        <v>0</v>
      </c>
      <c r="M55" s="26" t="b">
        <f>IF(ISNUMBER(courses[[#This Row],[Credits]]),OR(courses[[#This Row],[Credits]]&lt;0,courses[[#This Row],[Credits]]&gt;40),FALSE)</f>
        <v>0</v>
      </c>
      <c r="N55" s="26" t="b">
        <f>OR(courses[[#This Row],[ContactHoursPerWeek]]="", ISBLANK(courses[[#This Row],[ContactHoursPerWeek]]))</f>
        <v>0</v>
      </c>
      <c r="O55" s="26" t="b">
        <f>NOT(ISNUMBER(courses[[#This Row],[ContactHoursPerWeek]]+0))</f>
        <v>0</v>
      </c>
      <c r="P55" s="26" t="b">
        <f>IF(ISNUMBER(courses[[#This Row],[ContactHoursPerWeek]]+0), OR(courses[[#This Row],[ContactHoursPerWeek]]&lt;0, courses[[#This Row],[ContactHoursPerWeek]]&gt;40), FALSE)</f>
        <v>0</v>
      </c>
      <c r="Q55" s="26" t="b">
        <f>IF(courses[[#This Row],[Department]]="", FALSE, ISERROR(MATCH(courses[[#This Row],[Department]], RefLists!$A:$A, 0)))</f>
        <v>1</v>
      </c>
      <c r="R55"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5" s="26" t="str">
        <f>IF(courses[[#This Row],[Category]]="","",
 IF(courses[[#This Row],[Category]]="InvalidPK","High",
 IF(courses[[#This Row],[Category]]="DuplicateKeys","Medium",
 IF(OR(courses[[#This Row],[Category]]="BadCredits",courses[[#This Row],[Category]]="BadContactHours"),"Medium",
 IF(courses[[#This Row],[Category]]="InvalidValue","Medium","Low")))))</f>
        <v/>
      </c>
      <c r="T55" s="26" t="b">
        <f>courses[[#This Row],[Category]]&lt;&gt;""</f>
        <v>0</v>
      </c>
    </row>
    <row r="56" spans="1:20" x14ac:dyDescent="0.25">
      <c r="A56" t="s">
        <v>108</v>
      </c>
      <c r="B56" t="s">
        <v>30</v>
      </c>
      <c r="C56" t="s">
        <v>18</v>
      </c>
      <c r="D56">
        <v>4</v>
      </c>
      <c r="E56">
        <v>6</v>
      </c>
      <c r="F56" t="s">
        <v>31</v>
      </c>
      <c r="G56" t="s">
        <v>11</v>
      </c>
      <c r="H56" t="b">
        <f>COUNTIF(A:A,courses[[#This Row],[CourseCode]])&gt;1</f>
        <v>0</v>
      </c>
      <c r="I56" t="b">
        <f>LEN(TRIM(courses[[#This Row],[CourseCode]]))=0</f>
        <v>0</v>
      </c>
      <c r="J56" t="b">
        <f>LEN(courses[[#This Row],[CourseCode]])&lt;&gt;LEN(TRIM(courses[[#This Row],[CourseCode]]))</f>
        <v>0</v>
      </c>
      <c r="K56" s="26" t="b">
        <f>OR(courses[[#This Row],[Credits]]="",ISBLANK(courses[[#This Row],[Credits]]))</f>
        <v>0</v>
      </c>
      <c r="L56" s="26" t="b">
        <f>NOT(ISNUMBER(courses[[#This Row],[Credits]]))</f>
        <v>0</v>
      </c>
      <c r="M56" s="26" t="b">
        <f>IF(ISNUMBER(courses[[#This Row],[Credits]]),OR(courses[[#This Row],[Credits]]&lt;0,courses[[#This Row],[Credits]]&gt;40),FALSE)</f>
        <v>0</v>
      </c>
      <c r="N56" s="26" t="b">
        <f>OR(courses[[#This Row],[ContactHoursPerWeek]]="", ISBLANK(courses[[#This Row],[ContactHoursPerWeek]]))</f>
        <v>0</v>
      </c>
      <c r="O56" s="26" t="b">
        <f>NOT(ISNUMBER(courses[[#This Row],[ContactHoursPerWeek]]+0))</f>
        <v>0</v>
      </c>
      <c r="P56" s="26" t="b">
        <f>IF(ISNUMBER(courses[[#This Row],[ContactHoursPerWeek]]+0), OR(courses[[#This Row],[ContactHoursPerWeek]]&lt;0, courses[[#This Row],[ContactHoursPerWeek]]&gt;40), FALSE)</f>
        <v>0</v>
      </c>
      <c r="Q56" s="26" t="b">
        <f>IF(courses[[#This Row],[Department]]="", FALSE, ISERROR(MATCH(courses[[#This Row],[Department]], RefLists!$A:$A, 0)))</f>
        <v>1</v>
      </c>
      <c r="R56"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6" s="26" t="str">
        <f>IF(courses[[#This Row],[Category]]="","",
 IF(courses[[#This Row],[Category]]="InvalidPK","High",
 IF(courses[[#This Row],[Category]]="DuplicateKeys","Medium",
 IF(OR(courses[[#This Row],[Category]]="BadCredits",courses[[#This Row],[Category]]="BadContactHours"),"Medium",
 IF(courses[[#This Row],[Category]]="InvalidValue","Medium","Low")))))</f>
        <v/>
      </c>
      <c r="T56" s="26" t="b">
        <f>courses[[#This Row],[Category]]&lt;&gt;""</f>
        <v>0</v>
      </c>
    </row>
    <row r="57" spans="1:20" x14ac:dyDescent="0.25">
      <c r="A57" t="s">
        <v>109</v>
      </c>
      <c r="B57" t="s">
        <v>91</v>
      </c>
      <c r="C57" t="s">
        <v>21</v>
      </c>
      <c r="D57">
        <v>4</v>
      </c>
      <c r="E57">
        <v>4</v>
      </c>
      <c r="F57" t="s">
        <v>35</v>
      </c>
      <c r="G57" t="s">
        <v>11</v>
      </c>
      <c r="H57" t="b">
        <f>COUNTIF(A:A,courses[[#This Row],[CourseCode]])&gt;1</f>
        <v>0</v>
      </c>
      <c r="I57" t="b">
        <f>LEN(TRIM(courses[[#This Row],[CourseCode]]))=0</f>
        <v>0</v>
      </c>
      <c r="J57" t="b">
        <f>LEN(courses[[#This Row],[CourseCode]])&lt;&gt;LEN(TRIM(courses[[#This Row],[CourseCode]]))</f>
        <v>0</v>
      </c>
      <c r="K57" s="26" t="b">
        <f>OR(courses[[#This Row],[Credits]]="",ISBLANK(courses[[#This Row],[Credits]]))</f>
        <v>0</v>
      </c>
      <c r="L57" s="26" t="b">
        <f>NOT(ISNUMBER(courses[[#This Row],[Credits]]))</f>
        <v>0</v>
      </c>
      <c r="M57" s="26" t="b">
        <f>IF(ISNUMBER(courses[[#This Row],[Credits]]),OR(courses[[#This Row],[Credits]]&lt;0,courses[[#This Row],[Credits]]&gt;40),FALSE)</f>
        <v>0</v>
      </c>
      <c r="N57" s="26" t="b">
        <f>OR(courses[[#This Row],[ContactHoursPerWeek]]="", ISBLANK(courses[[#This Row],[ContactHoursPerWeek]]))</f>
        <v>0</v>
      </c>
      <c r="O57" s="26" t="b">
        <f>NOT(ISNUMBER(courses[[#This Row],[ContactHoursPerWeek]]+0))</f>
        <v>0</v>
      </c>
      <c r="P57" s="26" t="b">
        <f>IF(ISNUMBER(courses[[#This Row],[ContactHoursPerWeek]]+0), OR(courses[[#This Row],[ContactHoursPerWeek]]&lt;0, courses[[#This Row],[ContactHoursPerWeek]]&gt;40), FALSE)</f>
        <v>0</v>
      </c>
      <c r="Q57" s="26" t="b">
        <f>IF(courses[[#This Row],[Department]]="", FALSE, ISERROR(MATCH(courses[[#This Row],[Department]], RefLists!$A:$A, 0)))</f>
        <v>1</v>
      </c>
      <c r="R57"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7" s="26" t="str">
        <f>IF(courses[[#This Row],[Category]]="","",
 IF(courses[[#This Row],[Category]]="InvalidPK","High",
 IF(courses[[#This Row],[Category]]="DuplicateKeys","Medium",
 IF(OR(courses[[#This Row],[Category]]="BadCredits",courses[[#This Row],[Category]]="BadContactHours"),"Medium",
 IF(courses[[#This Row],[Category]]="InvalidValue","Medium","Low")))))</f>
        <v/>
      </c>
      <c r="T57" s="26" t="b">
        <f>courses[[#This Row],[Category]]&lt;&gt;""</f>
        <v>0</v>
      </c>
    </row>
    <row r="58" spans="1:20" x14ac:dyDescent="0.25">
      <c r="A58" t="s">
        <v>110</v>
      </c>
      <c r="B58" t="s">
        <v>70</v>
      </c>
      <c r="C58" t="s">
        <v>9</v>
      </c>
      <c r="D58">
        <v>4</v>
      </c>
      <c r="E58">
        <v>4</v>
      </c>
      <c r="F58" t="s">
        <v>10</v>
      </c>
      <c r="G58" t="s">
        <v>15</v>
      </c>
      <c r="H58" t="b">
        <f>COUNTIF(A:A,courses[[#This Row],[CourseCode]])&gt;1</f>
        <v>0</v>
      </c>
      <c r="I58" t="b">
        <f>LEN(TRIM(courses[[#This Row],[CourseCode]]))=0</f>
        <v>0</v>
      </c>
      <c r="J58" t="b">
        <f>LEN(courses[[#This Row],[CourseCode]])&lt;&gt;LEN(TRIM(courses[[#This Row],[CourseCode]]))</f>
        <v>0</v>
      </c>
      <c r="K58" s="26" t="b">
        <f>OR(courses[[#This Row],[Credits]]="",ISBLANK(courses[[#This Row],[Credits]]))</f>
        <v>0</v>
      </c>
      <c r="L58" s="26" t="b">
        <f>NOT(ISNUMBER(courses[[#This Row],[Credits]]))</f>
        <v>0</v>
      </c>
      <c r="M58" s="26" t="b">
        <f>IF(ISNUMBER(courses[[#This Row],[Credits]]),OR(courses[[#This Row],[Credits]]&lt;0,courses[[#This Row],[Credits]]&gt;40),FALSE)</f>
        <v>0</v>
      </c>
      <c r="N58" s="26" t="b">
        <f>OR(courses[[#This Row],[ContactHoursPerWeek]]="", ISBLANK(courses[[#This Row],[ContactHoursPerWeek]]))</f>
        <v>0</v>
      </c>
      <c r="O58" s="26" t="b">
        <f>NOT(ISNUMBER(courses[[#This Row],[ContactHoursPerWeek]]+0))</f>
        <v>0</v>
      </c>
      <c r="P58" s="26" t="b">
        <f>IF(ISNUMBER(courses[[#This Row],[ContactHoursPerWeek]]+0), OR(courses[[#This Row],[ContactHoursPerWeek]]&lt;0, courses[[#This Row],[ContactHoursPerWeek]]&gt;40), FALSE)</f>
        <v>0</v>
      </c>
      <c r="Q58" s="26" t="b">
        <f>IF(courses[[#This Row],[Department]]="", FALSE, ISERROR(MATCH(courses[[#This Row],[Department]], RefLists!$A:$A, 0)))</f>
        <v>1</v>
      </c>
      <c r="R58"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8" s="26" t="str">
        <f>IF(courses[[#This Row],[Category]]="","",
 IF(courses[[#This Row],[Category]]="InvalidPK","High",
 IF(courses[[#This Row],[Category]]="DuplicateKeys","Medium",
 IF(OR(courses[[#This Row],[Category]]="BadCredits",courses[[#This Row],[Category]]="BadContactHours"),"Medium",
 IF(courses[[#This Row],[Category]]="InvalidValue","Medium","Low")))))</f>
        <v/>
      </c>
      <c r="T58" s="26" t="b">
        <f>courses[[#This Row],[Category]]&lt;&gt;""</f>
        <v>0</v>
      </c>
    </row>
    <row r="59" spans="1:20" x14ac:dyDescent="0.25">
      <c r="A59" t="s">
        <v>111</v>
      </c>
      <c r="B59" t="s">
        <v>107</v>
      </c>
      <c r="C59" t="s">
        <v>67</v>
      </c>
      <c r="D59">
        <v>4</v>
      </c>
      <c r="E59">
        <v>4</v>
      </c>
      <c r="F59" t="s">
        <v>10</v>
      </c>
      <c r="G59" t="s">
        <v>11</v>
      </c>
      <c r="H59" t="b">
        <f>COUNTIF(A:A,courses[[#This Row],[CourseCode]])&gt;1</f>
        <v>0</v>
      </c>
      <c r="I59" t="b">
        <f>LEN(TRIM(courses[[#This Row],[CourseCode]]))=0</f>
        <v>0</v>
      </c>
      <c r="J59" t="b">
        <f>LEN(courses[[#This Row],[CourseCode]])&lt;&gt;LEN(TRIM(courses[[#This Row],[CourseCode]]))</f>
        <v>0</v>
      </c>
      <c r="K59" s="26" t="b">
        <f>OR(courses[[#This Row],[Credits]]="",ISBLANK(courses[[#This Row],[Credits]]))</f>
        <v>0</v>
      </c>
      <c r="L59" s="26" t="b">
        <f>NOT(ISNUMBER(courses[[#This Row],[Credits]]))</f>
        <v>0</v>
      </c>
      <c r="M59" s="26" t="b">
        <f>IF(ISNUMBER(courses[[#This Row],[Credits]]),OR(courses[[#This Row],[Credits]]&lt;0,courses[[#This Row],[Credits]]&gt;40),FALSE)</f>
        <v>0</v>
      </c>
      <c r="N59" s="26" t="b">
        <f>OR(courses[[#This Row],[ContactHoursPerWeek]]="", ISBLANK(courses[[#This Row],[ContactHoursPerWeek]]))</f>
        <v>0</v>
      </c>
      <c r="O59" s="26" t="b">
        <f>NOT(ISNUMBER(courses[[#This Row],[ContactHoursPerWeek]]+0))</f>
        <v>0</v>
      </c>
      <c r="P59" s="26" t="b">
        <f>IF(ISNUMBER(courses[[#This Row],[ContactHoursPerWeek]]+0), OR(courses[[#This Row],[ContactHoursPerWeek]]&lt;0, courses[[#This Row],[ContactHoursPerWeek]]&gt;40), FALSE)</f>
        <v>0</v>
      </c>
      <c r="Q59" s="26" t="b">
        <f>IF(courses[[#This Row],[Department]]="", FALSE, ISERROR(MATCH(courses[[#This Row],[Department]], RefLists!$A:$A, 0)))</f>
        <v>1</v>
      </c>
      <c r="R59"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9" s="26" t="str">
        <f>IF(courses[[#This Row],[Category]]="","",
 IF(courses[[#This Row],[Category]]="InvalidPK","High",
 IF(courses[[#This Row],[Category]]="DuplicateKeys","Medium",
 IF(OR(courses[[#This Row],[Category]]="BadCredits",courses[[#This Row],[Category]]="BadContactHours"),"Medium",
 IF(courses[[#This Row],[Category]]="InvalidValue","Medium","Low")))))</f>
        <v/>
      </c>
      <c r="T59" s="26" t="b">
        <f>courses[[#This Row],[Category]]&lt;&gt;""</f>
        <v>0</v>
      </c>
    </row>
    <row r="60" spans="1:20" x14ac:dyDescent="0.25">
      <c r="A60" t="s">
        <v>112</v>
      </c>
      <c r="B60" t="s">
        <v>8</v>
      </c>
      <c r="C60" t="s">
        <v>9</v>
      </c>
      <c r="D60">
        <v>3</v>
      </c>
      <c r="E60">
        <v>2</v>
      </c>
      <c r="F60" t="s">
        <v>31</v>
      </c>
      <c r="G60" t="s">
        <v>11</v>
      </c>
      <c r="H60" t="b">
        <f>COUNTIF(A:A,courses[[#This Row],[CourseCode]])&gt;1</f>
        <v>0</v>
      </c>
      <c r="I60" t="b">
        <f>LEN(TRIM(courses[[#This Row],[CourseCode]]))=0</f>
        <v>0</v>
      </c>
      <c r="J60" t="b">
        <f>LEN(courses[[#This Row],[CourseCode]])&lt;&gt;LEN(TRIM(courses[[#This Row],[CourseCode]]))</f>
        <v>0</v>
      </c>
      <c r="K60" s="26" t="b">
        <f>OR(courses[[#This Row],[Credits]]="",ISBLANK(courses[[#This Row],[Credits]]))</f>
        <v>0</v>
      </c>
      <c r="L60" s="26" t="b">
        <f>NOT(ISNUMBER(courses[[#This Row],[Credits]]))</f>
        <v>0</v>
      </c>
      <c r="M60" s="26" t="b">
        <f>IF(ISNUMBER(courses[[#This Row],[Credits]]),OR(courses[[#This Row],[Credits]]&lt;0,courses[[#This Row],[Credits]]&gt;40),FALSE)</f>
        <v>0</v>
      </c>
      <c r="N60" s="26" t="b">
        <f>OR(courses[[#This Row],[ContactHoursPerWeek]]="", ISBLANK(courses[[#This Row],[ContactHoursPerWeek]]))</f>
        <v>0</v>
      </c>
      <c r="O60" s="26" t="b">
        <f>NOT(ISNUMBER(courses[[#This Row],[ContactHoursPerWeek]]+0))</f>
        <v>0</v>
      </c>
      <c r="P60" s="26" t="b">
        <f>IF(ISNUMBER(courses[[#This Row],[ContactHoursPerWeek]]+0), OR(courses[[#This Row],[ContactHoursPerWeek]]&lt;0, courses[[#This Row],[ContactHoursPerWeek]]&gt;40), FALSE)</f>
        <v>0</v>
      </c>
      <c r="Q60" s="26" t="b">
        <f>IF(courses[[#This Row],[Department]]="", FALSE, ISERROR(MATCH(courses[[#This Row],[Department]], RefLists!$A:$A, 0)))</f>
        <v>1</v>
      </c>
      <c r="R60"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0" s="26" t="str">
        <f>IF(courses[[#This Row],[Category]]="","",
 IF(courses[[#This Row],[Category]]="InvalidPK","High",
 IF(courses[[#This Row],[Category]]="DuplicateKeys","Medium",
 IF(OR(courses[[#This Row],[Category]]="BadCredits",courses[[#This Row],[Category]]="BadContactHours"),"Medium",
 IF(courses[[#This Row],[Category]]="InvalidValue","Medium","Low")))))</f>
        <v/>
      </c>
      <c r="T60" s="26" t="b">
        <f>courses[[#This Row],[Category]]&lt;&gt;""</f>
        <v>0</v>
      </c>
    </row>
    <row r="61" spans="1:20" x14ac:dyDescent="0.25">
      <c r="A61" t="s">
        <v>113</v>
      </c>
      <c r="B61" t="s">
        <v>30</v>
      </c>
      <c r="C61" t="s">
        <v>18</v>
      </c>
      <c r="D61">
        <v>3</v>
      </c>
      <c r="E61">
        <v>3</v>
      </c>
      <c r="F61" t="s">
        <v>35</v>
      </c>
      <c r="G61" t="s">
        <v>11</v>
      </c>
      <c r="H61" t="b">
        <f>COUNTIF(A:A,courses[[#This Row],[CourseCode]])&gt;1</f>
        <v>0</v>
      </c>
      <c r="I61" t="b">
        <f>LEN(TRIM(courses[[#This Row],[CourseCode]]))=0</f>
        <v>0</v>
      </c>
      <c r="J61" t="b">
        <f>LEN(courses[[#This Row],[CourseCode]])&lt;&gt;LEN(TRIM(courses[[#This Row],[CourseCode]]))</f>
        <v>0</v>
      </c>
      <c r="K61" s="26" t="b">
        <f>OR(courses[[#This Row],[Credits]]="",ISBLANK(courses[[#This Row],[Credits]]))</f>
        <v>0</v>
      </c>
      <c r="L61" s="26" t="b">
        <f>NOT(ISNUMBER(courses[[#This Row],[Credits]]))</f>
        <v>0</v>
      </c>
      <c r="M61" s="26" t="b">
        <f>IF(ISNUMBER(courses[[#This Row],[Credits]]),OR(courses[[#This Row],[Credits]]&lt;0,courses[[#This Row],[Credits]]&gt;40),FALSE)</f>
        <v>0</v>
      </c>
      <c r="N61" s="26" t="b">
        <f>OR(courses[[#This Row],[ContactHoursPerWeek]]="", ISBLANK(courses[[#This Row],[ContactHoursPerWeek]]))</f>
        <v>0</v>
      </c>
      <c r="O61" s="26" t="b">
        <f>NOT(ISNUMBER(courses[[#This Row],[ContactHoursPerWeek]]+0))</f>
        <v>0</v>
      </c>
      <c r="P61" s="26" t="b">
        <f>IF(ISNUMBER(courses[[#This Row],[ContactHoursPerWeek]]+0), OR(courses[[#This Row],[ContactHoursPerWeek]]&lt;0, courses[[#This Row],[ContactHoursPerWeek]]&gt;40), FALSE)</f>
        <v>0</v>
      </c>
      <c r="Q61" s="26" t="b">
        <f>IF(courses[[#This Row],[Department]]="", FALSE, ISERROR(MATCH(courses[[#This Row],[Department]], RefLists!$A:$A, 0)))</f>
        <v>1</v>
      </c>
      <c r="R61"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1" s="26" t="str">
        <f>IF(courses[[#This Row],[Category]]="","",
 IF(courses[[#This Row],[Category]]="InvalidPK","High",
 IF(courses[[#This Row],[Category]]="DuplicateKeys","Medium",
 IF(OR(courses[[#This Row],[Category]]="BadCredits",courses[[#This Row],[Category]]="BadContactHours"),"Medium",
 IF(courses[[#This Row],[Category]]="InvalidValue","Medium","Low")))))</f>
        <v/>
      </c>
      <c r="T61" s="26" t="b">
        <f>courses[[#This Row],[Category]]&lt;&gt;""</f>
        <v>0</v>
      </c>
    </row>
    <row r="62" spans="1:20" x14ac:dyDescent="0.25">
      <c r="A62" t="s">
        <v>114</v>
      </c>
      <c r="B62" t="s">
        <v>39</v>
      </c>
      <c r="C62" t="s">
        <v>40</v>
      </c>
      <c r="D62">
        <v>3</v>
      </c>
      <c r="E62">
        <v>3</v>
      </c>
      <c r="F62" t="s">
        <v>35</v>
      </c>
      <c r="G62" t="s">
        <v>11</v>
      </c>
      <c r="H62" t="b">
        <f>COUNTIF(A:A,courses[[#This Row],[CourseCode]])&gt;1</f>
        <v>0</v>
      </c>
      <c r="I62" t="b">
        <f>LEN(TRIM(courses[[#This Row],[CourseCode]]))=0</f>
        <v>0</v>
      </c>
      <c r="J62" t="b">
        <f>LEN(courses[[#This Row],[CourseCode]])&lt;&gt;LEN(TRIM(courses[[#This Row],[CourseCode]]))</f>
        <v>0</v>
      </c>
      <c r="K62" s="26" t="b">
        <f>OR(courses[[#This Row],[Credits]]="",ISBLANK(courses[[#This Row],[Credits]]))</f>
        <v>0</v>
      </c>
      <c r="L62" s="26" t="b">
        <f>NOT(ISNUMBER(courses[[#This Row],[Credits]]))</f>
        <v>0</v>
      </c>
      <c r="M62" s="26" t="b">
        <f>IF(ISNUMBER(courses[[#This Row],[Credits]]),OR(courses[[#This Row],[Credits]]&lt;0,courses[[#This Row],[Credits]]&gt;40),FALSE)</f>
        <v>0</v>
      </c>
      <c r="N62" s="26" t="b">
        <f>OR(courses[[#This Row],[ContactHoursPerWeek]]="", ISBLANK(courses[[#This Row],[ContactHoursPerWeek]]))</f>
        <v>0</v>
      </c>
      <c r="O62" s="26" t="b">
        <f>NOT(ISNUMBER(courses[[#This Row],[ContactHoursPerWeek]]+0))</f>
        <v>0</v>
      </c>
      <c r="P62" s="26" t="b">
        <f>IF(ISNUMBER(courses[[#This Row],[ContactHoursPerWeek]]+0), OR(courses[[#This Row],[ContactHoursPerWeek]]&lt;0, courses[[#This Row],[ContactHoursPerWeek]]&gt;40), FALSE)</f>
        <v>0</v>
      </c>
      <c r="Q62" s="26" t="b">
        <f>IF(courses[[#This Row],[Department]]="", FALSE, ISERROR(MATCH(courses[[#This Row],[Department]], RefLists!$A:$A, 0)))</f>
        <v>1</v>
      </c>
      <c r="R62"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2" s="26" t="str">
        <f>IF(courses[[#This Row],[Category]]="","",
 IF(courses[[#This Row],[Category]]="InvalidPK","High",
 IF(courses[[#This Row],[Category]]="DuplicateKeys","Medium",
 IF(OR(courses[[#This Row],[Category]]="BadCredits",courses[[#This Row],[Category]]="BadContactHours"),"Medium",
 IF(courses[[#This Row],[Category]]="InvalidValue","Medium","Low")))))</f>
        <v/>
      </c>
      <c r="T62" s="26" t="b">
        <f>courses[[#This Row],[Category]]&lt;&gt;""</f>
        <v>0</v>
      </c>
    </row>
    <row r="63" spans="1:20" x14ac:dyDescent="0.25">
      <c r="A63" t="s">
        <v>115</v>
      </c>
      <c r="B63" t="s">
        <v>51</v>
      </c>
      <c r="C63" t="s">
        <v>21</v>
      </c>
      <c r="D63">
        <v>3</v>
      </c>
      <c r="E63">
        <v>2</v>
      </c>
      <c r="F63" t="s">
        <v>35</v>
      </c>
      <c r="G63" t="s">
        <v>11</v>
      </c>
      <c r="H63" t="b">
        <f>COUNTIF(A:A,courses[[#This Row],[CourseCode]])&gt;1</f>
        <v>0</v>
      </c>
      <c r="I63" t="b">
        <f>LEN(TRIM(courses[[#This Row],[CourseCode]]))=0</f>
        <v>0</v>
      </c>
      <c r="J63" t="b">
        <f>LEN(courses[[#This Row],[CourseCode]])&lt;&gt;LEN(TRIM(courses[[#This Row],[CourseCode]]))</f>
        <v>0</v>
      </c>
      <c r="K63" s="26" t="b">
        <f>OR(courses[[#This Row],[Credits]]="",ISBLANK(courses[[#This Row],[Credits]]))</f>
        <v>0</v>
      </c>
      <c r="L63" s="26" t="b">
        <f>NOT(ISNUMBER(courses[[#This Row],[Credits]]))</f>
        <v>0</v>
      </c>
      <c r="M63" s="26" t="b">
        <f>IF(ISNUMBER(courses[[#This Row],[Credits]]),OR(courses[[#This Row],[Credits]]&lt;0,courses[[#This Row],[Credits]]&gt;40),FALSE)</f>
        <v>0</v>
      </c>
      <c r="N63" s="26" t="b">
        <f>OR(courses[[#This Row],[ContactHoursPerWeek]]="", ISBLANK(courses[[#This Row],[ContactHoursPerWeek]]))</f>
        <v>0</v>
      </c>
      <c r="O63" s="26" t="b">
        <f>NOT(ISNUMBER(courses[[#This Row],[ContactHoursPerWeek]]+0))</f>
        <v>0</v>
      </c>
      <c r="P63" s="26" t="b">
        <f>IF(ISNUMBER(courses[[#This Row],[ContactHoursPerWeek]]+0), OR(courses[[#This Row],[ContactHoursPerWeek]]&lt;0, courses[[#This Row],[ContactHoursPerWeek]]&gt;40), FALSE)</f>
        <v>0</v>
      </c>
      <c r="Q63" s="26" t="b">
        <f>IF(courses[[#This Row],[Department]]="", FALSE, ISERROR(MATCH(courses[[#This Row],[Department]], RefLists!$A:$A, 0)))</f>
        <v>1</v>
      </c>
      <c r="R63"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3" s="26" t="str">
        <f>IF(courses[[#This Row],[Category]]="","",
 IF(courses[[#This Row],[Category]]="InvalidPK","High",
 IF(courses[[#This Row],[Category]]="DuplicateKeys","Medium",
 IF(OR(courses[[#This Row],[Category]]="BadCredits",courses[[#This Row],[Category]]="BadContactHours"),"Medium",
 IF(courses[[#This Row],[Category]]="InvalidValue","Medium","Low")))))</f>
        <v/>
      </c>
      <c r="T63" s="26" t="b">
        <f>courses[[#This Row],[Category]]&lt;&gt;""</f>
        <v>0</v>
      </c>
    </row>
    <row r="64" spans="1:20" x14ac:dyDescent="0.25">
      <c r="A64" t="s">
        <v>116</v>
      </c>
      <c r="B64" t="s">
        <v>84</v>
      </c>
      <c r="C64" t="s">
        <v>28</v>
      </c>
      <c r="D64">
        <v>4</v>
      </c>
      <c r="E64">
        <v>6</v>
      </c>
      <c r="F64" t="s">
        <v>10</v>
      </c>
      <c r="G64" t="s">
        <v>11</v>
      </c>
      <c r="H64" t="b">
        <f>COUNTIF(A:A,courses[[#This Row],[CourseCode]])&gt;1</f>
        <v>0</v>
      </c>
      <c r="I64" t="b">
        <f>LEN(TRIM(courses[[#This Row],[CourseCode]]))=0</f>
        <v>0</v>
      </c>
      <c r="J64" t="b">
        <f>LEN(courses[[#This Row],[CourseCode]])&lt;&gt;LEN(TRIM(courses[[#This Row],[CourseCode]]))</f>
        <v>0</v>
      </c>
      <c r="K64" s="26" t="b">
        <f>OR(courses[[#This Row],[Credits]]="",ISBLANK(courses[[#This Row],[Credits]]))</f>
        <v>0</v>
      </c>
      <c r="L64" s="26" t="b">
        <f>NOT(ISNUMBER(courses[[#This Row],[Credits]]))</f>
        <v>0</v>
      </c>
      <c r="M64" s="26" t="b">
        <f>IF(ISNUMBER(courses[[#This Row],[Credits]]),OR(courses[[#This Row],[Credits]]&lt;0,courses[[#This Row],[Credits]]&gt;40),FALSE)</f>
        <v>0</v>
      </c>
      <c r="N64" s="26" t="b">
        <f>OR(courses[[#This Row],[ContactHoursPerWeek]]="", ISBLANK(courses[[#This Row],[ContactHoursPerWeek]]))</f>
        <v>0</v>
      </c>
      <c r="O64" s="26" t="b">
        <f>NOT(ISNUMBER(courses[[#This Row],[ContactHoursPerWeek]]+0))</f>
        <v>0</v>
      </c>
      <c r="P64" s="26" t="b">
        <f>IF(ISNUMBER(courses[[#This Row],[ContactHoursPerWeek]]+0), OR(courses[[#This Row],[ContactHoursPerWeek]]&lt;0, courses[[#This Row],[ContactHoursPerWeek]]&gt;40), FALSE)</f>
        <v>0</v>
      </c>
      <c r="Q64" s="26" t="b">
        <f>IF(courses[[#This Row],[Department]]="", FALSE, ISERROR(MATCH(courses[[#This Row],[Department]], RefLists!$A:$A, 0)))</f>
        <v>1</v>
      </c>
      <c r="R64"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4" s="26" t="str">
        <f>IF(courses[[#This Row],[Category]]="","",
 IF(courses[[#This Row],[Category]]="InvalidPK","High",
 IF(courses[[#This Row],[Category]]="DuplicateKeys","Medium",
 IF(OR(courses[[#This Row],[Category]]="BadCredits",courses[[#This Row],[Category]]="BadContactHours"),"Medium",
 IF(courses[[#This Row],[Category]]="InvalidValue","Medium","Low")))))</f>
        <v/>
      </c>
      <c r="T64" s="26" t="b">
        <f>courses[[#This Row],[Category]]&lt;&gt;""</f>
        <v>0</v>
      </c>
    </row>
    <row r="65" spans="1:20" x14ac:dyDescent="0.25">
      <c r="A65" t="s">
        <v>117</v>
      </c>
      <c r="B65" t="s">
        <v>75</v>
      </c>
      <c r="C65" t="s">
        <v>18</v>
      </c>
      <c r="D65">
        <v>3</v>
      </c>
      <c r="E65">
        <v>2</v>
      </c>
      <c r="F65" t="s">
        <v>10</v>
      </c>
      <c r="G65" t="s">
        <v>11</v>
      </c>
      <c r="H65" t="b">
        <f>COUNTIF(A:A,courses[[#This Row],[CourseCode]])&gt;1</f>
        <v>0</v>
      </c>
      <c r="I65" t="b">
        <f>LEN(TRIM(courses[[#This Row],[CourseCode]]))=0</f>
        <v>0</v>
      </c>
      <c r="J65" t="b">
        <f>LEN(courses[[#This Row],[CourseCode]])&lt;&gt;LEN(TRIM(courses[[#This Row],[CourseCode]]))</f>
        <v>0</v>
      </c>
      <c r="K65" s="26" t="b">
        <f>OR(courses[[#This Row],[Credits]]="",ISBLANK(courses[[#This Row],[Credits]]))</f>
        <v>0</v>
      </c>
      <c r="L65" s="26" t="b">
        <f>NOT(ISNUMBER(courses[[#This Row],[Credits]]))</f>
        <v>0</v>
      </c>
      <c r="M65" s="26" t="b">
        <f>IF(ISNUMBER(courses[[#This Row],[Credits]]),OR(courses[[#This Row],[Credits]]&lt;0,courses[[#This Row],[Credits]]&gt;40),FALSE)</f>
        <v>0</v>
      </c>
      <c r="N65" s="26" t="b">
        <f>OR(courses[[#This Row],[ContactHoursPerWeek]]="", ISBLANK(courses[[#This Row],[ContactHoursPerWeek]]))</f>
        <v>0</v>
      </c>
      <c r="O65" s="26" t="b">
        <f>NOT(ISNUMBER(courses[[#This Row],[ContactHoursPerWeek]]+0))</f>
        <v>0</v>
      </c>
      <c r="P65" s="26" t="b">
        <f>IF(ISNUMBER(courses[[#This Row],[ContactHoursPerWeek]]+0), OR(courses[[#This Row],[ContactHoursPerWeek]]&lt;0, courses[[#This Row],[ContactHoursPerWeek]]&gt;40), FALSE)</f>
        <v>0</v>
      </c>
      <c r="Q65" s="26" t="b">
        <f>IF(courses[[#This Row],[Department]]="", FALSE, ISERROR(MATCH(courses[[#This Row],[Department]], RefLists!$A:$A, 0)))</f>
        <v>1</v>
      </c>
      <c r="R65"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5" s="26" t="str">
        <f>IF(courses[[#This Row],[Category]]="","",
 IF(courses[[#This Row],[Category]]="InvalidPK","High",
 IF(courses[[#This Row],[Category]]="DuplicateKeys","Medium",
 IF(OR(courses[[#This Row],[Category]]="BadCredits",courses[[#This Row],[Category]]="BadContactHours"),"Medium",
 IF(courses[[#This Row],[Category]]="InvalidValue","Medium","Low")))))</f>
        <v/>
      </c>
      <c r="T65" s="26" t="b">
        <f>courses[[#This Row],[Category]]&lt;&gt;""</f>
        <v>0</v>
      </c>
    </row>
    <row r="66" spans="1:20" x14ac:dyDescent="0.25">
      <c r="A66" t="s">
        <v>118</v>
      </c>
      <c r="B66" t="s">
        <v>82</v>
      </c>
      <c r="C66" t="s">
        <v>25</v>
      </c>
      <c r="D66">
        <v>4</v>
      </c>
      <c r="E66">
        <v>6</v>
      </c>
      <c r="F66" t="s">
        <v>31</v>
      </c>
      <c r="G66" t="s">
        <v>22</v>
      </c>
      <c r="H66" t="b">
        <f>COUNTIF(A:A,courses[[#This Row],[CourseCode]])&gt;1</f>
        <v>0</v>
      </c>
      <c r="I66" t="b">
        <f>LEN(TRIM(courses[[#This Row],[CourseCode]]))=0</f>
        <v>0</v>
      </c>
      <c r="J66" t="b">
        <f>LEN(courses[[#This Row],[CourseCode]])&lt;&gt;LEN(TRIM(courses[[#This Row],[CourseCode]]))</f>
        <v>0</v>
      </c>
      <c r="K66" s="26" t="b">
        <f>OR(courses[[#This Row],[Credits]]="",ISBLANK(courses[[#This Row],[Credits]]))</f>
        <v>0</v>
      </c>
      <c r="L66" s="26" t="b">
        <f>NOT(ISNUMBER(courses[[#This Row],[Credits]]))</f>
        <v>0</v>
      </c>
      <c r="M66" s="26" t="b">
        <f>IF(ISNUMBER(courses[[#This Row],[Credits]]),OR(courses[[#This Row],[Credits]]&lt;0,courses[[#This Row],[Credits]]&gt;40),FALSE)</f>
        <v>0</v>
      </c>
      <c r="N66" s="26" t="b">
        <f>OR(courses[[#This Row],[ContactHoursPerWeek]]="", ISBLANK(courses[[#This Row],[ContactHoursPerWeek]]))</f>
        <v>0</v>
      </c>
      <c r="O66" s="26" t="b">
        <f>NOT(ISNUMBER(courses[[#This Row],[ContactHoursPerWeek]]+0))</f>
        <v>0</v>
      </c>
      <c r="P66" s="26" t="b">
        <f>IF(ISNUMBER(courses[[#This Row],[ContactHoursPerWeek]]+0), OR(courses[[#This Row],[ContactHoursPerWeek]]&lt;0, courses[[#This Row],[ContactHoursPerWeek]]&gt;40), FALSE)</f>
        <v>0</v>
      </c>
      <c r="Q66" s="26" t="b">
        <f>IF(courses[[#This Row],[Department]]="", FALSE, ISERROR(MATCH(courses[[#This Row],[Department]], RefLists!$A:$A, 0)))</f>
        <v>1</v>
      </c>
      <c r="R66"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6" s="26" t="str">
        <f>IF(courses[[#This Row],[Category]]="","",
 IF(courses[[#This Row],[Category]]="InvalidPK","High",
 IF(courses[[#This Row],[Category]]="DuplicateKeys","Medium",
 IF(OR(courses[[#This Row],[Category]]="BadCredits",courses[[#This Row],[Category]]="BadContactHours"),"Medium",
 IF(courses[[#This Row],[Category]]="InvalidValue","Medium","Low")))))</f>
        <v/>
      </c>
      <c r="T66" s="26" t="b">
        <f>courses[[#This Row],[Category]]&lt;&gt;""</f>
        <v>0</v>
      </c>
    </row>
    <row r="67" spans="1:20" x14ac:dyDescent="0.25">
      <c r="A67" t="s">
        <v>58</v>
      </c>
      <c r="B67" t="s">
        <v>59</v>
      </c>
      <c r="C67" t="s">
        <v>34</v>
      </c>
      <c r="D67">
        <v>3</v>
      </c>
      <c r="E67">
        <v>3</v>
      </c>
      <c r="F67" t="s">
        <v>31</v>
      </c>
      <c r="G67" t="s">
        <v>11</v>
      </c>
      <c r="H67" t="b">
        <f>COUNTIF(A:A,courses[[#This Row],[CourseCode]])&gt;1</f>
        <v>1</v>
      </c>
      <c r="I67" t="b">
        <f>LEN(TRIM(courses[[#This Row],[CourseCode]]))=0</f>
        <v>0</v>
      </c>
      <c r="J67" t="b">
        <f>LEN(courses[[#This Row],[CourseCode]])&lt;&gt;LEN(TRIM(courses[[#This Row],[CourseCode]]))</f>
        <v>0</v>
      </c>
      <c r="K67" s="26" t="b">
        <f>OR(courses[[#This Row],[Credits]]="",ISBLANK(courses[[#This Row],[Credits]]))</f>
        <v>0</v>
      </c>
      <c r="L67" s="26" t="b">
        <f>NOT(ISNUMBER(courses[[#This Row],[Credits]]))</f>
        <v>0</v>
      </c>
      <c r="M67" s="26" t="b">
        <f>IF(ISNUMBER(courses[[#This Row],[Credits]]),OR(courses[[#This Row],[Credits]]&lt;0,courses[[#This Row],[Credits]]&gt;40),FALSE)</f>
        <v>0</v>
      </c>
      <c r="N67" s="26" t="b">
        <f>OR(courses[[#This Row],[ContactHoursPerWeek]]="", ISBLANK(courses[[#This Row],[ContactHoursPerWeek]]))</f>
        <v>0</v>
      </c>
      <c r="O67" s="26" t="b">
        <f>NOT(ISNUMBER(courses[[#This Row],[ContactHoursPerWeek]]+0))</f>
        <v>0</v>
      </c>
      <c r="P67" s="26" t="b">
        <f>IF(ISNUMBER(courses[[#This Row],[ContactHoursPerWeek]]+0), OR(courses[[#This Row],[ContactHoursPerWeek]]&lt;0, courses[[#This Row],[ContactHoursPerWeek]]&gt;40), FALSE)</f>
        <v>0</v>
      </c>
      <c r="Q67" s="26" t="b">
        <f>IF(courses[[#This Row],[Department]]="", FALSE, ISERROR(MATCH(courses[[#This Row],[Department]], RefLists!$A:$A, 0)))</f>
        <v>1</v>
      </c>
      <c r="R67" s="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DuplicateKeys</v>
      </c>
      <c r="S67" s="26" t="str">
        <f>IF(courses[[#This Row],[Category]]="","",
 IF(courses[[#This Row],[Category]]="InvalidPK","High",
 IF(courses[[#This Row],[Category]]="DuplicateKeys","Medium",
 IF(OR(courses[[#This Row],[Category]]="BadCredits",courses[[#This Row],[Category]]="BadContactHours"),"Medium",
 IF(courses[[#This Row],[Category]]="InvalidValue","Medium","Low")))))</f>
        <v>Medium</v>
      </c>
      <c r="T67" s="26" t="b">
        <f>courses[[#This Row],[Category]]&lt;&gt;""</f>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6F2D-65CA-4969-9AFB-99D5FD04B1FC}">
  <dimension ref="A1:Q950"/>
  <sheetViews>
    <sheetView tabSelected="1" workbookViewId="0">
      <selection activeCell="R1" sqref="R1"/>
    </sheetView>
  </sheetViews>
  <sheetFormatPr defaultRowHeight="15" x14ac:dyDescent="0.25"/>
  <cols>
    <col min="1" max="1" width="11.7109375" bestFit="1" customWidth="1"/>
    <col min="2" max="2" width="6.7109375" bestFit="1" customWidth="1"/>
    <col min="3" max="3" width="15.85546875" bestFit="1" customWidth="1"/>
    <col min="4" max="4" width="14.85546875" bestFit="1" customWidth="1"/>
    <col min="5" max="5" width="11.140625" bestFit="1" customWidth="1"/>
    <col min="6" max="6" width="12.140625" bestFit="1" customWidth="1"/>
    <col min="7" max="7" width="13.28515625" bestFit="1" customWidth="1"/>
    <col min="8" max="8" width="18.42578125" bestFit="1" customWidth="1"/>
    <col min="9" max="9" width="15.42578125" bestFit="1" customWidth="1"/>
    <col min="10" max="10" width="14.5703125" bestFit="1" customWidth="1"/>
    <col min="11" max="11" width="16.42578125" bestFit="1" customWidth="1"/>
    <col min="12" max="12" width="15.7109375" bestFit="1" customWidth="1"/>
    <col min="13" max="13" width="12.28515625" bestFit="1" customWidth="1"/>
  </cols>
  <sheetData>
    <row r="1" spans="1:17" x14ac:dyDescent="0.25">
      <c r="A1" t="s">
        <v>119</v>
      </c>
      <c r="B1" t="s">
        <v>1046</v>
      </c>
      <c r="C1" t="s">
        <v>1047</v>
      </c>
      <c r="D1" t="s">
        <v>1048</v>
      </c>
      <c r="E1" s="11" t="s">
        <v>2095</v>
      </c>
      <c r="F1" t="s">
        <v>2096</v>
      </c>
      <c r="G1" t="s">
        <v>2097</v>
      </c>
      <c r="H1" s="11" t="s">
        <v>2098</v>
      </c>
      <c r="I1" t="s">
        <v>2099</v>
      </c>
      <c r="J1" t="s">
        <v>2100</v>
      </c>
      <c r="K1" t="s">
        <v>2101</v>
      </c>
      <c r="L1" t="s">
        <v>2102</v>
      </c>
      <c r="M1" t="s">
        <v>2103</v>
      </c>
      <c r="N1" t="s">
        <v>2104</v>
      </c>
      <c r="O1" t="s">
        <v>2105</v>
      </c>
      <c r="P1" s="11" t="s">
        <v>2106</v>
      </c>
      <c r="Q1" t="s">
        <v>2107</v>
      </c>
    </row>
    <row r="2" spans="1:17" x14ac:dyDescent="0.25">
      <c r="A2" t="s">
        <v>128</v>
      </c>
      <c r="B2" t="s">
        <v>1049</v>
      </c>
      <c r="C2" s="1">
        <v>0.375</v>
      </c>
      <c r="D2" s="1">
        <v>0.54166666666666663</v>
      </c>
      <c r="E2" t="b">
        <f>LEN(TRIM(availability[[#This Row],[FacultyID]]))=0</f>
        <v>0</v>
      </c>
      <c r="F2" t="b">
        <f>LEN(TRIM(availability[[#This Row],[Day]]))=0</f>
        <v>0</v>
      </c>
      <c r="G2" t="b">
        <f>IF(availability[[#This Row],[Day]]="",FALSE, ISERROR(MATCH(availability[[#This Row],[Day]], RefLists!$E:$E, 0)))</f>
        <v>0</v>
      </c>
      <c r="H2" t="b">
        <f>LEN(availability[[#This Row],[FacultyID]])&lt;&gt;LEN(TRIM(availability[[#This Row],[FacultyID]]))</f>
        <v>0</v>
      </c>
      <c r="I2" t="b">
        <f>OR(availability[[#This Row],[AvailableStart]]="", ISBLANK(availability[[#This Row],[AvailableStart]]))</f>
        <v>0</v>
      </c>
      <c r="J2" t="b">
        <f>OR(availability[[#This Row],[AvailableEnd]]="", ISBLANK(availability[[#This Row],[AvailableEnd]]))</f>
        <v>0</v>
      </c>
      <c r="K2" t="b">
        <f>AND(NOT(availability[[#This Row],[start_missing]]), NOT(ISNUMBER(availability[[#This Row],[AvailableStart]])))</f>
        <v>0</v>
      </c>
      <c r="L2" t="b">
        <f>AND(NOT(availability[[#This Row],[end_missing]]), NOT(ISNUMBER(availability[[#This Row],[AvailableEnd]])))</f>
        <v>0</v>
      </c>
      <c r="M2">
        <f>IF(availability[[#This Row],[start_missing]],"", IF(ISNUMBER(availability[[#This Row],[AvailableStart]]), availability[[#This Row],[AvailableStart]], IFERROR(TIMEVALUE(availability[[#This Row],[AvailableStart]]), "")))</f>
        <v>0.375</v>
      </c>
      <c r="N2">
        <f>IF(availability[[#This Row],[end_missing]],"", IF(ISNUMBER(availability[[#This Row],[AvailableEnd]]), availability[[#This Row],[AvailableEnd]], IFERROR(TIMEVALUE(availability[[#This Row],[AvailableEnd]]), "")))</f>
        <v>0.54166666666666663</v>
      </c>
      <c r="O2" t="b">
        <f>IF(OR(availability[[#This Row],[start_missing]],availability[[#This Row],[end_missing]]), FALSE,
 IF(OR(availability[[#This Row],[start_not_time]],availability[[#This Row],[end_not_time]]), FALSE,
 availability[[#This Row],[end_num]]-availability[[#This Row],[start_num]]&lt;0))</f>
        <v>0</v>
      </c>
      <c r="P2" cm="1">
        <f t="array" aca="1" ref="P2" ca="1">IF(OR(availability[[#This Row],[start_missing]],availability[[#This Row],[end_missing]]), "",
 IF(OR(availability[[#This Row],[start_not_time]],availability[[#This Row],[end_not_time]]), "",
 (_FV(availability[#This Row],"end_num",TRUE)-_FV(availability[#This Row],"start_num",TRUE))*24))</f>
        <v>0</v>
      </c>
      <c r="Q2">
        <f ca="1">IF(availability[[#This Row],[duration_hours]]="", FALSE,
 OR(availability[[#This Row],[duration_hours]]&lt;=0, availability[[#This Row],[duration_hours]]&gt;16))</f>
        <v>0</v>
      </c>
    </row>
    <row r="3" spans="1:17" x14ac:dyDescent="0.25">
      <c r="A3" t="s">
        <v>128</v>
      </c>
      <c r="B3" t="s">
        <v>1050</v>
      </c>
      <c r="C3" s="1">
        <v>0.5</v>
      </c>
      <c r="D3" s="1">
        <v>0.58333333333333337</v>
      </c>
      <c r="E3" t="b">
        <f>LEN(TRIM(availability[[#This Row],[FacultyID]]))=0</f>
        <v>0</v>
      </c>
      <c r="F3" t="b">
        <f>LEN(TRIM(availability[[#This Row],[Day]]))=0</f>
        <v>0</v>
      </c>
      <c r="G3" t="b">
        <f>IF(availability[[#This Row],[Day]]="",FALSE, ISERROR(MATCH(availability[[#This Row],[Day]], RefLists!$E:$E, 0)))</f>
        <v>0</v>
      </c>
      <c r="H3" t="b">
        <f>LEN(availability[[#This Row],[FacultyID]])&lt;&gt;LEN(TRIM(availability[[#This Row],[FacultyID]]))</f>
        <v>0</v>
      </c>
      <c r="I3" t="b">
        <f>OR(availability[[#This Row],[AvailableStart]]="", ISBLANK(availability[[#This Row],[AvailableStart]]))</f>
        <v>0</v>
      </c>
      <c r="J3" t="b">
        <f>OR(availability[[#This Row],[AvailableEnd]]="", ISBLANK(availability[[#This Row],[AvailableEnd]]))</f>
        <v>0</v>
      </c>
      <c r="K3" t="b">
        <f>AND(NOT(availability[[#This Row],[start_missing]]), NOT(ISNUMBER(availability[[#This Row],[AvailableStart]])))</f>
        <v>0</v>
      </c>
      <c r="L3" t="b">
        <f>AND(NOT(availability[[#This Row],[end_missing]]), NOT(ISNUMBER(availability[[#This Row],[AvailableEnd]])))</f>
        <v>0</v>
      </c>
      <c r="M3">
        <f>IF(availability[[#This Row],[start_missing]],"", IF(ISNUMBER(availability[[#This Row],[AvailableStart]]), availability[[#This Row],[AvailableStart]], IFERROR(TIMEVALUE(availability[[#This Row],[AvailableStart]]), "")))</f>
        <v>0.5</v>
      </c>
      <c r="N3">
        <f>IF(availability[[#This Row],[end_missing]],"", IF(ISNUMBER(availability[[#This Row],[AvailableEnd]]), availability[[#This Row],[AvailableEnd]], IFERROR(TIMEVALUE(availability[[#This Row],[AvailableEnd]]), "")))</f>
        <v>0.58333333333333337</v>
      </c>
      <c r="O3" t="b">
        <f>IF(OR(availability[[#This Row],[start_missing]],availability[[#This Row],[end_missing]]), FALSE,
 IF(OR(availability[[#This Row],[start_not_time]],availability[[#This Row],[end_not_time]]), FALSE,
 availability[[#This Row],[end_num]]-availability[[#This Row],[start_num]]&lt;0))</f>
        <v>0</v>
      </c>
      <c r="P3" cm="1">
        <f t="array" aca="1" ref="P3" ca="1">IF(OR(availability[[#This Row],[start_missing]],availability[[#This Row],[end_missing]]), "",
 IF(OR(availability[[#This Row],[start_not_time]],availability[[#This Row],[end_not_time]]), "",
 (_FV(availability[#This Row],"end_num",TRUE)-_FV(availability[#This Row],"start_num",TRUE))*24))</f>
        <v>0</v>
      </c>
      <c r="Q3">
        <f ca="1">IF(availability[[#This Row],[duration_hours]]="", FALSE,
 OR(availability[[#This Row],[duration_hours]]&lt;=0, availability[[#This Row],[duration_hours]]&gt;16))</f>
        <v>0</v>
      </c>
    </row>
    <row r="4" spans="1:17" x14ac:dyDescent="0.25">
      <c r="A4" t="s">
        <v>128</v>
      </c>
      <c r="B4" t="s">
        <v>1051</v>
      </c>
      <c r="C4" s="1">
        <v>0.375</v>
      </c>
      <c r="D4" s="1">
        <v>0.45833333333333331</v>
      </c>
      <c r="E4" t="b">
        <f>LEN(TRIM(availability[[#This Row],[FacultyID]]))=0</f>
        <v>0</v>
      </c>
      <c r="F4" t="b">
        <f>LEN(TRIM(availability[[#This Row],[Day]]))=0</f>
        <v>0</v>
      </c>
      <c r="G4" t="b">
        <f>IF(availability[[#This Row],[Day]]="",FALSE, ISERROR(MATCH(availability[[#This Row],[Day]], RefLists!$E:$E, 0)))</f>
        <v>0</v>
      </c>
      <c r="H4" t="b">
        <f>LEN(availability[[#This Row],[FacultyID]])&lt;&gt;LEN(TRIM(availability[[#This Row],[FacultyID]]))</f>
        <v>0</v>
      </c>
      <c r="I4" t="b">
        <f>OR(availability[[#This Row],[AvailableStart]]="", ISBLANK(availability[[#This Row],[AvailableStart]]))</f>
        <v>0</v>
      </c>
      <c r="J4" t="b">
        <f>OR(availability[[#This Row],[AvailableEnd]]="", ISBLANK(availability[[#This Row],[AvailableEnd]]))</f>
        <v>0</v>
      </c>
      <c r="K4" t="b">
        <f>AND(NOT(availability[[#This Row],[start_missing]]), NOT(ISNUMBER(availability[[#This Row],[AvailableStart]])))</f>
        <v>0</v>
      </c>
      <c r="L4" t="b">
        <f>AND(NOT(availability[[#This Row],[end_missing]]), NOT(ISNUMBER(availability[[#This Row],[AvailableEnd]])))</f>
        <v>0</v>
      </c>
      <c r="M4">
        <f>IF(availability[[#This Row],[start_missing]],"", IF(ISNUMBER(availability[[#This Row],[AvailableStart]]), availability[[#This Row],[AvailableStart]], IFERROR(TIMEVALUE(availability[[#This Row],[AvailableStart]]), "")))</f>
        <v>0.375</v>
      </c>
      <c r="N4">
        <f>IF(availability[[#This Row],[end_missing]],"", IF(ISNUMBER(availability[[#This Row],[AvailableEnd]]), availability[[#This Row],[AvailableEnd]], IFERROR(TIMEVALUE(availability[[#This Row],[AvailableEnd]]), "")))</f>
        <v>0.45833333333333331</v>
      </c>
      <c r="O4" t="b">
        <f>IF(OR(availability[[#This Row],[start_missing]],availability[[#This Row],[end_missing]]), FALSE,
 IF(OR(availability[[#This Row],[start_not_time]],availability[[#This Row],[end_not_time]]), FALSE,
 availability[[#This Row],[end_num]]-availability[[#This Row],[start_num]]&lt;0))</f>
        <v>0</v>
      </c>
      <c r="P4" cm="1">
        <f t="array" aca="1" ref="P4" ca="1">IF(OR(availability[[#This Row],[start_missing]],availability[[#This Row],[end_missing]]), "",
 IF(OR(availability[[#This Row],[start_not_time]],availability[[#This Row],[end_not_time]]), "",
 (_FV(availability[#This Row],"end_num",TRUE)-_FV(availability[#This Row],"start_num",TRUE))*24))</f>
        <v>0</v>
      </c>
      <c r="Q4">
        <f ca="1">IF(availability[[#This Row],[duration_hours]]="", FALSE,
 OR(availability[[#This Row],[duration_hours]]&lt;=0, availability[[#This Row],[duration_hours]]&gt;16))</f>
        <v>0</v>
      </c>
    </row>
    <row r="5" spans="1:17" x14ac:dyDescent="0.25">
      <c r="A5" t="s">
        <v>128</v>
      </c>
      <c r="B5" t="s">
        <v>1052</v>
      </c>
      <c r="C5" s="1">
        <v>0.54166666666666663</v>
      </c>
      <c r="D5" s="1">
        <v>0.70833333333333337</v>
      </c>
      <c r="E5" t="b">
        <f>LEN(TRIM(availability[[#This Row],[FacultyID]]))=0</f>
        <v>0</v>
      </c>
      <c r="F5" t="b">
        <f>LEN(TRIM(availability[[#This Row],[Day]]))=0</f>
        <v>0</v>
      </c>
      <c r="G5" t="b">
        <f>IF(availability[[#This Row],[Day]]="",FALSE, ISERROR(MATCH(availability[[#This Row],[Day]], RefLists!$E:$E, 0)))</f>
        <v>0</v>
      </c>
      <c r="H5" t="b">
        <f>LEN(availability[[#This Row],[FacultyID]])&lt;&gt;LEN(TRIM(availability[[#This Row],[FacultyID]]))</f>
        <v>0</v>
      </c>
      <c r="I5" t="b">
        <f>OR(availability[[#This Row],[AvailableStart]]="", ISBLANK(availability[[#This Row],[AvailableStart]]))</f>
        <v>0</v>
      </c>
      <c r="J5" t="b">
        <f>OR(availability[[#This Row],[AvailableEnd]]="", ISBLANK(availability[[#This Row],[AvailableEnd]]))</f>
        <v>0</v>
      </c>
      <c r="K5" t="b">
        <f>AND(NOT(availability[[#This Row],[start_missing]]), NOT(ISNUMBER(availability[[#This Row],[AvailableStart]])))</f>
        <v>0</v>
      </c>
      <c r="L5" t="b">
        <f>AND(NOT(availability[[#This Row],[end_missing]]), NOT(ISNUMBER(availability[[#This Row],[AvailableEnd]])))</f>
        <v>0</v>
      </c>
      <c r="M5">
        <f>IF(availability[[#This Row],[start_missing]],"", IF(ISNUMBER(availability[[#This Row],[AvailableStart]]), availability[[#This Row],[AvailableStart]], IFERROR(TIMEVALUE(availability[[#This Row],[AvailableStart]]), "")))</f>
        <v>0.54166666666666663</v>
      </c>
      <c r="N5">
        <f>IF(availability[[#This Row],[end_missing]],"", IF(ISNUMBER(availability[[#This Row],[AvailableEnd]]), availability[[#This Row],[AvailableEnd]], IFERROR(TIMEVALUE(availability[[#This Row],[AvailableEnd]]), "")))</f>
        <v>0.70833333333333337</v>
      </c>
      <c r="O5" t="b">
        <f>IF(OR(availability[[#This Row],[start_missing]],availability[[#This Row],[end_missing]]), FALSE,
 IF(OR(availability[[#This Row],[start_not_time]],availability[[#This Row],[end_not_time]]), FALSE,
 availability[[#This Row],[end_num]]-availability[[#This Row],[start_num]]&lt;0))</f>
        <v>0</v>
      </c>
      <c r="P5" cm="1">
        <f t="array" aca="1" ref="P5" ca="1">IF(OR(availability[[#This Row],[start_missing]],availability[[#This Row],[end_missing]]), "",
 IF(OR(availability[[#This Row],[start_not_time]],availability[[#This Row],[end_not_time]]), "",
 (_FV(availability[#This Row],"end_num",TRUE)-_FV(availability[#This Row],"start_num",TRUE))*24))</f>
        <v>0</v>
      </c>
      <c r="Q5">
        <f ca="1">IF(availability[[#This Row],[duration_hours]]="", FALSE,
 OR(availability[[#This Row],[duration_hours]]&lt;=0, availability[[#This Row],[duration_hours]]&gt;16))</f>
        <v>0</v>
      </c>
    </row>
    <row r="6" spans="1:17" x14ac:dyDescent="0.25">
      <c r="A6" t="s">
        <v>135</v>
      </c>
      <c r="B6" t="s">
        <v>1051</v>
      </c>
      <c r="C6" s="1">
        <v>0.5</v>
      </c>
      <c r="D6" s="1">
        <v>0.66666666666666663</v>
      </c>
      <c r="E6" t="b">
        <f>LEN(TRIM(availability[[#This Row],[FacultyID]]))=0</f>
        <v>0</v>
      </c>
      <c r="F6" t="b">
        <f>LEN(TRIM(availability[[#This Row],[Day]]))=0</f>
        <v>0</v>
      </c>
      <c r="G6" t="b">
        <f>IF(availability[[#This Row],[Day]]="",FALSE, ISERROR(MATCH(availability[[#This Row],[Day]], RefLists!$E:$E, 0)))</f>
        <v>0</v>
      </c>
      <c r="H6" t="b">
        <f>LEN(availability[[#This Row],[FacultyID]])&lt;&gt;LEN(TRIM(availability[[#This Row],[FacultyID]]))</f>
        <v>0</v>
      </c>
      <c r="I6" t="b">
        <f>OR(availability[[#This Row],[AvailableStart]]="", ISBLANK(availability[[#This Row],[AvailableStart]]))</f>
        <v>0</v>
      </c>
      <c r="J6" t="b">
        <f>OR(availability[[#This Row],[AvailableEnd]]="", ISBLANK(availability[[#This Row],[AvailableEnd]]))</f>
        <v>0</v>
      </c>
      <c r="K6" t="b">
        <f>AND(NOT(availability[[#This Row],[start_missing]]), NOT(ISNUMBER(availability[[#This Row],[AvailableStart]])))</f>
        <v>0</v>
      </c>
      <c r="L6" t="b">
        <f>AND(NOT(availability[[#This Row],[end_missing]]), NOT(ISNUMBER(availability[[#This Row],[AvailableEnd]])))</f>
        <v>0</v>
      </c>
      <c r="M6">
        <f>IF(availability[[#This Row],[start_missing]],"", IF(ISNUMBER(availability[[#This Row],[AvailableStart]]), availability[[#This Row],[AvailableStart]], IFERROR(TIMEVALUE(availability[[#This Row],[AvailableStart]]), "")))</f>
        <v>0.5</v>
      </c>
      <c r="N6">
        <f>IF(availability[[#This Row],[end_missing]],"", IF(ISNUMBER(availability[[#This Row],[AvailableEnd]]), availability[[#This Row],[AvailableEnd]], IFERROR(TIMEVALUE(availability[[#This Row],[AvailableEnd]]), "")))</f>
        <v>0.66666666666666663</v>
      </c>
      <c r="O6" t="b">
        <f>IF(OR(availability[[#This Row],[start_missing]],availability[[#This Row],[end_missing]]), FALSE,
 IF(OR(availability[[#This Row],[start_not_time]],availability[[#This Row],[end_not_time]]), FALSE,
 availability[[#This Row],[end_num]]-availability[[#This Row],[start_num]]&lt;0))</f>
        <v>0</v>
      </c>
      <c r="P6" cm="1">
        <f t="array" aca="1" ref="P6" ca="1">IF(OR(availability[[#This Row],[start_missing]],availability[[#This Row],[end_missing]]), "",
 IF(OR(availability[[#This Row],[start_not_time]],availability[[#This Row],[end_not_time]]), "",
 (_FV(availability[#This Row],"end_num",TRUE)-_FV(availability[#This Row],"start_num",TRUE))*24))</f>
        <v>0</v>
      </c>
      <c r="Q6">
        <f ca="1">IF(availability[[#This Row],[duration_hours]]="", FALSE,
 OR(availability[[#This Row],[duration_hours]]&lt;=0, availability[[#This Row],[duration_hours]]&gt;16))</f>
        <v>0</v>
      </c>
    </row>
    <row r="7" spans="1:17" x14ac:dyDescent="0.25">
      <c r="A7" t="s">
        <v>135</v>
      </c>
      <c r="B7" t="s">
        <v>1052</v>
      </c>
      <c r="C7" s="1">
        <v>0.5</v>
      </c>
      <c r="D7" s="1">
        <v>0.58333333333333337</v>
      </c>
      <c r="E7" t="b">
        <f>LEN(TRIM(availability[[#This Row],[FacultyID]]))=0</f>
        <v>0</v>
      </c>
      <c r="F7" t="b">
        <f>LEN(TRIM(availability[[#This Row],[Day]]))=0</f>
        <v>0</v>
      </c>
      <c r="G7" t="b">
        <f>IF(availability[[#This Row],[Day]]="",FALSE, ISERROR(MATCH(availability[[#This Row],[Day]], RefLists!$E:$E, 0)))</f>
        <v>0</v>
      </c>
      <c r="H7" t="b">
        <f>LEN(availability[[#This Row],[FacultyID]])&lt;&gt;LEN(TRIM(availability[[#This Row],[FacultyID]]))</f>
        <v>0</v>
      </c>
      <c r="I7" t="b">
        <f>OR(availability[[#This Row],[AvailableStart]]="", ISBLANK(availability[[#This Row],[AvailableStart]]))</f>
        <v>0</v>
      </c>
      <c r="J7" t="b">
        <f>OR(availability[[#This Row],[AvailableEnd]]="", ISBLANK(availability[[#This Row],[AvailableEnd]]))</f>
        <v>0</v>
      </c>
      <c r="K7" t="b">
        <f>AND(NOT(availability[[#This Row],[start_missing]]), NOT(ISNUMBER(availability[[#This Row],[AvailableStart]])))</f>
        <v>0</v>
      </c>
      <c r="L7" t="b">
        <f>AND(NOT(availability[[#This Row],[end_missing]]), NOT(ISNUMBER(availability[[#This Row],[AvailableEnd]])))</f>
        <v>0</v>
      </c>
      <c r="M7">
        <f>IF(availability[[#This Row],[start_missing]],"", IF(ISNUMBER(availability[[#This Row],[AvailableStart]]), availability[[#This Row],[AvailableStart]], IFERROR(TIMEVALUE(availability[[#This Row],[AvailableStart]]), "")))</f>
        <v>0.5</v>
      </c>
      <c r="N7">
        <f>IF(availability[[#This Row],[end_missing]],"", IF(ISNUMBER(availability[[#This Row],[AvailableEnd]]), availability[[#This Row],[AvailableEnd]], IFERROR(TIMEVALUE(availability[[#This Row],[AvailableEnd]]), "")))</f>
        <v>0.58333333333333337</v>
      </c>
      <c r="O7" t="b">
        <f>IF(OR(availability[[#This Row],[start_missing]],availability[[#This Row],[end_missing]]), FALSE,
 IF(OR(availability[[#This Row],[start_not_time]],availability[[#This Row],[end_not_time]]), FALSE,
 availability[[#This Row],[end_num]]-availability[[#This Row],[start_num]]&lt;0))</f>
        <v>0</v>
      </c>
      <c r="P7" cm="1">
        <f t="array" aca="1" ref="P7" ca="1">IF(OR(availability[[#This Row],[start_missing]],availability[[#This Row],[end_missing]]), "",
 IF(OR(availability[[#This Row],[start_not_time]],availability[[#This Row],[end_not_time]]), "",
 (_FV(availability[#This Row],"end_num",TRUE)-_FV(availability[#This Row],"start_num",TRUE))*24))</f>
        <v>0</v>
      </c>
      <c r="Q7">
        <f ca="1">IF(availability[[#This Row],[duration_hours]]="", FALSE,
 OR(availability[[#This Row],[duration_hours]]&lt;=0, availability[[#This Row],[duration_hours]]&gt;16))</f>
        <v>0</v>
      </c>
    </row>
    <row r="8" spans="1:17" x14ac:dyDescent="0.25">
      <c r="A8" t="s">
        <v>135</v>
      </c>
      <c r="B8" t="s">
        <v>1049</v>
      </c>
      <c r="C8" s="1">
        <v>0.45833333333333331</v>
      </c>
      <c r="D8" s="1">
        <v>0.54166666666666663</v>
      </c>
      <c r="E8" t="b">
        <f>LEN(TRIM(availability[[#This Row],[FacultyID]]))=0</f>
        <v>0</v>
      </c>
      <c r="F8" t="b">
        <f>LEN(TRIM(availability[[#This Row],[Day]]))=0</f>
        <v>0</v>
      </c>
      <c r="G8" t="b">
        <f>IF(availability[[#This Row],[Day]]="",FALSE, ISERROR(MATCH(availability[[#This Row],[Day]], RefLists!$E:$E, 0)))</f>
        <v>0</v>
      </c>
      <c r="H8" t="b">
        <f>LEN(availability[[#This Row],[FacultyID]])&lt;&gt;LEN(TRIM(availability[[#This Row],[FacultyID]]))</f>
        <v>0</v>
      </c>
      <c r="I8" t="b">
        <f>OR(availability[[#This Row],[AvailableStart]]="", ISBLANK(availability[[#This Row],[AvailableStart]]))</f>
        <v>0</v>
      </c>
      <c r="J8" t="b">
        <f>OR(availability[[#This Row],[AvailableEnd]]="", ISBLANK(availability[[#This Row],[AvailableEnd]]))</f>
        <v>0</v>
      </c>
      <c r="K8" t="b">
        <f>AND(NOT(availability[[#This Row],[start_missing]]), NOT(ISNUMBER(availability[[#This Row],[AvailableStart]])))</f>
        <v>0</v>
      </c>
      <c r="L8" t="b">
        <f>AND(NOT(availability[[#This Row],[end_missing]]), NOT(ISNUMBER(availability[[#This Row],[AvailableEnd]])))</f>
        <v>0</v>
      </c>
      <c r="M8">
        <f>IF(availability[[#This Row],[start_missing]],"", IF(ISNUMBER(availability[[#This Row],[AvailableStart]]), availability[[#This Row],[AvailableStart]], IFERROR(TIMEVALUE(availability[[#This Row],[AvailableStart]]), "")))</f>
        <v>0.45833333333333331</v>
      </c>
      <c r="N8">
        <f>IF(availability[[#This Row],[end_missing]],"", IF(ISNUMBER(availability[[#This Row],[AvailableEnd]]), availability[[#This Row],[AvailableEnd]], IFERROR(TIMEVALUE(availability[[#This Row],[AvailableEnd]]), "")))</f>
        <v>0.54166666666666663</v>
      </c>
      <c r="O8" t="b">
        <f>IF(OR(availability[[#This Row],[start_missing]],availability[[#This Row],[end_missing]]), FALSE,
 IF(OR(availability[[#This Row],[start_not_time]],availability[[#This Row],[end_not_time]]), FALSE,
 availability[[#This Row],[end_num]]-availability[[#This Row],[start_num]]&lt;0))</f>
        <v>0</v>
      </c>
      <c r="P8" cm="1">
        <f t="array" aca="1" ref="P8" ca="1">IF(OR(availability[[#This Row],[start_missing]],availability[[#This Row],[end_missing]]), "",
 IF(OR(availability[[#This Row],[start_not_time]],availability[[#This Row],[end_not_time]]), "",
 (_FV(availability[#This Row],"end_num",TRUE)-_FV(availability[#This Row],"start_num",TRUE))*24))</f>
        <v>0</v>
      </c>
      <c r="Q8">
        <f ca="1">IF(availability[[#This Row],[duration_hours]]="", FALSE,
 OR(availability[[#This Row],[duration_hours]]&lt;=0, availability[[#This Row],[duration_hours]]&gt;16))</f>
        <v>0</v>
      </c>
    </row>
    <row r="9" spans="1:17" x14ac:dyDescent="0.25">
      <c r="A9" t="s">
        <v>135</v>
      </c>
      <c r="B9" t="s">
        <v>1050</v>
      </c>
      <c r="C9" s="1">
        <v>0.41666666666666669</v>
      </c>
      <c r="D9" s="1">
        <v>0.54166666666666663</v>
      </c>
      <c r="E9" t="b">
        <f>LEN(TRIM(availability[[#This Row],[FacultyID]]))=0</f>
        <v>0</v>
      </c>
      <c r="F9" t="b">
        <f>LEN(TRIM(availability[[#This Row],[Day]]))=0</f>
        <v>0</v>
      </c>
      <c r="G9" t="b">
        <f>IF(availability[[#This Row],[Day]]="",FALSE, ISERROR(MATCH(availability[[#This Row],[Day]], RefLists!$E:$E, 0)))</f>
        <v>0</v>
      </c>
      <c r="H9" t="b">
        <f>LEN(availability[[#This Row],[FacultyID]])&lt;&gt;LEN(TRIM(availability[[#This Row],[FacultyID]]))</f>
        <v>0</v>
      </c>
      <c r="I9" t="b">
        <f>OR(availability[[#This Row],[AvailableStart]]="", ISBLANK(availability[[#This Row],[AvailableStart]]))</f>
        <v>0</v>
      </c>
      <c r="J9" t="b">
        <f>OR(availability[[#This Row],[AvailableEnd]]="", ISBLANK(availability[[#This Row],[AvailableEnd]]))</f>
        <v>0</v>
      </c>
      <c r="K9" t="b">
        <f>AND(NOT(availability[[#This Row],[start_missing]]), NOT(ISNUMBER(availability[[#This Row],[AvailableStart]])))</f>
        <v>0</v>
      </c>
      <c r="L9" t="b">
        <f>AND(NOT(availability[[#This Row],[end_missing]]), NOT(ISNUMBER(availability[[#This Row],[AvailableEnd]])))</f>
        <v>0</v>
      </c>
      <c r="M9">
        <f>IF(availability[[#This Row],[start_missing]],"", IF(ISNUMBER(availability[[#This Row],[AvailableStart]]), availability[[#This Row],[AvailableStart]], IFERROR(TIMEVALUE(availability[[#This Row],[AvailableStart]]), "")))</f>
        <v>0.41666666666666669</v>
      </c>
      <c r="N9">
        <f>IF(availability[[#This Row],[end_missing]],"", IF(ISNUMBER(availability[[#This Row],[AvailableEnd]]), availability[[#This Row],[AvailableEnd]], IFERROR(TIMEVALUE(availability[[#This Row],[AvailableEnd]]), "")))</f>
        <v>0.54166666666666663</v>
      </c>
      <c r="O9" t="b">
        <f>IF(OR(availability[[#This Row],[start_missing]],availability[[#This Row],[end_missing]]), FALSE,
 IF(OR(availability[[#This Row],[start_not_time]],availability[[#This Row],[end_not_time]]), FALSE,
 availability[[#This Row],[end_num]]-availability[[#This Row],[start_num]]&lt;0))</f>
        <v>0</v>
      </c>
      <c r="P9" cm="1">
        <f t="array" aca="1" ref="P9" ca="1">IF(OR(availability[[#This Row],[start_missing]],availability[[#This Row],[end_missing]]), "",
 IF(OR(availability[[#This Row],[start_not_time]],availability[[#This Row],[end_not_time]]), "",
 (_FV(availability[#This Row],"end_num",TRUE)-_FV(availability[#This Row],"start_num",TRUE))*24))</f>
        <v>0</v>
      </c>
      <c r="Q9">
        <f ca="1">IF(availability[[#This Row],[duration_hours]]="", FALSE,
 OR(availability[[#This Row],[duration_hours]]&lt;=0, availability[[#This Row],[duration_hours]]&gt;16))</f>
        <v>0</v>
      </c>
    </row>
    <row r="10" spans="1:17" x14ac:dyDescent="0.25">
      <c r="A10" t="s">
        <v>135</v>
      </c>
      <c r="B10" t="s">
        <v>1053</v>
      </c>
      <c r="C10" s="1">
        <v>0.45833333333333331</v>
      </c>
      <c r="D10" s="1">
        <v>0.54166666666666663</v>
      </c>
      <c r="E10" t="b">
        <f>LEN(TRIM(availability[[#This Row],[FacultyID]]))=0</f>
        <v>0</v>
      </c>
      <c r="F10" t="b">
        <f>LEN(TRIM(availability[[#This Row],[Day]]))=0</f>
        <v>0</v>
      </c>
      <c r="G10" t="b">
        <f>IF(availability[[#This Row],[Day]]="",FALSE, ISERROR(MATCH(availability[[#This Row],[Day]], RefLists!$E:$E, 0)))</f>
        <v>0</v>
      </c>
      <c r="H10" t="b">
        <f>LEN(availability[[#This Row],[FacultyID]])&lt;&gt;LEN(TRIM(availability[[#This Row],[FacultyID]]))</f>
        <v>0</v>
      </c>
      <c r="I10" t="b">
        <f>OR(availability[[#This Row],[AvailableStart]]="", ISBLANK(availability[[#This Row],[AvailableStart]]))</f>
        <v>0</v>
      </c>
      <c r="J10" t="b">
        <f>OR(availability[[#This Row],[AvailableEnd]]="", ISBLANK(availability[[#This Row],[AvailableEnd]]))</f>
        <v>0</v>
      </c>
      <c r="K10" t="b">
        <f>AND(NOT(availability[[#This Row],[start_missing]]), NOT(ISNUMBER(availability[[#This Row],[AvailableStart]])))</f>
        <v>0</v>
      </c>
      <c r="L10" t="b">
        <f>AND(NOT(availability[[#This Row],[end_missing]]), NOT(ISNUMBER(availability[[#This Row],[AvailableEnd]])))</f>
        <v>0</v>
      </c>
      <c r="M10">
        <f>IF(availability[[#This Row],[start_missing]],"", IF(ISNUMBER(availability[[#This Row],[AvailableStart]]), availability[[#This Row],[AvailableStart]], IFERROR(TIMEVALUE(availability[[#This Row],[AvailableStart]]), "")))</f>
        <v>0.45833333333333331</v>
      </c>
      <c r="N10">
        <f>IF(availability[[#This Row],[end_missing]],"", IF(ISNUMBER(availability[[#This Row],[AvailableEnd]]), availability[[#This Row],[AvailableEnd]], IFERROR(TIMEVALUE(availability[[#This Row],[AvailableEnd]]), "")))</f>
        <v>0.54166666666666663</v>
      </c>
      <c r="O10" t="b">
        <f>IF(OR(availability[[#This Row],[start_missing]],availability[[#This Row],[end_missing]]), FALSE,
 IF(OR(availability[[#This Row],[start_not_time]],availability[[#This Row],[end_not_time]]), FALSE,
 availability[[#This Row],[end_num]]-availability[[#This Row],[start_num]]&lt;0))</f>
        <v>0</v>
      </c>
      <c r="P10" cm="1">
        <f t="array" aca="1" ref="P10" ca="1">IF(OR(availability[[#This Row],[start_missing]],availability[[#This Row],[end_missing]]), "",
 IF(OR(availability[[#This Row],[start_not_time]],availability[[#This Row],[end_not_time]]), "",
 (_FV(availability[#This Row],"end_num",TRUE)-_FV(availability[#This Row],"start_num",TRUE))*24))</f>
        <v>0</v>
      </c>
      <c r="Q10">
        <f ca="1">IF(availability[[#This Row],[duration_hours]]="", FALSE,
 OR(availability[[#This Row],[duration_hours]]&lt;=0, availability[[#This Row],[duration_hours]]&gt;16))</f>
        <v>0</v>
      </c>
    </row>
    <row r="11" spans="1:17" x14ac:dyDescent="0.25">
      <c r="A11" t="s">
        <v>142</v>
      </c>
      <c r="B11" t="s">
        <v>1051</v>
      </c>
      <c r="C11" s="1">
        <v>0.41666666666666669</v>
      </c>
      <c r="D11" s="1">
        <v>0.58333333333333337</v>
      </c>
      <c r="E11" t="b">
        <f>LEN(TRIM(availability[[#This Row],[FacultyID]]))=0</f>
        <v>0</v>
      </c>
      <c r="F11" t="b">
        <f>LEN(TRIM(availability[[#This Row],[Day]]))=0</f>
        <v>0</v>
      </c>
      <c r="G11" t="b">
        <f>IF(availability[[#This Row],[Day]]="",FALSE, ISERROR(MATCH(availability[[#This Row],[Day]], RefLists!$E:$E, 0)))</f>
        <v>0</v>
      </c>
      <c r="H11" t="b">
        <f>LEN(availability[[#This Row],[FacultyID]])&lt;&gt;LEN(TRIM(availability[[#This Row],[FacultyID]]))</f>
        <v>0</v>
      </c>
      <c r="I11" t="b">
        <f>OR(availability[[#This Row],[AvailableStart]]="", ISBLANK(availability[[#This Row],[AvailableStart]]))</f>
        <v>0</v>
      </c>
      <c r="J11" t="b">
        <f>OR(availability[[#This Row],[AvailableEnd]]="", ISBLANK(availability[[#This Row],[AvailableEnd]]))</f>
        <v>0</v>
      </c>
      <c r="K11" t="b">
        <f>AND(NOT(availability[[#This Row],[start_missing]]), NOT(ISNUMBER(availability[[#This Row],[AvailableStart]])))</f>
        <v>0</v>
      </c>
      <c r="L11" t="b">
        <f>AND(NOT(availability[[#This Row],[end_missing]]), NOT(ISNUMBER(availability[[#This Row],[AvailableEnd]])))</f>
        <v>0</v>
      </c>
      <c r="M11">
        <f>IF(availability[[#This Row],[start_missing]],"", IF(ISNUMBER(availability[[#This Row],[AvailableStart]]), availability[[#This Row],[AvailableStart]], IFERROR(TIMEVALUE(availability[[#This Row],[AvailableStart]]), "")))</f>
        <v>0.41666666666666669</v>
      </c>
      <c r="N11">
        <f>IF(availability[[#This Row],[end_missing]],"", IF(ISNUMBER(availability[[#This Row],[AvailableEnd]]), availability[[#This Row],[AvailableEnd]], IFERROR(TIMEVALUE(availability[[#This Row],[AvailableEnd]]), "")))</f>
        <v>0.58333333333333337</v>
      </c>
      <c r="O11" t="b">
        <f>IF(OR(availability[[#This Row],[start_missing]],availability[[#This Row],[end_missing]]), FALSE,
 IF(OR(availability[[#This Row],[start_not_time]],availability[[#This Row],[end_not_time]]), FALSE,
 availability[[#This Row],[end_num]]-availability[[#This Row],[start_num]]&lt;0))</f>
        <v>0</v>
      </c>
      <c r="P11" cm="1">
        <f t="array" aca="1" ref="P11" ca="1">IF(OR(availability[[#This Row],[start_missing]],availability[[#This Row],[end_missing]]), "",
 IF(OR(availability[[#This Row],[start_not_time]],availability[[#This Row],[end_not_time]]), "",
 (_FV(availability[#This Row],"end_num",TRUE)-_FV(availability[#This Row],"start_num",TRUE))*24))</f>
        <v>0</v>
      </c>
      <c r="Q11">
        <f ca="1">IF(availability[[#This Row],[duration_hours]]="", FALSE,
 OR(availability[[#This Row],[duration_hours]]&lt;=0, availability[[#This Row],[duration_hours]]&gt;16))</f>
        <v>0</v>
      </c>
    </row>
    <row r="12" spans="1:17" x14ac:dyDescent="0.25">
      <c r="A12" t="s">
        <v>142</v>
      </c>
      <c r="B12" t="s">
        <v>1053</v>
      </c>
      <c r="C12" s="1">
        <v>0.375</v>
      </c>
      <c r="D12" s="1">
        <v>0.54166666666666663</v>
      </c>
      <c r="E12" t="b">
        <f>LEN(TRIM(availability[[#This Row],[FacultyID]]))=0</f>
        <v>0</v>
      </c>
      <c r="F12" t="b">
        <f>LEN(TRIM(availability[[#This Row],[Day]]))=0</f>
        <v>0</v>
      </c>
      <c r="G12" t="b">
        <f>IF(availability[[#This Row],[Day]]="",FALSE, ISERROR(MATCH(availability[[#This Row],[Day]], RefLists!$E:$E, 0)))</f>
        <v>0</v>
      </c>
      <c r="H12" t="b">
        <f>LEN(availability[[#This Row],[FacultyID]])&lt;&gt;LEN(TRIM(availability[[#This Row],[FacultyID]]))</f>
        <v>0</v>
      </c>
      <c r="I12" t="b">
        <f>OR(availability[[#This Row],[AvailableStart]]="", ISBLANK(availability[[#This Row],[AvailableStart]]))</f>
        <v>0</v>
      </c>
      <c r="J12" t="b">
        <f>OR(availability[[#This Row],[AvailableEnd]]="", ISBLANK(availability[[#This Row],[AvailableEnd]]))</f>
        <v>0</v>
      </c>
      <c r="K12" t="b">
        <f>AND(NOT(availability[[#This Row],[start_missing]]), NOT(ISNUMBER(availability[[#This Row],[AvailableStart]])))</f>
        <v>0</v>
      </c>
      <c r="L12" t="b">
        <f>AND(NOT(availability[[#This Row],[end_missing]]), NOT(ISNUMBER(availability[[#This Row],[AvailableEnd]])))</f>
        <v>0</v>
      </c>
      <c r="M12">
        <f>IF(availability[[#This Row],[start_missing]],"", IF(ISNUMBER(availability[[#This Row],[AvailableStart]]), availability[[#This Row],[AvailableStart]], IFERROR(TIMEVALUE(availability[[#This Row],[AvailableStart]]), "")))</f>
        <v>0.375</v>
      </c>
      <c r="N12">
        <f>IF(availability[[#This Row],[end_missing]],"", IF(ISNUMBER(availability[[#This Row],[AvailableEnd]]), availability[[#This Row],[AvailableEnd]], IFERROR(TIMEVALUE(availability[[#This Row],[AvailableEnd]]), "")))</f>
        <v>0.54166666666666663</v>
      </c>
      <c r="O12" t="b">
        <f>IF(OR(availability[[#This Row],[start_missing]],availability[[#This Row],[end_missing]]), FALSE,
 IF(OR(availability[[#This Row],[start_not_time]],availability[[#This Row],[end_not_time]]), FALSE,
 availability[[#This Row],[end_num]]-availability[[#This Row],[start_num]]&lt;0))</f>
        <v>0</v>
      </c>
      <c r="P12" cm="1">
        <f t="array" aca="1" ref="P12" ca="1">IF(OR(availability[[#This Row],[start_missing]],availability[[#This Row],[end_missing]]), "",
 IF(OR(availability[[#This Row],[start_not_time]],availability[[#This Row],[end_not_time]]), "",
 (_FV(availability[#This Row],"end_num",TRUE)-_FV(availability[#This Row],"start_num",TRUE))*24))</f>
        <v>0</v>
      </c>
      <c r="Q12">
        <f ca="1">IF(availability[[#This Row],[duration_hours]]="", FALSE,
 OR(availability[[#This Row],[duration_hours]]&lt;=0, availability[[#This Row],[duration_hours]]&gt;16))</f>
        <v>0</v>
      </c>
    </row>
    <row r="13" spans="1:17" x14ac:dyDescent="0.25">
      <c r="A13" t="s">
        <v>142</v>
      </c>
      <c r="B13" t="s">
        <v>1052</v>
      </c>
      <c r="C13" s="1">
        <v>0.41666666666666669</v>
      </c>
      <c r="D13" s="1">
        <v>0.5</v>
      </c>
      <c r="E13" t="b">
        <f>LEN(TRIM(availability[[#This Row],[FacultyID]]))=0</f>
        <v>0</v>
      </c>
      <c r="F13" t="b">
        <f>LEN(TRIM(availability[[#This Row],[Day]]))=0</f>
        <v>0</v>
      </c>
      <c r="G13" t="b">
        <f>IF(availability[[#This Row],[Day]]="",FALSE, ISERROR(MATCH(availability[[#This Row],[Day]], RefLists!$E:$E, 0)))</f>
        <v>0</v>
      </c>
      <c r="H13" t="b">
        <f>LEN(availability[[#This Row],[FacultyID]])&lt;&gt;LEN(TRIM(availability[[#This Row],[FacultyID]]))</f>
        <v>0</v>
      </c>
      <c r="I13" t="b">
        <f>OR(availability[[#This Row],[AvailableStart]]="", ISBLANK(availability[[#This Row],[AvailableStart]]))</f>
        <v>0</v>
      </c>
      <c r="J13" t="b">
        <f>OR(availability[[#This Row],[AvailableEnd]]="", ISBLANK(availability[[#This Row],[AvailableEnd]]))</f>
        <v>0</v>
      </c>
      <c r="K13" t="b">
        <f>AND(NOT(availability[[#This Row],[start_missing]]), NOT(ISNUMBER(availability[[#This Row],[AvailableStart]])))</f>
        <v>0</v>
      </c>
      <c r="L13" t="b">
        <f>AND(NOT(availability[[#This Row],[end_missing]]), NOT(ISNUMBER(availability[[#This Row],[AvailableEnd]])))</f>
        <v>0</v>
      </c>
      <c r="M13">
        <f>IF(availability[[#This Row],[start_missing]],"", IF(ISNUMBER(availability[[#This Row],[AvailableStart]]), availability[[#This Row],[AvailableStart]], IFERROR(TIMEVALUE(availability[[#This Row],[AvailableStart]]), "")))</f>
        <v>0.41666666666666669</v>
      </c>
      <c r="N13">
        <f>IF(availability[[#This Row],[end_missing]],"", IF(ISNUMBER(availability[[#This Row],[AvailableEnd]]), availability[[#This Row],[AvailableEnd]], IFERROR(TIMEVALUE(availability[[#This Row],[AvailableEnd]]), "")))</f>
        <v>0.5</v>
      </c>
      <c r="O13" t="b">
        <f>IF(OR(availability[[#This Row],[start_missing]],availability[[#This Row],[end_missing]]), FALSE,
 IF(OR(availability[[#This Row],[start_not_time]],availability[[#This Row],[end_not_time]]), FALSE,
 availability[[#This Row],[end_num]]-availability[[#This Row],[start_num]]&lt;0))</f>
        <v>0</v>
      </c>
      <c r="P13" cm="1">
        <f t="array" aca="1" ref="P13" ca="1">IF(OR(availability[[#This Row],[start_missing]],availability[[#This Row],[end_missing]]), "",
 IF(OR(availability[[#This Row],[start_not_time]],availability[[#This Row],[end_not_time]]), "",
 (_FV(availability[#This Row],"end_num",TRUE)-_FV(availability[#This Row],"start_num",TRUE))*24))</f>
        <v>0</v>
      </c>
      <c r="Q13">
        <f ca="1">IF(availability[[#This Row],[duration_hours]]="", FALSE,
 OR(availability[[#This Row],[duration_hours]]&lt;=0, availability[[#This Row],[duration_hours]]&gt;16))</f>
        <v>0</v>
      </c>
    </row>
    <row r="14" spans="1:17" x14ac:dyDescent="0.25">
      <c r="A14" t="s">
        <v>142</v>
      </c>
      <c r="B14" t="s">
        <v>1049</v>
      </c>
      <c r="C14" s="1">
        <v>0.45833333333333331</v>
      </c>
      <c r="D14" s="1">
        <v>0.625</v>
      </c>
      <c r="E14" t="b">
        <f>LEN(TRIM(availability[[#This Row],[FacultyID]]))=0</f>
        <v>0</v>
      </c>
      <c r="F14" t="b">
        <f>LEN(TRIM(availability[[#This Row],[Day]]))=0</f>
        <v>0</v>
      </c>
      <c r="G14" t="b">
        <f>IF(availability[[#This Row],[Day]]="",FALSE, ISERROR(MATCH(availability[[#This Row],[Day]], RefLists!$E:$E, 0)))</f>
        <v>0</v>
      </c>
      <c r="H14" t="b">
        <f>LEN(availability[[#This Row],[FacultyID]])&lt;&gt;LEN(TRIM(availability[[#This Row],[FacultyID]]))</f>
        <v>0</v>
      </c>
      <c r="I14" t="b">
        <f>OR(availability[[#This Row],[AvailableStart]]="", ISBLANK(availability[[#This Row],[AvailableStart]]))</f>
        <v>0</v>
      </c>
      <c r="J14" t="b">
        <f>OR(availability[[#This Row],[AvailableEnd]]="", ISBLANK(availability[[#This Row],[AvailableEnd]]))</f>
        <v>0</v>
      </c>
      <c r="K14" t="b">
        <f>AND(NOT(availability[[#This Row],[start_missing]]), NOT(ISNUMBER(availability[[#This Row],[AvailableStart]])))</f>
        <v>0</v>
      </c>
      <c r="L14" t="b">
        <f>AND(NOT(availability[[#This Row],[end_missing]]), NOT(ISNUMBER(availability[[#This Row],[AvailableEnd]])))</f>
        <v>0</v>
      </c>
      <c r="M14">
        <f>IF(availability[[#This Row],[start_missing]],"", IF(ISNUMBER(availability[[#This Row],[AvailableStart]]), availability[[#This Row],[AvailableStart]], IFERROR(TIMEVALUE(availability[[#This Row],[AvailableStart]]), "")))</f>
        <v>0.45833333333333331</v>
      </c>
      <c r="N14">
        <f>IF(availability[[#This Row],[end_missing]],"", IF(ISNUMBER(availability[[#This Row],[AvailableEnd]]), availability[[#This Row],[AvailableEnd]], IFERROR(TIMEVALUE(availability[[#This Row],[AvailableEnd]]), "")))</f>
        <v>0.625</v>
      </c>
      <c r="O14" t="b">
        <f>IF(OR(availability[[#This Row],[start_missing]],availability[[#This Row],[end_missing]]), FALSE,
 IF(OR(availability[[#This Row],[start_not_time]],availability[[#This Row],[end_not_time]]), FALSE,
 availability[[#This Row],[end_num]]-availability[[#This Row],[start_num]]&lt;0))</f>
        <v>0</v>
      </c>
      <c r="P14" cm="1">
        <f t="array" aca="1" ref="P14" ca="1">IF(OR(availability[[#This Row],[start_missing]],availability[[#This Row],[end_missing]]), "",
 IF(OR(availability[[#This Row],[start_not_time]],availability[[#This Row],[end_not_time]]), "",
 (_FV(availability[#This Row],"end_num",TRUE)-_FV(availability[#This Row],"start_num",TRUE))*24))</f>
        <v>0</v>
      </c>
      <c r="Q14">
        <f ca="1">IF(availability[[#This Row],[duration_hours]]="", FALSE,
 OR(availability[[#This Row],[duration_hours]]&lt;=0, availability[[#This Row],[duration_hours]]&gt;16))</f>
        <v>0</v>
      </c>
    </row>
    <row r="15" spans="1:17" x14ac:dyDescent="0.25">
      <c r="A15" t="s">
        <v>148</v>
      </c>
      <c r="B15" t="s">
        <v>1053</v>
      </c>
      <c r="C15" s="1">
        <v>0.5</v>
      </c>
      <c r="D15" s="1">
        <v>0.58333333333333337</v>
      </c>
      <c r="E15" t="b">
        <f>LEN(TRIM(availability[[#This Row],[FacultyID]]))=0</f>
        <v>0</v>
      </c>
      <c r="F15" t="b">
        <f>LEN(TRIM(availability[[#This Row],[Day]]))=0</f>
        <v>0</v>
      </c>
      <c r="G15" t="b">
        <f>IF(availability[[#This Row],[Day]]="",FALSE, ISERROR(MATCH(availability[[#This Row],[Day]], RefLists!$E:$E, 0)))</f>
        <v>0</v>
      </c>
      <c r="H15" t="b">
        <f>LEN(availability[[#This Row],[FacultyID]])&lt;&gt;LEN(TRIM(availability[[#This Row],[FacultyID]]))</f>
        <v>0</v>
      </c>
      <c r="I15" t="b">
        <f>OR(availability[[#This Row],[AvailableStart]]="", ISBLANK(availability[[#This Row],[AvailableStart]]))</f>
        <v>0</v>
      </c>
      <c r="J15" t="b">
        <f>OR(availability[[#This Row],[AvailableEnd]]="", ISBLANK(availability[[#This Row],[AvailableEnd]]))</f>
        <v>0</v>
      </c>
      <c r="K15" t="b">
        <f>AND(NOT(availability[[#This Row],[start_missing]]), NOT(ISNUMBER(availability[[#This Row],[AvailableStart]])))</f>
        <v>0</v>
      </c>
      <c r="L15" t="b">
        <f>AND(NOT(availability[[#This Row],[end_missing]]), NOT(ISNUMBER(availability[[#This Row],[AvailableEnd]])))</f>
        <v>0</v>
      </c>
      <c r="M15">
        <f>IF(availability[[#This Row],[start_missing]],"", IF(ISNUMBER(availability[[#This Row],[AvailableStart]]), availability[[#This Row],[AvailableStart]], IFERROR(TIMEVALUE(availability[[#This Row],[AvailableStart]]), "")))</f>
        <v>0.5</v>
      </c>
      <c r="N15">
        <f>IF(availability[[#This Row],[end_missing]],"", IF(ISNUMBER(availability[[#This Row],[AvailableEnd]]), availability[[#This Row],[AvailableEnd]], IFERROR(TIMEVALUE(availability[[#This Row],[AvailableEnd]]), "")))</f>
        <v>0.58333333333333337</v>
      </c>
      <c r="O15" t="b">
        <f>IF(OR(availability[[#This Row],[start_missing]],availability[[#This Row],[end_missing]]), FALSE,
 IF(OR(availability[[#This Row],[start_not_time]],availability[[#This Row],[end_not_time]]), FALSE,
 availability[[#This Row],[end_num]]-availability[[#This Row],[start_num]]&lt;0))</f>
        <v>0</v>
      </c>
      <c r="P15" cm="1">
        <f t="array" aca="1" ref="P15" ca="1">IF(OR(availability[[#This Row],[start_missing]],availability[[#This Row],[end_missing]]), "",
 IF(OR(availability[[#This Row],[start_not_time]],availability[[#This Row],[end_not_time]]), "",
 (_FV(availability[#This Row],"end_num",TRUE)-_FV(availability[#This Row],"start_num",TRUE))*24))</f>
        <v>0</v>
      </c>
      <c r="Q15">
        <f ca="1">IF(availability[[#This Row],[duration_hours]]="", FALSE,
 OR(availability[[#This Row],[duration_hours]]&lt;=0, availability[[#This Row],[duration_hours]]&gt;16))</f>
        <v>0</v>
      </c>
    </row>
    <row r="16" spans="1:17" x14ac:dyDescent="0.25">
      <c r="A16" t="s">
        <v>148</v>
      </c>
      <c r="B16" t="s">
        <v>1049</v>
      </c>
      <c r="C16" s="1">
        <v>0.33333333333333331</v>
      </c>
      <c r="D16" s="1">
        <v>0.45833333333333331</v>
      </c>
      <c r="E16" t="b">
        <f>LEN(TRIM(availability[[#This Row],[FacultyID]]))=0</f>
        <v>0</v>
      </c>
      <c r="F16" t="b">
        <f>LEN(TRIM(availability[[#This Row],[Day]]))=0</f>
        <v>0</v>
      </c>
      <c r="G16" t="b">
        <f>IF(availability[[#This Row],[Day]]="",FALSE, ISERROR(MATCH(availability[[#This Row],[Day]], RefLists!$E:$E, 0)))</f>
        <v>0</v>
      </c>
      <c r="H16" t="b">
        <f>LEN(availability[[#This Row],[FacultyID]])&lt;&gt;LEN(TRIM(availability[[#This Row],[FacultyID]]))</f>
        <v>0</v>
      </c>
      <c r="I16" t="b">
        <f>OR(availability[[#This Row],[AvailableStart]]="", ISBLANK(availability[[#This Row],[AvailableStart]]))</f>
        <v>0</v>
      </c>
      <c r="J16" t="b">
        <f>OR(availability[[#This Row],[AvailableEnd]]="", ISBLANK(availability[[#This Row],[AvailableEnd]]))</f>
        <v>0</v>
      </c>
      <c r="K16" t="b">
        <f>AND(NOT(availability[[#This Row],[start_missing]]), NOT(ISNUMBER(availability[[#This Row],[AvailableStart]])))</f>
        <v>0</v>
      </c>
      <c r="L16" t="b">
        <f>AND(NOT(availability[[#This Row],[end_missing]]), NOT(ISNUMBER(availability[[#This Row],[AvailableEnd]])))</f>
        <v>0</v>
      </c>
      <c r="M16">
        <f>IF(availability[[#This Row],[start_missing]],"", IF(ISNUMBER(availability[[#This Row],[AvailableStart]]), availability[[#This Row],[AvailableStart]], IFERROR(TIMEVALUE(availability[[#This Row],[AvailableStart]]), "")))</f>
        <v>0.33333333333333331</v>
      </c>
      <c r="N16">
        <f>IF(availability[[#This Row],[end_missing]],"", IF(ISNUMBER(availability[[#This Row],[AvailableEnd]]), availability[[#This Row],[AvailableEnd]], IFERROR(TIMEVALUE(availability[[#This Row],[AvailableEnd]]), "")))</f>
        <v>0.45833333333333331</v>
      </c>
      <c r="O16" t="b">
        <f>IF(OR(availability[[#This Row],[start_missing]],availability[[#This Row],[end_missing]]), FALSE,
 IF(OR(availability[[#This Row],[start_not_time]],availability[[#This Row],[end_not_time]]), FALSE,
 availability[[#This Row],[end_num]]-availability[[#This Row],[start_num]]&lt;0))</f>
        <v>0</v>
      </c>
      <c r="P16" cm="1">
        <f t="array" aca="1" ref="P16" ca="1">IF(OR(availability[[#This Row],[start_missing]],availability[[#This Row],[end_missing]]), "",
 IF(OR(availability[[#This Row],[start_not_time]],availability[[#This Row],[end_not_time]]), "",
 (_FV(availability[#This Row],"end_num",TRUE)-_FV(availability[#This Row],"start_num",TRUE))*24))</f>
        <v>0</v>
      </c>
      <c r="Q16">
        <f ca="1">IF(availability[[#This Row],[duration_hours]]="", FALSE,
 OR(availability[[#This Row],[duration_hours]]&lt;=0, availability[[#This Row],[duration_hours]]&gt;16))</f>
        <v>0</v>
      </c>
    </row>
    <row r="17" spans="1:17" x14ac:dyDescent="0.25">
      <c r="A17" t="s">
        <v>154</v>
      </c>
      <c r="B17" t="s">
        <v>1052</v>
      </c>
      <c r="C17" s="1">
        <v>0.45833333333333331</v>
      </c>
      <c r="D17" s="1">
        <v>0.58333333333333337</v>
      </c>
      <c r="E17" t="b">
        <f>LEN(TRIM(availability[[#This Row],[FacultyID]]))=0</f>
        <v>0</v>
      </c>
      <c r="F17" t="b">
        <f>LEN(TRIM(availability[[#This Row],[Day]]))=0</f>
        <v>0</v>
      </c>
      <c r="G17" t="b">
        <f>IF(availability[[#This Row],[Day]]="",FALSE, ISERROR(MATCH(availability[[#This Row],[Day]], RefLists!$E:$E, 0)))</f>
        <v>0</v>
      </c>
      <c r="H17" t="b">
        <f>LEN(availability[[#This Row],[FacultyID]])&lt;&gt;LEN(TRIM(availability[[#This Row],[FacultyID]]))</f>
        <v>0</v>
      </c>
      <c r="I17" t="b">
        <f>OR(availability[[#This Row],[AvailableStart]]="", ISBLANK(availability[[#This Row],[AvailableStart]]))</f>
        <v>0</v>
      </c>
      <c r="J17" t="b">
        <f>OR(availability[[#This Row],[AvailableEnd]]="", ISBLANK(availability[[#This Row],[AvailableEnd]]))</f>
        <v>0</v>
      </c>
      <c r="K17" t="b">
        <f>AND(NOT(availability[[#This Row],[start_missing]]), NOT(ISNUMBER(availability[[#This Row],[AvailableStart]])))</f>
        <v>0</v>
      </c>
      <c r="L17" t="b">
        <f>AND(NOT(availability[[#This Row],[end_missing]]), NOT(ISNUMBER(availability[[#This Row],[AvailableEnd]])))</f>
        <v>0</v>
      </c>
      <c r="M17">
        <f>IF(availability[[#This Row],[start_missing]],"", IF(ISNUMBER(availability[[#This Row],[AvailableStart]]), availability[[#This Row],[AvailableStart]], IFERROR(TIMEVALUE(availability[[#This Row],[AvailableStart]]), "")))</f>
        <v>0.45833333333333331</v>
      </c>
      <c r="N17">
        <f>IF(availability[[#This Row],[end_missing]],"", IF(ISNUMBER(availability[[#This Row],[AvailableEnd]]), availability[[#This Row],[AvailableEnd]], IFERROR(TIMEVALUE(availability[[#This Row],[AvailableEnd]]), "")))</f>
        <v>0.58333333333333337</v>
      </c>
      <c r="O17" t="b">
        <f>IF(OR(availability[[#This Row],[start_missing]],availability[[#This Row],[end_missing]]), FALSE,
 IF(OR(availability[[#This Row],[start_not_time]],availability[[#This Row],[end_not_time]]), FALSE,
 availability[[#This Row],[end_num]]-availability[[#This Row],[start_num]]&lt;0))</f>
        <v>0</v>
      </c>
      <c r="P17" cm="1">
        <f t="array" aca="1" ref="P17" ca="1">IF(OR(availability[[#This Row],[start_missing]],availability[[#This Row],[end_missing]]), "",
 IF(OR(availability[[#This Row],[start_not_time]],availability[[#This Row],[end_not_time]]), "",
 (_FV(availability[#This Row],"end_num",TRUE)-_FV(availability[#This Row],"start_num",TRUE))*24))</f>
        <v>0</v>
      </c>
      <c r="Q17">
        <f ca="1">IF(availability[[#This Row],[duration_hours]]="", FALSE,
 OR(availability[[#This Row],[duration_hours]]&lt;=0, availability[[#This Row],[duration_hours]]&gt;16))</f>
        <v>0</v>
      </c>
    </row>
    <row r="18" spans="1:17" x14ac:dyDescent="0.25">
      <c r="A18" t="s">
        <v>154</v>
      </c>
      <c r="B18" t="s">
        <v>1049</v>
      </c>
      <c r="C18" s="1">
        <v>0.54166666666666663</v>
      </c>
      <c r="D18" s="1">
        <v>0.625</v>
      </c>
      <c r="E18" t="b">
        <f>LEN(TRIM(availability[[#This Row],[FacultyID]]))=0</f>
        <v>0</v>
      </c>
      <c r="F18" t="b">
        <f>LEN(TRIM(availability[[#This Row],[Day]]))=0</f>
        <v>0</v>
      </c>
      <c r="G18" t="b">
        <f>IF(availability[[#This Row],[Day]]="",FALSE, ISERROR(MATCH(availability[[#This Row],[Day]], RefLists!$E:$E, 0)))</f>
        <v>0</v>
      </c>
      <c r="H18" t="b">
        <f>LEN(availability[[#This Row],[FacultyID]])&lt;&gt;LEN(TRIM(availability[[#This Row],[FacultyID]]))</f>
        <v>0</v>
      </c>
      <c r="I18" t="b">
        <f>OR(availability[[#This Row],[AvailableStart]]="", ISBLANK(availability[[#This Row],[AvailableStart]]))</f>
        <v>0</v>
      </c>
      <c r="J18" t="b">
        <f>OR(availability[[#This Row],[AvailableEnd]]="", ISBLANK(availability[[#This Row],[AvailableEnd]]))</f>
        <v>0</v>
      </c>
      <c r="K18" t="b">
        <f>AND(NOT(availability[[#This Row],[start_missing]]), NOT(ISNUMBER(availability[[#This Row],[AvailableStart]])))</f>
        <v>0</v>
      </c>
      <c r="L18" t="b">
        <f>AND(NOT(availability[[#This Row],[end_missing]]), NOT(ISNUMBER(availability[[#This Row],[AvailableEnd]])))</f>
        <v>0</v>
      </c>
      <c r="M18">
        <f>IF(availability[[#This Row],[start_missing]],"", IF(ISNUMBER(availability[[#This Row],[AvailableStart]]), availability[[#This Row],[AvailableStart]], IFERROR(TIMEVALUE(availability[[#This Row],[AvailableStart]]), "")))</f>
        <v>0.54166666666666663</v>
      </c>
      <c r="N18">
        <f>IF(availability[[#This Row],[end_missing]],"", IF(ISNUMBER(availability[[#This Row],[AvailableEnd]]), availability[[#This Row],[AvailableEnd]], IFERROR(TIMEVALUE(availability[[#This Row],[AvailableEnd]]), "")))</f>
        <v>0.625</v>
      </c>
      <c r="O18" t="b">
        <f>IF(OR(availability[[#This Row],[start_missing]],availability[[#This Row],[end_missing]]), FALSE,
 IF(OR(availability[[#This Row],[start_not_time]],availability[[#This Row],[end_not_time]]), FALSE,
 availability[[#This Row],[end_num]]-availability[[#This Row],[start_num]]&lt;0))</f>
        <v>0</v>
      </c>
      <c r="P18" cm="1">
        <f t="array" aca="1" ref="P18" ca="1">IF(OR(availability[[#This Row],[start_missing]],availability[[#This Row],[end_missing]]), "",
 IF(OR(availability[[#This Row],[start_not_time]],availability[[#This Row],[end_not_time]]), "",
 (_FV(availability[#This Row],"end_num",TRUE)-_FV(availability[#This Row],"start_num",TRUE))*24))</f>
        <v>0</v>
      </c>
      <c r="Q18">
        <f ca="1">IF(availability[[#This Row],[duration_hours]]="", FALSE,
 OR(availability[[#This Row],[duration_hours]]&lt;=0, availability[[#This Row],[duration_hours]]&gt;16))</f>
        <v>0</v>
      </c>
    </row>
    <row r="19" spans="1:17" x14ac:dyDescent="0.25">
      <c r="A19" t="s">
        <v>154</v>
      </c>
      <c r="B19" t="s">
        <v>1051</v>
      </c>
      <c r="C19" s="1">
        <v>0.33333333333333331</v>
      </c>
      <c r="D19" s="1">
        <v>0.41666666666666669</v>
      </c>
      <c r="E19" t="b">
        <f>LEN(TRIM(availability[[#This Row],[FacultyID]]))=0</f>
        <v>0</v>
      </c>
      <c r="F19" t="b">
        <f>LEN(TRIM(availability[[#This Row],[Day]]))=0</f>
        <v>0</v>
      </c>
      <c r="G19" t="b">
        <f>IF(availability[[#This Row],[Day]]="",FALSE, ISERROR(MATCH(availability[[#This Row],[Day]], RefLists!$E:$E, 0)))</f>
        <v>0</v>
      </c>
      <c r="H19" t="b">
        <f>LEN(availability[[#This Row],[FacultyID]])&lt;&gt;LEN(TRIM(availability[[#This Row],[FacultyID]]))</f>
        <v>0</v>
      </c>
      <c r="I19" t="b">
        <f>OR(availability[[#This Row],[AvailableStart]]="", ISBLANK(availability[[#This Row],[AvailableStart]]))</f>
        <v>0</v>
      </c>
      <c r="J19" t="b">
        <f>OR(availability[[#This Row],[AvailableEnd]]="", ISBLANK(availability[[#This Row],[AvailableEnd]]))</f>
        <v>0</v>
      </c>
      <c r="K19" t="b">
        <f>AND(NOT(availability[[#This Row],[start_missing]]), NOT(ISNUMBER(availability[[#This Row],[AvailableStart]])))</f>
        <v>0</v>
      </c>
      <c r="L19" t="b">
        <f>AND(NOT(availability[[#This Row],[end_missing]]), NOT(ISNUMBER(availability[[#This Row],[AvailableEnd]])))</f>
        <v>0</v>
      </c>
      <c r="M19">
        <f>IF(availability[[#This Row],[start_missing]],"", IF(ISNUMBER(availability[[#This Row],[AvailableStart]]), availability[[#This Row],[AvailableStart]], IFERROR(TIMEVALUE(availability[[#This Row],[AvailableStart]]), "")))</f>
        <v>0.33333333333333331</v>
      </c>
      <c r="N19">
        <f>IF(availability[[#This Row],[end_missing]],"", IF(ISNUMBER(availability[[#This Row],[AvailableEnd]]), availability[[#This Row],[AvailableEnd]], IFERROR(TIMEVALUE(availability[[#This Row],[AvailableEnd]]), "")))</f>
        <v>0.41666666666666669</v>
      </c>
      <c r="O19" t="b">
        <f>IF(OR(availability[[#This Row],[start_missing]],availability[[#This Row],[end_missing]]), FALSE,
 IF(OR(availability[[#This Row],[start_not_time]],availability[[#This Row],[end_not_time]]), FALSE,
 availability[[#This Row],[end_num]]-availability[[#This Row],[start_num]]&lt;0))</f>
        <v>0</v>
      </c>
      <c r="P19" cm="1">
        <f t="array" aca="1" ref="P19" ca="1">IF(OR(availability[[#This Row],[start_missing]],availability[[#This Row],[end_missing]]), "",
 IF(OR(availability[[#This Row],[start_not_time]],availability[[#This Row],[end_not_time]]), "",
 (_FV(availability[#This Row],"end_num",TRUE)-_FV(availability[#This Row],"start_num",TRUE))*24))</f>
        <v>0</v>
      </c>
      <c r="Q19">
        <f ca="1">IF(availability[[#This Row],[duration_hours]]="", FALSE,
 OR(availability[[#This Row],[duration_hours]]&lt;=0, availability[[#This Row],[duration_hours]]&gt;16))</f>
        <v>0</v>
      </c>
    </row>
    <row r="20" spans="1:17" x14ac:dyDescent="0.25">
      <c r="A20" t="s">
        <v>154</v>
      </c>
      <c r="B20" t="s">
        <v>1053</v>
      </c>
      <c r="C20" s="1">
        <v>0.54166666666666663</v>
      </c>
      <c r="D20" s="1">
        <v>0.70833333333333337</v>
      </c>
      <c r="E20" t="b">
        <f>LEN(TRIM(availability[[#This Row],[FacultyID]]))=0</f>
        <v>0</v>
      </c>
      <c r="F20" t="b">
        <f>LEN(TRIM(availability[[#This Row],[Day]]))=0</f>
        <v>0</v>
      </c>
      <c r="G20" t="b">
        <f>IF(availability[[#This Row],[Day]]="",FALSE, ISERROR(MATCH(availability[[#This Row],[Day]], RefLists!$E:$E, 0)))</f>
        <v>0</v>
      </c>
      <c r="H20" t="b">
        <f>LEN(availability[[#This Row],[FacultyID]])&lt;&gt;LEN(TRIM(availability[[#This Row],[FacultyID]]))</f>
        <v>0</v>
      </c>
      <c r="I20" t="b">
        <f>OR(availability[[#This Row],[AvailableStart]]="", ISBLANK(availability[[#This Row],[AvailableStart]]))</f>
        <v>0</v>
      </c>
      <c r="J20" t="b">
        <f>OR(availability[[#This Row],[AvailableEnd]]="", ISBLANK(availability[[#This Row],[AvailableEnd]]))</f>
        <v>0</v>
      </c>
      <c r="K20" t="b">
        <f>AND(NOT(availability[[#This Row],[start_missing]]), NOT(ISNUMBER(availability[[#This Row],[AvailableStart]])))</f>
        <v>0</v>
      </c>
      <c r="L20" t="b">
        <f>AND(NOT(availability[[#This Row],[end_missing]]), NOT(ISNUMBER(availability[[#This Row],[AvailableEnd]])))</f>
        <v>0</v>
      </c>
      <c r="M20">
        <f>IF(availability[[#This Row],[start_missing]],"", IF(ISNUMBER(availability[[#This Row],[AvailableStart]]), availability[[#This Row],[AvailableStart]], IFERROR(TIMEVALUE(availability[[#This Row],[AvailableStart]]), "")))</f>
        <v>0.54166666666666663</v>
      </c>
      <c r="N20">
        <f>IF(availability[[#This Row],[end_missing]],"", IF(ISNUMBER(availability[[#This Row],[AvailableEnd]]), availability[[#This Row],[AvailableEnd]], IFERROR(TIMEVALUE(availability[[#This Row],[AvailableEnd]]), "")))</f>
        <v>0.70833333333333337</v>
      </c>
      <c r="O20" t="b">
        <f>IF(OR(availability[[#This Row],[start_missing]],availability[[#This Row],[end_missing]]), FALSE,
 IF(OR(availability[[#This Row],[start_not_time]],availability[[#This Row],[end_not_time]]), FALSE,
 availability[[#This Row],[end_num]]-availability[[#This Row],[start_num]]&lt;0))</f>
        <v>0</v>
      </c>
      <c r="P20" cm="1">
        <f t="array" aca="1" ref="P20" ca="1">IF(OR(availability[[#This Row],[start_missing]],availability[[#This Row],[end_missing]]), "",
 IF(OR(availability[[#This Row],[start_not_time]],availability[[#This Row],[end_not_time]]), "",
 (_FV(availability[#This Row],"end_num",TRUE)-_FV(availability[#This Row],"start_num",TRUE))*24))</f>
        <v>0</v>
      </c>
      <c r="Q20">
        <f ca="1">IF(availability[[#This Row],[duration_hours]]="", FALSE,
 OR(availability[[#This Row],[duration_hours]]&lt;=0, availability[[#This Row],[duration_hours]]&gt;16))</f>
        <v>0</v>
      </c>
    </row>
    <row r="21" spans="1:17" x14ac:dyDescent="0.25">
      <c r="A21" t="s">
        <v>154</v>
      </c>
      <c r="B21" t="s">
        <v>1050</v>
      </c>
      <c r="C21" s="1">
        <v>0.41666666666666669</v>
      </c>
      <c r="D21" s="1">
        <v>0.58333333333333337</v>
      </c>
      <c r="E21" t="b">
        <f>LEN(TRIM(availability[[#This Row],[FacultyID]]))=0</f>
        <v>0</v>
      </c>
      <c r="F21" t="b">
        <f>LEN(TRIM(availability[[#This Row],[Day]]))=0</f>
        <v>0</v>
      </c>
      <c r="G21" t="b">
        <f>IF(availability[[#This Row],[Day]]="",FALSE, ISERROR(MATCH(availability[[#This Row],[Day]], RefLists!$E:$E, 0)))</f>
        <v>0</v>
      </c>
      <c r="H21" t="b">
        <f>LEN(availability[[#This Row],[FacultyID]])&lt;&gt;LEN(TRIM(availability[[#This Row],[FacultyID]]))</f>
        <v>0</v>
      </c>
      <c r="I21" t="b">
        <f>OR(availability[[#This Row],[AvailableStart]]="", ISBLANK(availability[[#This Row],[AvailableStart]]))</f>
        <v>0</v>
      </c>
      <c r="J21" t="b">
        <f>OR(availability[[#This Row],[AvailableEnd]]="", ISBLANK(availability[[#This Row],[AvailableEnd]]))</f>
        <v>0</v>
      </c>
      <c r="K21" t="b">
        <f>AND(NOT(availability[[#This Row],[start_missing]]), NOT(ISNUMBER(availability[[#This Row],[AvailableStart]])))</f>
        <v>0</v>
      </c>
      <c r="L21" t="b">
        <f>AND(NOT(availability[[#This Row],[end_missing]]), NOT(ISNUMBER(availability[[#This Row],[AvailableEnd]])))</f>
        <v>0</v>
      </c>
      <c r="M21">
        <f>IF(availability[[#This Row],[start_missing]],"", IF(ISNUMBER(availability[[#This Row],[AvailableStart]]), availability[[#This Row],[AvailableStart]], IFERROR(TIMEVALUE(availability[[#This Row],[AvailableStart]]), "")))</f>
        <v>0.41666666666666669</v>
      </c>
      <c r="N21">
        <f>IF(availability[[#This Row],[end_missing]],"", IF(ISNUMBER(availability[[#This Row],[AvailableEnd]]), availability[[#This Row],[AvailableEnd]], IFERROR(TIMEVALUE(availability[[#This Row],[AvailableEnd]]), "")))</f>
        <v>0.58333333333333337</v>
      </c>
      <c r="O21" t="b">
        <f>IF(OR(availability[[#This Row],[start_missing]],availability[[#This Row],[end_missing]]), FALSE,
 IF(OR(availability[[#This Row],[start_not_time]],availability[[#This Row],[end_not_time]]), FALSE,
 availability[[#This Row],[end_num]]-availability[[#This Row],[start_num]]&lt;0))</f>
        <v>0</v>
      </c>
      <c r="P21" cm="1">
        <f t="array" aca="1" ref="P21" ca="1">IF(OR(availability[[#This Row],[start_missing]],availability[[#This Row],[end_missing]]), "",
 IF(OR(availability[[#This Row],[start_not_time]],availability[[#This Row],[end_not_time]]), "",
 (_FV(availability[#This Row],"end_num",TRUE)-_FV(availability[#This Row],"start_num",TRUE))*24))</f>
        <v>0</v>
      </c>
      <c r="Q21">
        <f ca="1">IF(availability[[#This Row],[duration_hours]]="", FALSE,
 OR(availability[[#This Row],[duration_hours]]&lt;=0, availability[[#This Row],[duration_hours]]&gt;16))</f>
        <v>0</v>
      </c>
    </row>
    <row r="22" spans="1:17" x14ac:dyDescent="0.25">
      <c r="A22" t="s">
        <v>160</v>
      </c>
      <c r="B22" t="s">
        <v>1050</v>
      </c>
      <c r="C22" s="1">
        <v>0.41666666666666669</v>
      </c>
      <c r="D22" s="1">
        <v>0.5</v>
      </c>
      <c r="E22" t="b">
        <f>LEN(TRIM(availability[[#This Row],[FacultyID]]))=0</f>
        <v>0</v>
      </c>
      <c r="F22" t="b">
        <f>LEN(TRIM(availability[[#This Row],[Day]]))=0</f>
        <v>0</v>
      </c>
      <c r="G22" t="b">
        <f>IF(availability[[#This Row],[Day]]="",FALSE, ISERROR(MATCH(availability[[#This Row],[Day]], RefLists!$E:$E, 0)))</f>
        <v>0</v>
      </c>
      <c r="H22" t="b">
        <f>LEN(availability[[#This Row],[FacultyID]])&lt;&gt;LEN(TRIM(availability[[#This Row],[FacultyID]]))</f>
        <v>0</v>
      </c>
      <c r="I22" t="b">
        <f>OR(availability[[#This Row],[AvailableStart]]="", ISBLANK(availability[[#This Row],[AvailableStart]]))</f>
        <v>0</v>
      </c>
      <c r="J22" t="b">
        <f>OR(availability[[#This Row],[AvailableEnd]]="", ISBLANK(availability[[#This Row],[AvailableEnd]]))</f>
        <v>0</v>
      </c>
      <c r="K22" t="b">
        <f>AND(NOT(availability[[#This Row],[start_missing]]), NOT(ISNUMBER(availability[[#This Row],[AvailableStart]])))</f>
        <v>0</v>
      </c>
      <c r="L22" t="b">
        <f>AND(NOT(availability[[#This Row],[end_missing]]), NOT(ISNUMBER(availability[[#This Row],[AvailableEnd]])))</f>
        <v>0</v>
      </c>
      <c r="M22">
        <f>IF(availability[[#This Row],[start_missing]],"", IF(ISNUMBER(availability[[#This Row],[AvailableStart]]), availability[[#This Row],[AvailableStart]], IFERROR(TIMEVALUE(availability[[#This Row],[AvailableStart]]), "")))</f>
        <v>0.41666666666666669</v>
      </c>
      <c r="N22">
        <f>IF(availability[[#This Row],[end_missing]],"", IF(ISNUMBER(availability[[#This Row],[AvailableEnd]]), availability[[#This Row],[AvailableEnd]], IFERROR(TIMEVALUE(availability[[#This Row],[AvailableEnd]]), "")))</f>
        <v>0.5</v>
      </c>
      <c r="O22" t="b">
        <f>IF(OR(availability[[#This Row],[start_missing]],availability[[#This Row],[end_missing]]), FALSE,
 IF(OR(availability[[#This Row],[start_not_time]],availability[[#This Row],[end_not_time]]), FALSE,
 availability[[#This Row],[end_num]]-availability[[#This Row],[start_num]]&lt;0))</f>
        <v>0</v>
      </c>
      <c r="P22" cm="1">
        <f t="array" aca="1" ref="P22" ca="1">IF(OR(availability[[#This Row],[start_missing]],availability[[#This Row],[end_missing]]), "",
 IF(OR(availability[[#This Row],[start_not_time]],availability[[#This Row],[end_not_time]]), "",
 (_FV(availability[#This Row],"end_num",TRUE)-_FV(availability[#This Row],"start_num",TRUE))*24))</f>
        <v>0</v>
      </c>
      <c r="Q22">
        <f ca="1">IF(availability[[#This Row],[duration_hours]]="", FALSE,
 OR(availability[[#This Row],[duration_hours]]&lt;=0, availability[[#This Row],[duration_hours]]&gt;16))</f>
        <v>0</v>
      </c>
    </row>
    <row r="23" spans="1:17" x14ac:dyDescent="0.25">
      <c r="A23" t="s">
        <v>160</v>
      </c>
      <c r="B23" t="s">
        <v>1049</v>
      </c>
      <c r="C23" s="1">
        <v>0.5</v>
      </c>
      <c r="D23" s="1">
        <v>0.58333333333333337</v>
      </c>
      <c r="E23" t="b">
        <f>LEN(TRIM(availability[[#This Row],[FacultyID]]))=0</f>
        <v>0</v>
      </c>
      <c r="F23" t="b">
        <f>LEN(TRIM(availability[[#This Row],[Day]]))=0</f>
        <v>0</v>
      </c>
      <c r="G23" t="b">
        <f>IF(availability[[#This Row],[Day]]="",FALSE, ISERROR(MATCH(availability[[#This Row],[Day]], RefLists!$E:$E, 0)))</f>
        <v>0</v>
      </c>
      <c r="H23" t="b">
        <f>LEN(availability[[#This Row],[FacultyID]])&lt;&gt;LEN(TRIM(availability[[#This Row],[FacultyID]]))</f>
        <v>0</v>
      </c>
      <c r="I23" t="b">
        <f>OR(availability[[#This Row],[AvailableStart]]="", ISBLANK(availability[[#This Row],[AvailableStart]]))</f>
        <v>0</v>
      </c>
      <c r="J23" t="b">
        <f>OR(availability[[#This Row],[AvailableEnd]]="", ISBLANK(availability[[#This Row],[AvailableEnd]]))</f>
        <v>0</v>
      </c>
      <c r="K23" t="b">
        <f>AND(NOT(availability[[#This Row],[start_missing]]), NOT(ISNUMBER(availability[[#This Row],[AvailableStart]])))</f>
        <v>0</v>
      </c>
      <c r="L23" t="b">
        <f>AND(NOT(availability[[#This Row],[end_missing]]), NOT(ISNUMBER(availability[[#This Row],[AvailableEnd]])))</f>
        <v>0</v>
      </c>
      <c r="M23">
        <f>IF(availability[[#This Row],[start_missing]],"", IF(ISNUMBER(availability[[#This Row],[AvailableStart]]), availability[[#This Row],[AvailableStart]], IFERROR(TIMEVALUE(availability[[#This Row],[AvailableStart]]), "")))</f>
        <v>0.5</v>
      </c>
      <c r="N23">
        <f>IF(availability[[#This Row],[end_missing]],"", IF(ISNUMBER(availability[[#This Row],[AvailableEnd]]), availability[[#This Row],[AvailableEnd]], IFERROR(TIMEVALUE(availability[[#This Row],[AvailableEnd]]), "")))</f>
        <v>0.58333333333333337</v>
      </c>
      <c r="O23" t="b">
        <f>IF(OR(availability[[#This Row],[start_missing]],availability[[#This Row],[end_missing]]), FALSE,
 IF(OR(availability[[#This Row],[start_not_time]],availability[[#This Row],[end_not_time]]), FALSE,
 availability[[#This Row],[end_num]]-availability[[#This Row],[start_num]]&lt;0))</f>
        <v>0</v>
      </c>
      <c r="P23" cm="1">
        <f t="array" aca="1" ref="P23" ca="1">IF(OR(availability[[#This Row],[start_missing]],availability[[#This Row],[end_missing]]), "",
 IF(OR(availability[[#This Row],[start_not_time]],availability[[#This Row],[end_not_time]]), "",
 (_FV(availability[#This Row],"end_num",TRUE)-_FV(availability[#This Row],"start_num",TRUE))*24))</f>
        <v>0</v>
      </c>
      <c r="Q23">
        <f ca="1">IF(availability[[#This Row],[duration_hours]]="", FALSE,
 OR(availability[[#This Row],[duration_hours]]&lt;=0, availability[[#This Row],[duration_hours]]&gt;16))</f>
        <v>0</v>
      </c>
    </row>
    <row r="24" spans="1:17" x14ac:dyDescent="0.25">
      <c r="A24" t="s">
        <v>160</v>
      </c>
      <c r="B24" t="s">
        <v>1053</v>
      </c>
      <c r="C24" s="1">
        <v>0.45833333333333331</v>
      </c>
      <c r="D24" s="1">
        <v>0.54166666666666663</v>
      </c>
      <c r="E24" t="b">
        <f>LEN(TRIM(availability[[#This Row],[FacultyID]]))=0</f>
        <v>0</v>
      </c>
      <c r="F24" t="b">
        <f>LEN(TRIM(availability[[#This Row],[Day]]))=0</f>
        <v>0</v>
      </c>
      <c r="G24" t="b">
        <f>IF(availability[[#This Row],[Day]]="",FALSE, ISERROR(MATCH(availability[[#This Row],[Day]], RefLists!$E:$E, 0)))</f>
        <v>0</v>
      </c>
      <c r="H24" t="b">
        <f>LEN(availability[[#This Row],[FacultyID]])&lt;&gt;LEN(TRIM(availability[[#This Row],[FacultyID]]))</f>
        <v>0</v>
      </c>
      <c r="I24" t="b">
        <f>OR(availability[[#This Row],[AvailableStart]]="", ISBLANK(availability[[#This Row],[AvailableStart]]))</f>
        <v>0</v>
      </c>
      <c r="J24" t="b">
        <f>OR(availability[[#This Row],[AvailableEnd]]="", ISBLANK(availability[[#This Row],[AvailableEnd]]))</f>
        <v>0</v>
      </c>
      <c r="K24" t="b">
        <f>AND(NOT(availability[[#This Row],[start_missing]]), NOT(ISNUMBER(availability[[#This Row],[AvailableStart]])))</f>
        <v>0</v>
      </c>
      <c r="L24" t="b">
        <f>AND(NOT(availability[[#This Row],[end_missing]]), NOT(ISNUMBER(availability[[#This Row],[AvailableEnd]])))</f>
        <v>0</v>
      </c>
      <c r="M24">
        <f>IF(availability[[#This Row],[start_missing]],"", IF(ISNUMBER(availability[[#This Row],[AvailableStart]]), availability[[#This Row],[AvailableStart]], IFERROR(TIMEVALUE(availability[[#This Row],[AvailableStart]]), "")))</f>
        <v>0.45833333333333331</v>
      </c>
      <c r="N24">
        <f>IF(availability[[#This Row],[end_missing]],"", IF(ISNUMBER(availability[[#This Row],[AvailableEnd]]), availability[[#This Row],[AvailableEnd]], IFERROR(TIMEVALUE(availability[[#This Row],[AvailableEnd]]), "")))</f>
        <v>0.54166666666666663</v>
      </c>
      <c r="O24" t="b">
        <f>IF(OR(availability[[#This Row],[start_missing]],availability[[#This Row],[end_missing]]), FALSE,
 IF(OR(availability[[#This Row],[start_not_time]],availability[[#This Row],[end_not_time]]), FALSE,
 availability[[#This Row],[end_num]]-availability[[#This Row],[start_num]]&lt;0))</f>
        <v>0</v>
      </c>
      <c r="P24" cm="1">
        <f t="array" aca="1" ref="P24" ca="1">IF(OR(availability[[#This Row],[start_missing]],availability[[#This Row],[end_missing]]), "",
 IF(OR(availability[[#This Row],[start_not_time]],availability[[#This Row],[end_not_time]]), "",
 (_FV(availability[#This Row],"end_num",TRUE)-_FV(availability[#This Row],"start_num",TRUE))*24))</f>
        <v>0</v>
      </c>
      <c r="Q24">
        <f ca="1">IF(availability[[#This Row],[duration_hours]]="", FALSE,
 OR(availability[[#This Row],[duration_hours]]&lt;=0, availability[[#This Row],[duration_hours]]&gt;16))</f>
        <v>0</v>
      </c>
    </row>
    <row r="25" spans="1:17" x14ac:dyDescent="0.25">
      <c r="A25" t="s">
        <v>160</v>
      </c>
      <c r="B25" t="s">
        <v>1051</v>
      </c>
      <c r="C25" s="1">
        <v>0.33333333333333331</v>
      </c>
      <c r="D25" s="1">
        <v>0.45833333333333331</v>
      </c>
      <c r="E25" t="b">
        <f>LEN(TRIM(availability[[#This Row],[FacultyID]]))=0</f>
        <v>0</v>
      </c>
      <c r="F25" t="b">
        <f>LEN(TRIM(availability[[#This Row],[Day]]))=0</f>
        <v>0</v>
      </c>
      <c r="G25" t="b">
        <f>IF(availability[[#This Row],[Day]]="",FALSE, ISERROR(MATCH(availability[[#This Row],[Day]], RefLists!$E:$E, 0)))</f>
        <v>0</v>
      </c>
      <c r="H25" t="b">
        <f>LEN(availability[[#This Row],[FacultyID]])&lt;&gt;LEN(TRIM(availability[[#This Row],[FacultyID]]))</f>
        <v>0</v>
      </c>
      <c r="I25" t="b">
        <f>OR(availability[[#This Row],[AvailableStart]]="", ISBLANK(availability[[#This Row],[AvailableStart]]))</f>
        <v>0</v>
      </c>
      <c r="J25" t="b">
        <f>OR(availability[[#This Row],[AvailableEnd]]="", ISBLANK(availability[[#This Row],[AvailableEnd]]))</f>
        <v>0</v>
      </c>
      <c r="K25" t="b">
        <f>AND(NOT(availability[[#This Row],[start_missing]]), NOT(ISNUMBER(availability[[#This Row],[AvailableStart]])))</f>
        <v>0</v>
      </c>
      <c r="L25" t="b">
        <f>AND(NOT(availability[[#This Row],[end_missing]]), NOT(ISNUMBER(availability[[#This Row],[AvailableEnd]])))</f>
        <v>0</v>
      </c>
      <c r="M25">
        <f>IF(availability[[#This Row],[start_missing]],"", IF(ISNUMBER(availability[[#This Row],[AvailableStart]]), availability[[#This Row],[AvailableStart]], IFERROR(TIMEVALUE(availability[[#This Row],[AvailableStart]]), "")))</f>
        <v>0.33333333333333331</v>
      </c>
      <c r="N25">
        <f>IF(availability[[#This Row],[end_missing]],"", IF(ISNUMBER(availability[[#This Row],[AvailableEnd]]), availability[[#This Row],[AvailableEnd]], IFERROR(TIMEVALUE(availability[[#This Row],[AvailableEnd]]), "")))</f>
        <v>0.45833333333333331</v>
      </c>
      <c r="O25" t="b">
        <f>IF(OR(availability[[#This Row],[start_missing]],availability[[#This Row],[end_missing]]), FALSE,
 IF(OR(availability[[#This Row],[start_not_time]],availability[[#This Row],[end_not_time]]), FALSE,
 availability[[#This Row],[end_num]]-availability[[#This Row],[start_num]]&lt;0))</f>
        <v>0</v>
      </c>
      <c r="P25" cm="1">
        <f t="array" aca="1" ref="P25" ca="1">IF(OR(availability[[#This Row],[start_missing]],availability[[#This Row],[end_missing]]), "",
 IF(OR(availability[[#This Row],[start_not_time]],availability[[#This Row],[end_not_time]]), "",
 (_FV(availability[#This Row],"end_num",TRUE)-_FV(availability[#This Row],"start_num",TRUE))*24))</f>
        <v>0</v>
      </c>
      <c r="Q25">
        <f ca="1">IF(availability[[#This Row],[duration_hours]]="", FALSE,
 OR(availability[[#This Row],[duration_hours]]&lt;=0, availability[[#This Row],[duration_hours]]&gt;16))</f>
        <v>0</v>
      </c>
    </row>
    <row r="26" spans="1:17" x14ac:dyDescent="0.25">
      <c r="A26" t="s">
        <v>164</v>
      </c>
      <c r="B26" t="s">
        <v>1053</v>
      </c>
      <c r="C26" s="1">
        <v>0.54166666666666663</v>
      </c>
      <c r="D26" s="1">
        <v>0.625</v>
      </c>
      <c r="E26" t="b">
        <f>LEN(TRIM(availability[[#This Row],[FacultyID]]))=0</f>
        <v>0</v>
      </c>
      <c r="F26" t="b">
        <f>LEN(TRIM(availability[[#This Row],[Day]]))=0</f>
        <v>0</v>
      </c>
      <c r="G26" t="b">
        <f>IF(availability[[#This Row],[Day]]="",FALSE, ISERROR(MATCH(availability[[#This Row],[Day]], RefLists!$E:$E, 0)))</f>
        <v>0</v>
      </c>
      <c r="H26" t="b">
        <f>LEN(availability[[#This Row],[FacultyID]])&lt;&gt;LEN(TRIM(availability[[#This Row],[FacultyID]]))</f>
        <v>0</v>
      </c>
      <c r="I26" t="b">
        <f>OR(availability[[#This Row],[AvailableStart]]="", ISBLANK(availability[[#This Row],[AvailableStart]]))</f>
        <v>0</v>
      </c>
      <c r="J26" t="b">
        <f>OR(availability[[#This Row],[AvailableEnd]]="", ISBLANK(availability[[#This Row],[AvailableEnd]]))</f>
        <v>0</v>
      </c>
      <c r="K26" t="b">
        <f>AND(NOT(availability[[#This Row],[start_missing]]), NOT(ISNUMBER(availability[[#This Row],[AvailableStart]])))</f>
        <v>0</v>
      </c>
      <c r="L26" t="b">
        <f>AND(NOT(availability[[#This Row],[end_missing]]), NOT(ISNUMBER(availability[[#This Row],[AvailableEnd]])))</f>
        <v>0</v>
      </c>
      <c r="M26">
        <f>IF(availability[[#This Row],[start_missing]],"", IF(ISNUMBER(availability[[#This Row],[AvailableStart]]), availability[[#This Row],[AvailableStart]], IFERROR(TIMEVALUE(availability[[#This Row],[AvailableStart]]), "")))</f>
        <v>0.54166666666666663</v>
      </c>
      <c r="N26">
        <f>IF(availability[[#This Row],[end_missing]],"", IF(ISNUMBER(availability[[#This Row],[AvailableEnd]]), availability[[#This Row],[AvailableEnd]], IFERROR(TIMEVALUE(availability[[#This Row],[AvailableEnd]]), "")))</f>
        <v>0.625</v>
      </c>
      <c r="O26" t="b">
        <f>IF(OR(availability[[#This Row],[start_missing]],availability[[#This Row],[end_missing]]), FALSE,
 IF(OR(availability[[#This Row],[start_not_time]],availability[[#This Row],[end_not_time]]), FALSE,
 availability[[#This Row],[end_num]]-availability[[#This Row],[start_num]]&lt;0))</f>
        <v>0</v>
      </c>
      <c r="P26" cm="1">
        <f t="array" aca="1" ref="P26" ca="1">IF(OR(availability[[#This Row],[start_missing]],availability[[#This Row],[end_missing]]), "",
 IF(OR(availability[[#This Row],[start_not_time]],availability[[#This Row],[end_not_time]]), "",
 (_FV(availability[#This Row],"end_num",TRUE)-_FV(availability[#This Row],"start_num",TRUE))*24))</f>
        <v>0</v>
      </c>
      <c r="Q26">
        <f ca="1">IF(availability[[#This Row],[duration_hours]]="", FALSE,
 OR(availability[[#This Row],[duration_hours]]&lt;=0, availability[[#This Row],[duration_hours]]&gt;16))</f>
        <v>0</v>
      </c>
    </row>
    <row r="27" spans="1:17" x14ac:dyDescent="0.25">
      <c r="A27" t="s">
        <v>164</v>
      </c>
      <c r="B27" t="s">
        <v>1050</v>
      </c>
      <c r="C27" s="1">
        <v>0.33333333333333331</v>
      </c>
      <c r="D27" s="1">
        <v>0.41666666666666669</v>
      </c>
      <c r="E27" t="b">
        <f>LEN(TRIM(availability[[#This Row],[FacultyID]]))=0</f>
        <v>0</v>
      </c>
      <c r="F27" t="b">
        <f>LEN(TRIM(availability[[#This Row],[Day]]))=0</f>
        <v>0</v>
      </c>
      <c r="G27" t="b">
        <f>IF(availability[[#This Row],[Day]]="",FALSE, ISERROR(MATCH(availability[[#This Row],[Day]], RefLists!$E:$E, 0)))</f>
        <v>0</v>
      </c>
      <c r="H27" t="b">
        <f>LEN(availability[[#This Row],[FacultyID]])&lt;&gt;LEN(TRIM(availability[[#This Row],[FacultyID]]))</f>
        <v>0</v>
      </c>
      <c r="I27" t="b">
        <f>OR(availability[[#This Row],[AvailableStart]]="", ISBLANK(availability[[#This Row],[AvailableStart]]))</f>
        <v>0</v>
      </c>
      <c r="J27" t="b">
        <f>OR(availability[[#This Row],[AvailableEnd]]="", ISBLANK(availability[[#This Row],[AvailableEnd]]))</f>
        <v>0</v>
      </c>
      <c r="K27" t="b">
        <f>AND(NOT(availability[[#This Row],[start_missing]]), NOT(ISNUMBER(availability[[#This Row],[AvailableStart]])))</f>
        <v>0</v>
      </c>
      <c r="L27" t="b">
        <f>AND(NOT(availability[[#This Row],[end_missing]]), NOT(ISNUMBER(availability[[#This Row],[AvailableEnd]])))</f>
        <v>0</v>
      </c>
      <c r="M27">
        <f>IF(availability[[#This Row],[start_missing]],"", IF(ISNUMBER(availability[[#This Row],[AvailableStart]]), availability[[#This Row],[AvailableStart]], IFERROR(TIMEVALUE(availability[[#This Row],[AvailableStart]]), "")))</f>
        <v>0.33333333333333331</v>
      </c>
      <c r="N27">
        <f>IF(availability[[#This Row],[end_missing]],"", IF(ISNUMBER(availability[[#This Row],[AvailableEnd]]), availability[[#This Row],[AvailableEnd]], IFERROR(TIMEVALUE(availability[[#This Row],[AvailableEnd]]), "")))</f>
        <v>0.41666666666666669</v>
      </c>
      <c r="O27" t="b">
        <f>IF(OR(availability[[#This Row],[start_missing]],availability[[#This Row],[end_missing]]), FALSE,
 IF(OR(availability[[#This Row],[start_not_time]],availability[[#This Row],[end_not_time]]), FALSE,
 availability[[#This Row],[end_num]]-availability[[#This Row],[start_num]]&lt;0))</f>
        <v>0</v>
      </c>
      <c r="P27" cm="1">
        <f t="array" aca="1" ref="P27" ca="1">IF(OR(availability[[#This Row],[start_missing]],availability[[#This Row],[end_missing]]), "",
 IF(OR(availability[[#This Row],[start_not_time]],availability[[#This Row],[end_not_time]]), "",
 (_FV(availability[#This Row],"end_num",TRUE)-_FV(availability[#This Row],"start_num",TRUE))*24))</f>
        <v>0</v>
      </c>
      <c r="Q27">
        <f ca="1">IF(availability[[#This Row],[duration_hours]]="", FALSE,
 OR(availability[[#This Row],[duration_hours]]&lt;=0, availability[[#This Row],[duration_hours]]&gt;16))</f>
        <v>0</v>
      </c>
    </row>
    <row r="28" spans="1:17" x14ac:dyDescent="0.25">
      <c r="A28" t="s">
        <v>170</v>
      </c>
      <c r="B28" t="s">
        <v>1049</v>
      </c>
      <c r="C28" s="1">
        <v>0.45833333333333331</v>
      </c>
      <c r="D28" s="1">
        <v>0.54166666666666663</v>
      </c>
      <c r="E28" t="b">
        <f>LEN(TRIM(availability[[#This Row],[FacultyID]]))=0</f>
        <v>0</v>
      </c>
      <c r="F28" t="b">
        <f>LEN(TRIM(availability[[#This Row],[Day]]))=0</f>
        <v>0</v>
      </c>
      <c r="G28" t="b">
        <f>IF(availability[[#This Row],[Day]]="",FALSE, ISERROR(MATCH(availability[[#This Row],[Day]], RefLists!$E:$E, 0)))</f>
        <v>0</v>
      </c>
      <c r="H28" t="b">
        <f>LEN(availability[[#This Row],[FacultyID]])&lt;&gt;LEN(TRIM(availability[[#This Row],[FacultyID]]))</f>
        <v>0</v>
      </c>
      <c r="I28" t="b">
        <f>OR(availability[[#This Row],[AvailableStart]]="", ISBLANK(availability[[#This Row],[AvailableStart]]))</f>
        <v>0</v>
      </c>
      <c r="J28" t="b">
        <f>OR(availability[[#This Row],[AvailableEnd]]="", ISBLANK(availability[[#This Row],[AvailableEnd]]))</f>
        <v>0</v>
      </c>
      <c r="K28" t="b">
        <f>AND(NOT(availability[[#This Row],[start_missing]]), NOT(ISNUMBER(availability[[#This Row],[AvailableStart]])))</f>
        <v>0</v>
      </c>
      <c r="L28" t="b">
        <f>AND(NOT(availability[[#This Row],[end_missing]]), NOT(ISNUMBER(availability[[#This Row],[AvailableEnd]])))</f>
        <v>0</v>
      </c>
      <c r="M28">
        <f>IF(availability[[#This Row],[start_missing]],"", IF(ISNUMBER(availability[[#This Row],[AvailableStart]]), availability[[#This Row],[AvailableStart]], IFERROR(TIMEVALUE(availability[[#This Row],[AvailableStart]]), "")))</f>
        <v>0.45833333333333331</v>
      </c>
      <c r="N28">
        <f>IF(availability[[#This Row],[end_missing]],"", IF(ISNUMBER(availability[[#This Row],[AvailableEnd]]), availability[[#This Row],[AvailableEnd]], IFERROR(TIMEVALUE(availability[[#This Row],[AvailableEnd]]), "")))</f>
        <v>0.54166666666666663</v>
      </c>
      <c r="O28" t="b">
        <f>IF(OR(availability[[#This Row],[start_missing]],availability[[#This Row],[end_missing]]), FALSE,
 IF(OR(availability[[#This Row],[start_not_time]],availability[[#This Row],[end_not_time]]), FALSE,
 availability[[#This Row],[end_num]]-availability[[#This Row],[start_num]]&lt;0))</f>
        <v>0</v>
      </c>
      <c r="P28" cm="1">
        <f t="array" aca="1" ref="P28" ca="1">IF(OR(availability[[#This Row],[start_missing]],availability[[#This Row],[end_missing]]), "",
 IF(OR(availability[[#This Row],[start_not_time]],availability[[#This Row],[end_not_time]]), "",
 (_FV(availability[#This Row],"end_num",TRUE)-_FV(availability[#This Row],"start_num",TRUE))*24))</f>
        <v>0</v>
      </c>
      <c r="Q28">
        <f ca="1">IF(availability[[#This Row],[duration_hours]]="", FALSE,
 OR(availability[[#This Row],[duration_hours]]&lt;=0, availability[[#This Row],[duration_hours]]&gt;16))</f>
        <v>0</v>
      </c>
    </row>
    <row r="29" spans="1:17" x14ac:dyDescent="0.25">
      <c r="A29" t="s">
        <v>170</v>
      </c>
      <c r="B29" t="s">
        <v>1051</v>
      </c>
      <c r="C29" s="1">
        <v>0.5</v>
      </c>
      <c r="D29" s="1">
        <v>0.58333333333333337</v>
      </c>
      <c r="E29" t="b">
        <f>LEN(TRIM(availability[[#This Row],[FacultyID]]))=0</f>
        <v>0</v>
      </c>
      <c r="F29" t="b">
        <f>LEN(TRIM(availability[[#This Row],[Day]]))=0</f>
        <v>0</v>
      </c>
      <c r="G29" t="b">
        <f>IF(availability[[#This Row],[Day]]="",FALSE, ISERROR(MATCH(availability[[#This Row],[Day]], RefLists!$E:$E, 0)))</f>
        <v>0</v>
      </c>
      <c r="H29" t="b">
        <f>LEN(availability[[#This Row],[FacultyID]])&lt;&gt;LEN(TRIM(availability[[#This Row],[FacultyID]]))</f>
        <v>0</v>
      </c>
      <c r="I29" t="b">
        <f>OR(availability[[#This Row],[AvailableStart]]="", ISBLANK(availability[[#This Row],[AvailableStart]]))</f>
        <v>0</v>
      </c>
      <c r="J29" t="b">
        <f>OR(availability[[#This Row],[AvailableEnd]]="", ISBLANK(availability[[#This Row],[AvailableEnd]]))</f>
        <v>0</v>
      </c>
      <c r="K29" t="b">
        <f>AND(NOT(availability[[#This Row],[start_missing]]), NOT(ISNUMBER(availability[[#This Row],[AvailableStart]])))</f>
        <v>0</v>
      </c>
      <c r="L29" t="b">
        <f>AND(NOT(availability[[#This Row],[end_missing]]), NOT(ISNUMBER(availability[[#This Row],[AvailableEnd]])))</f>
        <v>0</v>
      </c>
      <c r="M29">
        <f>IF(availability[[#This Row],[start_missing]],"", IF(ISNUMBER(availability[[#This Row],[AvailableStart]]), availability[[#This Row],[AvailableStart]], IFERROR(TIMEVALUE(availability[[#This Row],[AvailableStart]]), "")))</f>
        <v>0.5</v>
      </c>
      <c r="N29">
        <f>IF(availability[[#This Row],[end_missing]],"", IF(ISNUMBER(availability[[#This Row],[AvailableEnd]]), availability[[#This Row],[AvailableEnd]], IFERROR(TIMEVALUE(availability[[#This Row],[AvailableEnd]]), "")))</f>
        <v>0.58333333333333337</v>
      </c>
      <c r="O29" t="b">
        <f>IF(OR(availability[[#This Row],[start_missing]],availability[[#This Row],[end_missing]]), FALSE,
 IF(OR(availability[[#This Row],[start_not_time]],availability[[#This Row],[end_not_time]]), FALSE,
 availability[[#This Row],[end_num]]-availability[[#This Row],[start_num]]&lt;0))</f>
        <v>0</v>
      </c>
      <c r="P29" cm="1">
        <f t="array" aca="1" ref="P29" ca="1">IF(OR(availability[[#This Row],[start_missing]],availability[[#This Row],[end_missing]]), "",
 IF(OR(availability[[#This Row],[start_not_time]],availability[[#This Row],[end_not_time]]), "",
 (_FV(availability[#This Row],"end_num",TRUE)-_FV(availability[#This Row],"start_num",TRUE))*24))</f>
        <v>0</v>
      </c>
      <c r="Q29">
        <f ca="1">IF(availability[[#This Row],[duration_hours]]="", FALSE,
 OR(availability[[#This Row],[duration_hours]]&lt;=0, availability[[#This Row],[duration_hours]]&gt;16))</f>
        <v>0</v>
      </c>
    </row>
    <row r="30" spans="1:17" x14ac:dyDescent="0.25">
      <c r="A30" t="s">
        <v>170</v>
      </c>
      <c r="B30" t="s">
        <v>1053</v>
      </c>
      <c r="C30" s="1">
        <v>0.41666666666666669</v>
      </c>
      <c r="D30" s="1">
        <v>0.54166666666666663</v>
      </c>
      <c r="E30" t="b">
        <f>LEN(TRIM(availability[[#This Row],[FacultyID]]))=0</f>
        <v>0</v>
      </c>
      <c r="F30" t="b">
        <f>LEN(TRIM(availability[[#This Row],[Day]]))=0</f>
        <v>0</v>
      </c>
      <c r="G30" t="b">
        <f>IF(availability[[#This Row],[Day]]="",FALSE, ISERROR(MATCH(availability[[#This Row],[Day]], RefLists!$E:$E, 0)))</f>
        <v>0</v>
      </c>
      <c r="H30" t="b">
        <f>LEN(availability[[#This Row],[FacultyID]])&lt;&gt;LEN(TRIM(availability[[#This Row],[FacultyID]]))</f>
        <v>0</v>
      </c>
      <c r="I30" t="b">
        <f>OR(availability[[#This Row],[AvailableStart]]="", ISBLANK(availability[[#This Row],[AvailableStart]]))</f>
        <v>0</v>
      </c>
      <c r="J30" t="b">
        <f>OR(availability[[#This Row],[AvailableEnd]]="", ISBLANK(availability[[#This Row],[AvailableEnd]]))</f>
        <v>0</v>
      </c>
      <c r="K30" t="b">
        <f>AND(NOT(availability[[#This Row],[start_missing]]), NOT(ISNUMBER(availability[[#This Row],[AvailableStart]])))</f>
        <v>0</v>
      </c>
      <c r="L30" t="b">
        <f>AND(NOT(availability[[#This Row],[end_missing]]), NOT(ISNUMBER(availability[[#This Row],[AvailableEnd]])))</f>
        <v>0</v>
      </c>
      <c r="M30">
        <f>IF(availability[[#This Row],[start_missing]],"", IF(ISNUMBER(availability[[#This Row],[AvailableStart]]), availability[[#This Row],[AvailableStart]], IFERROR(TIMEVALUE(availability[[#This Row],[AvailableStart]]), "")))</f>
        <v>0.41666666666666669</v>
      </c>
      <c r="N30">
        <f>IF(availability[[#This Row],[end_missing]],"", IF(ISNUMBER(availability[[#This Row],[AvailableEnd]]), availability[[#This Row],[AvailableEnd]], IFERROR(TIMEVALUE(availability[[#This Row],[AvailableEnd]]), "")))</f>
        <v>0.54166666666666663</v>
      </c>
      <c r="O30" t="b">
        <f>IF(OR(availability[[#This Row],[start_missing]],availability[[#This Row],[end_missing]]), FALSE,
 IF(OR(availability[[#This Row],[start_not_time]],availability[[#This Row],[end_not_time]]), FALSE,
 availability[[#This Row],[end_num]]-availability[[#This Row],[start_num]]&lt;0))</f>
        <v>0</v>
      </c>
      <c r="P30" cm="1">
        <f t="array" aca="1" ref="P30" ca="1">IF(OR(availability[[#This Row],[start_missing]],availability[[#This Row],[end_missing]]), "",
 IF(OR(availability[[#This Row],[start_not_time]],availability[[#This Row],[end_not_time]]), "",
 (_FV(availability[#This Row],"end_num",TRUE)-_FV(availability[#This Row],"start_num",TRUE))*24))</f>
        <v>0</v>
      </c>
      <c r="Q30">
        <f ca="1">IF(availability[[#This Row],[duration_hours]]="", FALSE,
 OR(availability[[#This Row],[duration_hours]]&lt;=0, availability[[#This Row],[duration_hours]]&gt;16))</f>
        <v>0</v>
      </c>
    </row>
    <row r="31" spans="1:17" x14ac:dyDescent="0.25">
      <c r="A31" t="s">
        <v>170</v>
      </c>
      <c r="B31" t="s">
        <v>1050</v>
      </c>
      <c r="C31" s="1">
        <v>0.5</v>
      </c>
      <c r="D31" s="1">
        <v>0.625</v>
      </c>
      <c r="E31" t="b">
        <f>LEN(TRIM(availability[[#This Row],[FacultyID]]))=0</f>
        <v>0</v>
      </c>
      <c r="F31" t="b">
        <f>LEN(TRIM(availability[[#This Row],[Day]]))=0</f>
        <v>0</v>
      </c>
      <c r="G31" t="b">
        <f>IF(availability[[#This Row],[Day]]="",FALSE, ISERROR(MATCH(availability[[#This Row],[Day]], RefLists!$E:$E, 0)))</f>
        <v>0</v>
      </c>
      <c r="H31" t="b">
        <f>LEN(availability[[#This Row],[FacultyID]])&lt;&gt;LEN(TRIM(availability[[#This Row],[FacultyID]]))</f>
        <v>0</v>
      </c>
      <c r="I31" t="b">
        <f>OR(availability[[#This Row],[AvailableStart]]="", ISBLANK(availability[[#This Row],[AvailableStart]]))</f>
        <v>0</v>
      </c>
      <c r="J31" t="b">
        <f>OR(availability[[#This Row],[AvailableEnd]]="", ISBLANK(availability[[#This Row],[AvailableEnd]]))</f>
        <v>0</v>
      </c>
      <c r="K31" t="b">
        <f>AND(NOT(availability[[#This Row],[start_missing]]), NOT(ISNUMBER(availability[[#This Row],[AvailableStart]])))</f>
        <v>0</v>
      </c>
      <c r="L31" t="b">
        <f>AND(NOT(availability[[#This Row],[end_missing]]), NOT(ISNUMBER(availability[[#This Row],[AvailableEnd]])))</f>
        <v>0</v>
      </c>
      <c r="M31">
        <f>IF(availability[[#This Row],[start_missing]],"", IF(ISNUMBER(availability[[#This Row],[AvailableStart]]), availability[[#This Row],[AvailableStart]], IFERROR(TIMEVALUE(availability[[#This Row],[AvailableStart]]), "")))</f>
        <v>0.5</v>
      </c>
      <c r="N31">
        <f>IF(availability[[#This Row],[end_missing]],"", IF(ISNUMBER(availability[[#This Row],[AvailableEnd]]), availability[[#This Row],[AvailableEnd]], IFERROR(TIMEVALUE(availability[[#This Row],[AvailableEnd]]), "")))</f>
        <v>0.625</v>
      </c>
      <c r="O31" t="b">
        <f>IF(OR(availability[[#This Row],[start_missing]],availability[[#This Row],[end_missing]]), FALSE,
 IF(OR(availability[[#This Row],[start_not_time]],availability[[#This Row],[end_not_time]]), FALSE,
 availability[[#This Row],[end_num]]-availability[[#This Row],[start_num]]&lt;0))</f>
        <v>0</v>
      </c>
      <c r="P31" cm="1">
        <f t="array" aca="1" ref="P31" ca="1">IF(OR(availability[[#This Row],[start_missing]],availability[[#This Row],[end_missing]]), "",
 IF(OR(availability[[#This Row],[start_not_time]],availability[[#This Row],[end_not_time]]), "",
 (_FV(availability[#This Row],"end_num",TRUE)-_FV(availability[#This Row],"start_num",TRUE))*24))</f>
        <v>0</v>
      </c>
      <c r="Q31">
        <f ca="1">IF(availability[[#This Row],[duration_hours]]="", FALSE,
 OR(availability[[#This Row],[duration_hours]]&lt;=0, availability[[#This Row],[duration_hours]]&gt;16))</f>
        <v>0</v>
      </c>
    </row>
    <row r="32" spans="1:17" x14ac:dyDescent="0.25">
      <c r="A32" t="s">
        <v>175</v>
      </c>
      <c r="B32" t="s">
        <v>1052</v>
      </c>
      <c r="C32" s="1">
        <v>0.45833333333333331</v>
      </c>
      <c r="D32" s="1">
        <v>0.625</v>
      </c>
      <c r="E32" t="b">
        <f>LEN(TRIM(availability[[#This Row],[FacultyID]]))=0</f>
        <v>0</v>
      </c>
      <c r="F32" t="b">
        <f>LEN(TRIM(availability[[#This Row],[Day]]))=0</f>
        <v>0</v>
      </c>
      <c r="G32" t="b">
        <f>IF(availability[[#This Row],[Day]]="",FALSE, ISERROR(MATCH(availability[[#This Row],[Day]], RefLists!$E:$E, 0)))</f>
        <v>0</v>
      </c>
      <c r="H32" t="b">
        <f>LEN(availability[[#This Row],[FacultyID]])&lt;&gt;LEN(TRIM(availability[[#This Row],[FacultyID]]))</f>
        <v>0</v>
      </c>
      <c r="I32" t="b">
        <f>OR(availability[[#This Row],[AvailableStart]]="", ISBLANK(availability[[#This Row],[AvailableStart]]))</f>
        <v>0</v>
      </c>
      <c r="J32" t="b">
        <f>OR(availability[[#This Row],[AvailableEnd]]="", ISBLANK(availability[[#This Row],[AvailableEnd]]))</f>
        <v>0</v>
      </c>
      <c r="K32" t="b">
        <f>AND(NOT(availability[[#This Row],[start_missing]]), NOT(ISNUMBER(availability[[#This Row],[AvailableStart]])))</f>
        <v>0</v>
      </c>
      <c r="L32" t="b">
        <f>AND(NOT(availability[[#This Row],[end_missing]]), NOT(ISNUMBER(availability[[#This Row],[AvailableEnd]])))</f>
        <v>0</v>
      </c>
      <c r="M32">
        <f>IF(availability[[#This Row],[start_missing]],"", IF(ISNUMBER(availability[[#This Row],[AvailableStart]]), availability[[#This Row],[AvailableStart]], IFERROR(TIMEVALUE(availability[[#This Row],[AvailableStart]]), "")))</f>
        <v>0.45833333333333331</v>
      </c>
      <c r="N32">
        <f>IF(availability[[#This Row],[end_missing]],"", IF(ISNUMBER(availability[[#This Row],[AvailableEnd]]), availability[[#This Row],[AvailableEnd]], IFERROR(TIMEVALUE(availability[[#This Row],[AvailableEnd]]), "")))</f>
        <v>0.625</v>
      </c>
      <c r="O32" t="b">
        <f>IF(OR(availability[[#This Row],[start_missing]],availability[[#This Row],[end_missing]]), FALSE,
 IF(OR(availability[[#This Row],[start_not_time]],availability[[#This Row],[end_not_time]]), FALSE,
 availability[[#This Row],[end_num]]-availability[[#This Row],[start_num]]&lt;0))</f>
        <v>0</v>
      </c>
      <c r="P32" cm="1">
        <f t="array" aca="1" ref="P32" ca="1">IF(OR(availability[[#This Row],[start_missing]],availability[[#This Row],[end_missing]]), "",
 IF(OR(availability[[#This Row],[start_not_time]],availability[[#This Row],[end_not_time]]), "",
 (_FV(availability[#This Row],"end_num",TRUE)-_FV(availability[#This Row],"start_num",TRUE))*24))</f>
        <v>0</v>
      </c>
      <c r="Q32">
        <f ca="1">IF(availability[[#This Row],[duration_hours]]="", FALSE,
 OR(availability[[#This Row],[duration_hours]]&lt;=0, availability[[#This Row],[duration_hours]]&gt;16))</f>
        <v>0</v>
      </c>
    </row>
    <row r="33" spans="1:17" x14ac:dyDescent="0.25">
      <c r="A33" t="s">
        <v>175</v>
      </c>
      <c r="B33" t="s">
        <v>1049</v>
      </c>
      <c r="C33" s="1">
        <v>0.54166666666666663</v>
      </c>
      <c r="D33" s="1">
        <v>0.70833333333333337</v>
      </c>
      <c r="E33" t="b">
        <f>LEN(TRIM(availability[[#This Row],[FacultyID]]))=0</f>
        <v>0</v>
      </c>
      <c r="F33" t="b">
        <f>LEN(TRIM(availability[[#This Row],[Day]]))=0</f>
        <v>0</v>
      </c>
      <c r="G33" t="b">
        <f>IF(availability[[#This Row],[Day]]="",FALSE, ISERROR(MATCH(availability[[#This Row],[Day]], RefLists!$E:$E, 0)))</f>
        <v>0</v>
      </c>
      <c r="H33" t="b">
        <f>LEN(availability[[#This Row],[FacultyID]])&lt;&gt;LEN(TRIM(availability[[#This Row],[FacultyID]]))</f>
        <v>0</v>
      </c>
      <c r="I33" t="b">
        <f>OR(availability[[#This Row],[AvailableStart]]="", ISBLANK(availability[[#This Row],[AvailableStart]]))</f>
        <v>0</v>
      </c>
      <c r="J33" t="b">
        <f>OR(availability[[#This Row],[AvailableEnd]]="", ISBLANK(availability[[#This Row],[AvailableEnd]]))</f>
        <v>0</v>
      </c>
      <c r="K33" t="b">
        <f>AND(NOT(availability[[#This Row],[start_missing]]), NOT(ISNUMBER(availability[[#This Row],[AvailableStart]])))</f>
        <v>0</v>
      </c>
      <c r="L33" t="b">
        <f>AND(NOT(availability[[#This Row],[end_missing]]), NOT(ISNUMBER(availability[[#This Row],[AvailableEnd]])))</f>
        <v>0</v>
      </c>
      <c r="M33">
        <f>IF(availability[[#This Row],[start_missing]],"", IF(ISNUMBER(availability[[#This Row],[AvailableStart]]), availability[[#This Row],[AvailableStart]], IFERROR(TIMEVALUE(availability[[#This Row],[AvailableStart]]), "")))</f>
        <v>0.54166666666666663</v>
      </c>
      <c r="N33">
        <f>IF(availability[[#This Row],[end_missing]],"", IF(ISNUMBER(availability[[#This Row],[AvailableEnd]]), availability[[#This Row],[AvailableEnd]], IFERROR(TIMEVALUE(availability[[#This Row],[AvailableEnd]]), "")))</f>
        <v>0.70833333333333337</v>
      </c>
      <c r="O33" t="b">
        <f>IF(OR(availability[[#This Row],[start_missing]],availability[[#This Row],[end_missing]]), FALSE,
 IF(OR(availability[[#This Row],[start_not_time]],availability[[#This Row],[end_not_time]]), FALSE,
 availability[[#This Row],[end_num]]-availability[[#This Row],[start_num]]&lt;0))</f>
        <v>0</v>
      </c>
      <c r="P33" cm="1">
        <f t="array" aca="1" ref="P33" ca="1">IF(OR(availability[[#This Row],[start_missing]],availability[[#This Row],[end_missing]]), "",
 IF(OR(availability[[#This Row],[start_not_time]],availability[[#This Row],[end_not_time]]), "",
 (_FV(availability[#This Row],"end_num",TRUE)-_FV(availability[#This Row],"start_num",TRUE))*24))</f>
        <v>0</v>
      </c>
      <c r="Q33">
        <f ca="1">IF(availability[[#This Row],[duration_hours]]="", FALSE,
 OR(availability[[#This Row],[duration_hours]]&lt;=0, availability[[#This Row],[duration_hours]]&gt;16))</f>
        <v>0</v>
      </c>
    </row>
    <row r="34" spans="1:17" x14ac:dyDescent="0.25">
      <c r="A34" t="s">
        <v>175</v>
      </c>
      <c r="B34" t="s">
        <v>1053</v>
      </c>
      <c r="C34" s="1">
        <v>0.375</v>
      </c>
      <c r="D34" s="1">
        <v>0.54166666666666663</v>
      </c>
      <c r="E34" t="b">
        <f>LEN(TRIM(availability[[#This Row],[FacultyID]]))=0</f>
        <v>0</v>
      </c>
      <c r="F34" t="b">
        <f>LEN(TRIM(availability[[#This Row],[Day]]))=0</f>
        <v>0</v>
      </c>
      <c r="G34" t="b">
        <f>IF(availability[[#This Row],[Day]]="",FALSE, ISERROR(MATCH(availability[[#This Row],[Day]], RefLists!$E:$E, 0)))</f>
        <v>0</v>
      </c>
      <c r="H34" t="b">
        <f>LEN(availability[[#This Row],[FacultyID]])&lt;&gt;LEN(TRIM(availability[[#This Row],[FacultyID]]))</f>
        <v>0</v>
      </c>
      <c r="I34" t="b">
        <f>OR(availability[[#This Row],[AvailableStart]]="", ISBLANK(availability[[#This Row],[AvailableStart]]))</f>
        <v>0</v>
      </c>
      <c r="J34" t="b">
        <f>OR(availability[[#This Row],[AvailableEnd]]="", ISBLANK(availability[[#This Row],[AvailableEnd]]))</f>
        <v>0</v>
      </c>
      <c r="K34" t="b">
        <f>AND(NOT(availability[[#This Row],[start_missing]]), NOT(ISNUMBER(availability[[#This Row],[AvailableStart]])))</f>
        <v>0</v>
      </c>
      <c r="L34" t="b">
        <f>AND(NOT(availability[[#This Row],[end_missing]]), NOT(ISNUMBER(availability[[#This Row],[AvailableEnd]])))</f>
        <v>0</v>
      </c>
      <c r="M34">
        <f>IF(availability[[#This Row],[start_missing]],"", IF(ISNUMBER(availability[[#This Row],[AvailableStart]]), availability[[#This Row],[AvailableStart]], IFERROR(TIMEVALUE(availability[[#This Row],[AvailableStart]]), "")))</f>
        <v>0.375</v>
      </c>
      <c r="N34">
        <f>IF(availability[[#This Row],[end_missing]],"", IF(ISNUMBER(availability[[#This Row],[AvailableEnd]]), availability[[#This Row],[AvailableEnd]], IFERROR(TIMEVALUE(availability[[#This Row],[AvailableEnd]]), "")))</f>
        <v>0.54166666666666663</v>
      </c>
      <c r="O34" t="b">
        <f>IF(OR(availability[[#This Row],[start_missing]],availability[[#This Row],[end_missing]]), FALSE,
 IF(OR(availability[[#This Row],[start_not_time]],availability[[#This Row],[end_not_time]]), FALSE,
 availability[[#This Row],[end_num]]-availability[[#This Row],[start_num]]&lt;0))</f>
        <v>0</v>
      </c>
      <c r="P34" cm="1">
        <f t="array" aca="1" ref="P34" ca="1">IF(OR(availability[[#This Row],[start_missing]],availability[[#This Row],[end_missing]]), "",
 IF(OR(availability[[#This Row],[start_not_time]],availability[[#This Row],[end_not_time]]), "",
 (_FV(availability[#This Row],"end_num",TRUE)-_FV(availability[#This Row],"start_num",TRUE))*24))</f>
        <v>0</v>
      </c>
      <c r="Q34">
        <f ca="1">IF(availability[[#This Row],[duration_hours]]="", FALSE,
 OR(availability[[#This Row],[duration_hours]]&lt;=0, availability[[#This Row],[duration_hours]]&gt;16))</f>
        <v>0</v>
      </c>
    </row>
    <row r="35" spans="1:17" x14ac:dyDescent="0.25">
      <c r="A35" t="s">
        <v>175</v>
      </c>
      <c r="B35" t="s">
        <v>1050</v>
      </c>
      <c r="C35" s="1">
        <v>0.45833333333333331</v>
      </c>
      <c r="D35" s="1">
        <v>0.54166666666666663</v>
      </c>
      <c r="E35" t="b">
        <f>LEN(TRIM(availability[[#This Row],[FacultyID]]))=0</f>
        <v>0</v>
      </c>
      <c r="F35" t="b">
        <f>LEN(TRIM(availability[[#This Row],[Day]]))=0</f>
        <v>0</v>
      </c>
      <c r="G35" t="b">
        <f>IF(availability[[#This Row],[Day]]="",FALSE, ISERROR(MATCH(availability[[#This Row],[Day]], RefLists!$E:$E, 0)))</f>
        <v>0</v>
      </c>
      <c r="H35" t="b">
        <f>LEN(availability[[#This Row],[FacultyID]])&lt;&gt;LEN(TRIM(availability[[#This Row],[FacultyID]]))</f>
        <v>0</v>
      </c>
      <c r="I35" t="b">
        <f>OR(availability[[#This Row],[AvailableStart]]="", ISBLANK(availability[[#This Row],[AvailableStart]]))</f>
        <v>0</v>
      </c>
      <c r="J35" t="b">
        <f>OR(availability[[#This Row],[AvailableEnd]]="", ISBLANK(availability[[#This Row],[AvailableEnd]]))</f>
        <v>0</v>
      </c>
      <c r="K35" t="b">
        <f>AND(NOT(availability[[#This Row],[start_missing]]), NOT(ISNUMBER(availability[[#This Row],[AvailableStart]])))</f>
        <v>0</v>
      </c>
      <c r="L35" t="b">
        <f>AND(NOT(availability[[#This Row],[end_missing]]), NOT(ISNUMBER(availability[[#This Row],[AvailableEnd]])))</f>
        <v>0</v>
      </c>
      <c r="M35">
        <f>IF(availability[[#This Row],[start_missing]],"", IF(ISNUMBER(availability[[#This Row],[AvailableStart]]), availability[[#This Row],[AvailableStart]], IFERROR(TIMEVALUE(availability[[#This Row],[AvailableStart]]), "")))</f>
        <v>0.45833333333333331</v>
      </c>
      <c r="N35">
        <f>IF(availability[[#This Row],[end_missing]],"", IF(ISNUMBER(availability[[#This Row],[AvailableEnd]]), availability[[#This Row],[AvailableEnd]], IFERROR(TIMEVALUE(availability[[#This Row],[AvailableEnd]]), "")))</f>
        <v>0.54166666666666663</v>
      </c>
      <c r="O35" t="b">
        <f>IF(OR(availability[[#This Row],[start_missing]],availability[[#This Row],[end_missing]]), FALSE,
 IF(OR(availability[[#This Row],[start_not_time]],availability[[#This Row],[end_not_time]]), FALSE,
 availability[[#This Row],[end_num]]-availability[[#This Row],[start_num]]&lt;0))</f>
        <v>0</v>
      </c>
      <c r="P35" cm="1">
        <f t="array" aca="1" ref="P35" ca="1">IF(OR(availability[[#This Row],[start_missing]],availability[[#This Row],[end_missing]]), "",
 IF(OR(availability[[#This Row],[start_not_time]],availability[[#This Row],[end_not_time]]), "",
 (_FV(availability[#This Row],"end_num",TRUE)-_FV(availability[#This Row],"start_num",TRUE))*24))</f>
        <v>0</v>
      </c>
      <c r="Q35">
        <f ca="1">IF(availability[[#This Row],[duration_hours]]="", FALSE,
 OR(availability[[#This Row],[duration_hours]]&lt;=0, availability[[#This Row],[duration_hours]]&gt;16))</f>
        <v>0</v>
      </c>
    </row>
    <row r="36" spans="1:17" x14ac:dyDescent="0.25">
      <c r="A36" t="s">
        <v>180</v>
      </c>
      <c r="B36" t="s">
        <v>1051</v>
      </c>
      <c r="C36" s="1">
        <v>0.45833333333333331</v>
      </c>
      <c r="D36" s="1">
        <v>0.58333333333333337</v>
      </c>
      <c r="E36" t="b">
        <f>LEN(TRIM(availability[[#This Row],[FacultyID]]))=0</f>
        <v>0</v>
      </c>
      <c r="F36" t="b">
        <f>LEN(TRIM(availability[[#This Row],[Day]]))=0</f>
        <v>0</v>
      </c>
      <c r="G36" t="b">
        <f>IF(availability[[#This Row],[Day]]="",FALSE, ISERROR(MATCH(availability[[#This Row],[Day]], RefLists!$E:$E, 0)))</f>
        <v>0</v>
      </c>
      <c r="H36" t="b">
        <f>LEN(availability[[#This Row],[FacultyID]])&lt;&gt;LEN(TRIM(availability[[#This Row],[FacultyID]]))</f>
        <v>0</v>
      </c>
      <c r="I36" t="b">
        <f>OR(availability[[#This Row],[AvailableStart]]="", ISBLANK(availability[[#This Row],[AvailableStart]]))</f>
        <v>0</v>
      </c>
      <c r="J36" t="b">
        <f>OR(availability[[#This Row],[AvailableEnd]]="", ISBLANK(availability[[#This Row],[AvailableEnd]]))</f>
        <v>0</v>
      </c>
      <c r="K36" t="b">
        <f>AND(NOT(availability[[#This Row],[start_missing]]), NOT(ISNUMBER(availability[[#This Row],[AvailableStart]])))</f>
        <v>0</v>
      </c>
      <c r="L36" t="b">
        <f>AND(NOT(availability[[#This Row],[end_missing]]), NOT(ISNUMBER(availability[[#This Row],[AvailableEnd]])))</f>
        <v>0</v>
      </c>
      <c r="M36">
        <f>IF(availability[[#This Row],[start_missing]],"", IF(ISNUMBER(availability[[#This Row],[AvailableStart]]), availability[[#This Row],[AvailableStart]], IFERROR(TIMEVALUE(availability[[#This Row],[AvailableStart]]), "")))</f>
        <v>0.45833333333333331</v>
      </c>
      <c r="N36">
        <f>IF(availability[[#This Row],[end_missing]],"", IF(ISNUMBER(availability[[#This Row],[AvailableEnd]]), availability[[#This Row],[AvailableEnd]], IFERROR(TIMEVALUE(availability[[#This Row],[AvailableEnd]]), "")))</f>
        <v>0.58333333333333337</v>
      </c>
      <c r="O36" t="b">
        <f>IF(OR(availability[[#This Row],[start_missing]],availability[[#This Row],[end_missing]]), FALSE,
 IF(OR(availability[[#This Row],[start_not_time]],availability[[#This Row],[end_not_time]]), FALSE,
 availability[[#This Row],[end_num]]-availability[[#This Row],[start_num]]&lt;0))</f>
        <v>0</v>
      </c>
      <c r="P36" cm="1">
        <f t="array" aca="1" ref="P36" ca="1">IF(OR(availability[[#This Row],[start_missing]],availability[[#This Row],[end_missing]]), "",
 IF(OR(availability[[#This Row],[start_not_time]],availability[[#This Row],[end_not_time]]), "",
 (_FV(availability[#This Row],"end_num",TRUE)-_FV(availability[#This Row],"start_num",TRUE))*24))</f>
        <v>0</v>
      </c>
      <c r="Q36">
        <f ca="1">IF(availability[[#This Row],[duration_hours]]="", FALSE,
 OR(availability[[#This Row],[duration_hours]]&lt;=0, availability[[#This Row],[duration_hours]]&gt;16))</f>
        <v>0</v>
      </c>
    </row>
    <row r="37" spans="1:17" x14ac:dyDescent="0.25">
      <c r="A37" t="s">
        <v>180</v>
      </c>
      <c r="B37" t="s">
        <v>1053</v>
      </c>
      <c r="C37" s="1">
        <v>0.33333333333333331</v>
      </c>
      <c r="D37" s="1">
        <v>0.41666666666666669</v>
      </c>
      <c r="E37" t="b">
        <f>LEN(TRIM(availability[[#This Row],[FacultyID]]))=0</f>
        <v>0</v>
      </c>
      <c r="F37" t="b">
        <f>LEN(TRIM(availability[[#This Row],[Day]]))=0</f>
        <v>0</v>
      </c>
      <c r="G37" t="b">
        <f>IF(availability[[#This Row],[Day]]="",FALSE, ISERROR(MATCH(availability[[#This Row],[Day]], RefLists!$E:$E, 0)))</f>
        <v>0</v>
      </c>
      <c r="H37" t="b">
        <f>LEN(availability[[#This Row],[FacultyID]])&lt;&gt;LEN(TRIM(availability[[#This Row],[FacultyID]]))</f>
        <v>0</v>
      </c>
      <c r="I37" t="b">
        <f>OR(availability[[#This Row],[AvailableStart]]="", ISBLANK(availability[[#This Row],[AvailableStart]]))</f>
        <v>0</v>
      </c>
      <c r="J37" t="b">
        <f>OR(availability[[#This Row],[AvailableEnd]]="", ISBLANK(availability[[#This Row],[AvailableEnd]]))</f>
        <v>0</v>
      </c>
      <c r="K37" t="b">
        <f>AND(NOT(availability[[#This Row],[start_missing]]), NOT(ISNUMBER(availability[[#This Row],[AvailableStart]])))</f>
        <v>0</v>
      </c>
      <c r="L37" t="b">
        <f>AND(NOT(availability[[#This Row],[end_missing]]), NOT(ISNUMBER(availability[[#This Row],[AvailableEnd]])))</f>
        <v>0</v>
      </c>
      <c r="M37">
        <f>IF(availability[[#This Row],[start_missing]],"", IF(ISNUMBER(availability[[#This Row],[AvailableStart]]), availability[[#This Row],[AvailableStart]], IFERROR(TIMEVALUE(availability[[#This Row],[AvailableStart]]), "")))</f>
        <v>0.33333333333333331</v>
      </c>
      <c r="N37">
        <f>IF(availability[[#This Row],[end_missing]],"", IF(ISNUMBER(availability[[#This Row],[AvailableEnd]]), availability[[#This Row],[AvailableEnd]], IFERROR(TIMEVALUE(availability[[#This Row],[AvailableEnd]]), "")))</f>
        <v>0.41666666666666669</v>
      </c>
      <c r="O37" t="b">
        <f>IF(OR(availability[[#This Row],[start_missing]],availability[[#This Row],[end_missing]]), FALSE,
 IF(OR(availability[[#This Row],[start_not_time]],availability[[#This Row],[end_not_time]]), FALSE,
 availability[[#This Row],[end_num]]-availability[[#This Row],[start_num]]&lt;0))</f>
        <v>0</v>
      </c>
      <c r="P37" cm="1">
        <f t="array" aca="1" ref="P37" ca="1">IF(OR(availability[[#This Row],[start_missing]],availability[[#This Row],[end_missing]]), "",
 IF(OR(availability[[#This Row],[start_not_time]],availability[[#This Row],[end_not_time]]), "",
 (_FV(availability[#This Row],"end_num",TRUE)-_FV(availability[#This Row],"start_num",TRUE))*24))</f>
        <v>0</v>
      </c>
      <c r="Q37">
        <f ca="1">IF(availability[[#This Row],[duration_hours]]="", FALSE,
 OR(availability[[#This Row],[duration_hours]]&lt;=0, availability[[#This Row],[duration_hours]]&gt;16))</f>
        <v>0</v>
      </c>
    </row>
    <row r="38" spans="1:17" x14ac:dyDescent="0.25">
      <c r="A38" t="s">
        <v>180</v>
      </c>
      <c r="B38" t="s">
        <v>1050</v>
      </c>
      <c r="C38" s="1">
        <v>0.41666666666666669</v>
      </c>
      <c r="D38" s="1">
        <v>0.5</v>
      </c>
      <c r="E38" t="b">
        <f>LEN(TRIM(availability[[#This Row],[FacultyID]]))=0</f>
        <v>0</v>
      </c>
      <c r="F38" t="b">
        <f>LEN(TRIM(availability[[#This Row],[Day]]))=0</f>
        <v>0</v>
      </c>
      <c r="G38" t="b">
        <f>IF(availability[[#This Row],[Day]]="",FALSE, ISERROR(MATCH(availability[[#This Row],[Day]], RefLists!$E:$E, 0)))</f>
        <v>0</v>
      </c>
      <c r="H38" t="b">
        <f>LEN(availability[[#This Row],[FacultyID]])&lt;&gt;LEN(TRIM(availability[[#This Row],[FacultyID]]))</f>
        <v>0</v>
      </c>
      <c r="I38" t="b">
        <f>OR(availability[[#This Row],[AvailableStart]]="", ISBLANK(availability[[#This Row],[AvailableStart]]))</f>
        <v>0</v>
      </c>
      <c r="J38" t="b">
        <f>OR(availability[[#This Row],[AvailableEnd]]="", ISBLANK(availability[[#This Row],[AvailableEnd]]))</f>
        <v>0</v>
      </c>
      <c r="K38" t="b">
        <f>AND(NOT(availability[[#This Row],[start_missing]]), NOT(ISNUMBER(availability[[#This Row],[AvailableStart]])))</f>
        <v>0</v>
      </c>
      <c r="L38" t="b">
        <f>AND(NOT(availability[[#This Row],[end_missing]]), NOT(ISNUMBER(availability[[#This Row],[AvailableEnd]])))</f>
        <v>0</v>
      </c>
      <c r="M38">
        <f>IF(availability[[#This Row],[start_missing]],"", IF(ISNUMBER(availability[[#This Row],[AvailableStart]]), availability[[#This Row],[AvailableStart]], IFERROR(TIMEVALUE(availability[[#This Row],[AvailableStart]]), "")))</f>
        <v>0.41666666666666669</v>
      </c>
      <c r="N38">
        <f>IF(availability[[#This Row],[end_missing]],"", IF(ISNUMBER(availability[[#This Row],[AvailableEnd]]), availability[[#This Row],[AvailableEnd]], IFERROR(TIMEVALUE(availability[[#This Row],[AvailableEnd]]), "")))</f>
        <v>0.5</v>
      </c>
      <c r="O38" t="b">
        <f>IF(OR(availability[[#This Row],[start_missing]],availability[[#This Row],[end_missing]]), FALSE,
 IF(OR(availability[[#This Row],[start_not_time]],availability[[#This Row],[end_not_time]]), FALSE,
 availability[[#This Row],[end_num]]-availability[[#This Row],[start_num]]&lt;0))</f>
        <v>0</v>
      </c>
      <c r="P38" cm="1">
        <f t="array" aca="1" ref="P38" ca="1">IF(OR(availability[[#This Row],[start_missing]],availability[[#This Row],[end_missing]]), "",
 IF(OR(availability[[#This Row],[start_not_time]],availability[[#This Row],[end_not_time]]), "",
 (_FV(availability[#This Row],"end_num",TRUE)-_FV(availability[#This Row],"start_num",TRUE))*24))</f>
        <v>0</v>
      </c>
      <c r="Q38">
        <f ca="1">IF(availability[[#This Row],[duration_hours]]="", FALSE,
 OR(availability[[#This Row],[duration_hours]]&lt;=0, availability[[#This Row],[duration_hours]]&gt;16))</f>
        <v>0</v>
      </c>
    </row>
    <row r="39" spans="1:17" x14ac:dyDescent="0.25">
      <c r="A39" t="s">
        <v>180</v>
      </c>
      <c r="B39" t="s">
        <v>1052</v>
      </c>
      <c r="C39" s="1">
        <v>0.375</v>
      </c>
      <c r="D39" s="1">
        <v>0.54166666666666663</v>
      </c>
      <c r="E39" t="b">
        <f>LEN(TRIM(availability[[#This Row],[FacultyID]]))=0</f>
        <v>0</v>
      </c>
      <c r="F39" t="b">
        <f>LEN(TRIM(availability[[#This Row],[Day]]))=0</f>
        <v>0</v>
      </c>
      <c r="G39" t="b">
        <f>IF(availability[[#This Row],[Day]]="",FALSE, ISERROR(MATCH(availability[[#This Row],[Day]], RefLists!$E:$E, 0)))</f>
        <v>0</v>
      </c>
      <c r="H39" t="b">
        <f>LEN(availability[[#This Row],[FacultyID]])&lt;&gt;LEN(TRIM(availability[[#This Row],[FacultyID]]))</f>
        <v>0</v>
      </c>
      <c r="I39" t="b">
        <f>OR(availability[[#This Row],[AvailableStart]]="", ISBLANK(availability[[#This Row],[AvailableStart]]))</f>
        <v>0</v>
      </c>
      <c r="J39" t="b">
        <f>OR(availability[[#This Row],[AvailableEnd]]="", ISBLANK(availability[[#This Row],[AvailableEnd]]))</f>
        <v>0</v>
      </c>
      <c r="K39" t="b">
        <f>AND(NOT(availability[[#This Row],[start_missing]]), NOT(ISNUMBER(availability[[#This Row],[AvailableStart]])))</f>
        <v>0</v>
      </c>
      <c r="L39" t="b">
        <f>AND(NOT(availability[[#This Row],[end_missing]]), NOT(ISNUMBER(availability[[#This Row],[AvailableEnd]])))</f>
        <v>0</v>
      </c>
      <c r="M39">
        <f>IF(availability[[#This Row],[start_missing]],"", IF(ISNUMBER(availability[[#This Row],[AvailableStart]]), availability[[#This Row],[AvailableStart]], IFERROR(TIMEVALUE(availability[[#This Row],[AvailableStart]]), "")))</f>
        <v>0.375</v>
      </c>
      <c r="N39">
        <f>IF(availability[[#This Row],[end_missing]],"", IF(ISNUMBER(availability[[#This Row],[AvailableEnd]]), availability[[#This Row],[AvailableEnd]], IFERROR(TIMEVALUE(availability[[#This Row],[AvailableEnd]]), "")))</f>
        <v>0.54166666666666663</v>
      </c>
      <c r="O39" t="b">
        <f>IF(OR(availability[[#This Row],[start_missing]],availability[[#This Row],[end_missing]]), FALSE,
 IF(OR(availability[[#This Row],[start_not_time]],availability[[#This Row],[end_not_time]]), FALSE,
 availability[[#This Row],[end_num]]-availability[[#This Row],[start_num]]&lt;0))</f>
        <v>0</v>
      </c>
      <c r="P39" cm="1">
        <f t="array" aca="1" ref="P39" ca="1">IF(OR(availability[[#This Row],[start_missing]],availability[[#This Row],[end_missing]]), "",
 IF(OR(availability[[#This Row],[start_not_time]],availability[[#This Row],[end_not_time]]), "",
 (_FV(availability[#This Row],"end_num",TRUE)-_FV(availability[#This Row],"start_num",TRUE))*24))</f>
        <v>0</v>
      </c>
      <c r="Q39">
        <f ca="1">IF(availability[[#This Row],[duration_hours]]="", FALSE,
 OR(availability[[#This Row],[duration_hours]]&lt;=0, availability[[#This Row],[duration_hours]]&gt;16))</f>
        <v>0</v>
      </c>
    </row>
    <row r="40" spans="1:17" x14ac:dyDescent="0.25">
      <c r="A40" t="s">
        <v>185</v>
      </c>
      <c r="B40" t="s">
        <v>1050</v>
      </c>
      <c r="C40" s="1">
        <v>0.375</v>
      </c>
      <c r="D40" s="1">
        <v>0.5</v>
      </c>
      <c r="E40" t="b">
        <f>LEN(TRIM(availability[[#This Row],[FacultyID]]))=0</f>
        <v>0</v>
      </c>
      <c r="F40" t="b">
        <f>LEN(TRIM(availability[[#This Row],[Day]]))=0</f>
        <v>0</v>
      </c>
      <c r="G40" t="b">
        <f>IF(availability[[#This Row],[Day]]="",FALSE, ISERROR(MATCH(availability[[#This Row],[Day]], RefLists!$E:$E, 0)))</f>
        <v>0</v>
      </c>
      <c r="H40" t="b">
        <f>LEN(availability[[#This Row],[FacultyID]])&lt;&gt;LEN(TRIM(availability[[#This Row],[FacultyID]]))</f>
        <v>0</v>
      </c>
      <c r="I40" t="b">
        <f>OR(availability[[#This Row],[AvailableStart]]="", ISBLANK(availability[[#This Row],[AvailableStart]]))</f>
        <v>0</v>
      </c>
      <c r="J40" t="b">
        <f>OR(availability[[#This Row],[AvailableEnd]]="", ISBLANK(availability[[#This Row],[AvailableEnd]]))</f>
        <v>0</v>
      </c>
      <c r="K40" t="b">
        <f>AND(NOT(availability[[#This Row],[start_missing]]), NOT(ISNUMBER(availability[[#This Row],[AvailableStart]])))</f>
        <v>0</v>
      </c>
      <c r="L40" t="b">
        <f>AND(NOT(availability[[#This Row],[end_missing]]), NOT(ISNUMBER(availability[[#This Row],[AvailableEnd]])))</f>
        <v>0</v>
      </c>
      <c r="M40">
        <f>IF(availability[[#This Row],[start_missing]],"", IF(ISNUMBER(availability[[#This Row],[AvailableStart]]), availability[[#This Row],[AvailableStart]], IFERROR(TIMEVALUE(availability[[#This Row],[AvailableStart]]), "")))</f>
        <v>0.375</v>
      </c>
      <c r="N40">
        <f>IF(availability[[#This Row],[end_missing]],"", IF(ISNUMBER(availability[[#This Row],[AvailableEnd]]), availability[[#This Row],[AvailableEnd]], IFERROR(TIMEVALUE(availability[[#This Row],[AvailableEnd]]), "")))</f>
        <v>0.5</v>
      </c>
      <c r="O40" t="b">
        <f>IF(OR(availability[[#This Row],[start_missing]],availability[[#This Row],[end_missing]]), FALSE,
 IF(OR(availability[[#This Row],[start_not_time]],availability[[#This Row],[end_not_time]]), FALSE,
 availability[[#This Row],[end_num]]-availability[[#This Row],[start_num]]&lt;0))</f>
        <v>0</v>
      </c>
      <c r="P40" cm="1">
        <f t="array" aca="1" ref="P40" ca="1">IF(OR(availability[[#This Row],[start_missing]],availability[[#This Row],[end_missing]]), "",
 IF(OR(availability[[#This Row],[start_not_time]],availability[[#This Row],[end_not_time]]), "",
 (_FV(availability[#This Row],"end_num",TRUE)-_FV(availability[#This Row],"start_num",TRUE))*24))</f>
        <v>0</v>
      </c>
      <c r="Q40">
        <f ca="1">IF(availability[[#This Row],[duration_hours]]="", FALSE,
 OR(availability[[#This Row],[duration_hours]]&lt;=0, availability[[#This Row],[duration_hours]]&gt;16))</f>
        <v>0</v>
      </c>
    </row>
    <row r="41" spans="1:17" x14ac:dyDescent="0.25">
      <c r="A41" t="s">
        <v>185</v>
      </c>
      <c r="B41" t="s">
        <v>1051</v>
      </c>
      <c r="C41" s="1">
        <v>0.5</v>
      </c>
      <c r="D41" s="1">
        <v>0.625</v>
      </c>
      <c r="E41" t="b">
        <f>LEN(TRIM(availability[[#This Row],[FacultyID]]))=0</f>
        <v>0</v>
      </c>
      <c r="F41" t="b">
        <f>LEN(TRIM(availability[[#This Row],[Day]]))=0</f>
        <v>0</v>
      </c>
      <c r="G41" t="b">
        <f>IF(availability[[#This Row],[Day]]="",FALSE, ISERROR(MATCH(availability[[#This Row],[Day]], RefLists!$E:$E, 0)))</f>
        <v>0</v>
      </c>
      <c r="H41" t="b">
        <f>LEN(availability[[#This Row],[FacultyID]])&lt;&gt;LEN(TRIM(availability[[#This Row],[FacultyID]]))</f>
        <v>0</v>
      </c>
      <c r="I41" t="b">
        <f>OR(availability[[#This Row],[AvailableStart]]="", ISBLANK(availability[[#This Row],[AvailableStart]]))</f>
        <v>0</v>
      </c>
      <c r="J41" t="b">
        <f>OR(availability[[#This Row],[AvailableEnd]]="", ISBLANK(availability[[#This Row],[AvailableEnd]]))</f>
        <v>0</v>
      </c>
      <c r="K41" t="b">
        <f>AND(NOT(availability[[#This Row],[start_missing]]), NOT(ISNUMBER(availability[[#This Row],[AvailableStart]])))</f>
        <v>0</v>
      </c>
      <c r="L41" t="b">
        <f>AND(NOT(availability[[#This Row],[end_missing]]), NOT(ISNUMBER(availability[[#This Row],[AvailableEnd]])))</f>
        <v>0</v>
      </c>
      <c r="M41">
        <f>IF(availability[[#This Row],[start_missing]],"", IF(ISNUMBER(availability[[#This Row],[AvailableStart]]), availability[[#This Row],[AvailableStart]], IFERROR(TIMEVALUE(availability[[#This Row],[AvailableStart]]), "")))</f>
        <v>0.5</v>
      </c>
      <c r="N41">
        <f>IF(availability[[#This Row],[end_missing]],"", IF(ISNUMBER(availability[[#This Row],[AvailableEnd]]), availability[[#This Row],[AvailableEnd]], IFERROR(TIMEVALUE(availability[[#This Row],[AvailableEnd]]), "")))</f>
        <v>0.625</v>
      </c>
      <c r="O41" t="b">
        <f>IF(OR(availability[[#This Row],[start_missing]],availability[[#This Row],[end_missing]]), FALSE,
 IF(OR(availability[[#This Row],[start_not_time]],availability[[#This Row],[end_not_time]]), FALSE,
 availability[[#This Row],[end_num]]-availability[[#This Row],[start_num]]&lt;0))</f>
        <v>0</v>
      </c>
      <c r="P41" cm="1">
        <f t="array" aca="1" ref="P41" ca="1">IF(OR(availability[[#This Row],[start_missing]],availability[[#This Row],[end_missing]]), "",
 IF(OR(availability[[#This Row],[start_not_time]],availability[[#This Row],[end_not_time]]), "",
 (_FV(availability[#This Row],"end_num",TRUE)-_FV(availability[#This Row],"start_num",TRUE))*24))</f>
        <v>0</v>
      </c>
      <c r="Q41">
        <f ca="1">IF(availability[[#This Row],[duration_hours]]="", FALSE,
 OR(availability[[#This Row],[duration_hours]]&lt;=0, availability[[#This Row],[duration_hours]]&gt;16))</f>
        <v>0</v>
      </c>
    </row>
    <row r="42" spans="1:17" x14ac:dyDescent="0.25">
      <c r="A42" t="s">
        <v>185</v>
      </c>
      <c r="B42" t="s">
        <v>1049</v>
      </c>
      <c r="C42" s="1">
        <v>0.45833333333333331</v>
      </c>
      <c r="D42" s="1">
        <v>0.58333333333333337</v>
      </c>
      <c r="E42" t="b">
        <f>LEN(TRIM(availability[[#This Row],[FacultyID]]))=0</f>
        <v>0</v>
      </c>
      <c r="F42" t="b">
        <f>LEN(TRIM(availability[[#This Row],[Day]]))=0</f>
        <v>0</v>
      </c>
      <c r="G42" t="b">
        <f>IF(availability[[#This Row],[Day]]="",FALSE, ISERROR(MATCH(availability[[#This Row],[Day]], RefLists!$E:$E, 0)))</f>
        <v>0</v>
      </c>
      <c r="H42" t="b">
        <f>LEN(availability[[#This Row],[FacultyID]])&lt;&gt;LEN(TRIM(availability[[#This Row],[FacultyID]]))</f>
        <v>0</v>
      </c>
      <c r="I42" t="b">
        <f>OR(availability[[#This Row],[AvailableStart]]="", ISBLANK(availability[[#This Row],[AvailableStart]]))</f>
        <v>0</v>
      </c>
      <c r="J42" t="b">
        <f>OR(availability[[#This Row],[AvailableEnd]]="", ISBLANK(availability[[#This Row],[AvailableEnd]]))</f>
        <v>0</v>
      </c>
      <c r="K42" t="b">
        <f>AND(NOT(availability[[#This Row],[start_missing]]), NOT(ISNUMBER(availability[[#This Row],[AvailableStart]])))</f>
        <v>0</v>
      </c>
      <c r="L42" t="b">
        <f>AND(NOT(availability[[#This Row],[end_missing]]), NOT(ISNUMBER(availability[[#This Row],[AvailableEnd]])))</f>
        <v>0</v>
      </c>
      <c r="M42">
        <f>IF(availability[[#This Row],[start_missing]],"", IF(ISNUMBER(availability[[#This Row],[AvailableStart]]), availability[[#This Row],[AvailableStart]], IFERROR(TIMEVALUE(availability[[#This Row],[AvailableStart]]), "")))</f>
        <v>0.45833333333333331</v>
      </c>
      <c r="N42">
        <f>IF(availability[[#This Row],[end_missing]],"", IF(ISNUMBER(availability[[#This Row],[AvailableEnd]]), availability[[#This Row],[AvailableEnd]], IFERROR(TIMEVALUE(availability[[#This Row],[AvailableEnd]]), "")))</f>
        <v>0.58333333333333337</v>
      </c>
      <c r="O42" t="b">
        <f>IF(OR(availability[[#This Row],[start_missing]],availability[[#This Row],[end_missing]]), FALSE,
 IF(OR(availability[[#This Row],[start_not_time]],availability[[#This Row],[end_not_time]]), FALSE,
 availability[[#This Row],[end_num]]-availability[[#This Row],[start_num]]&lt;0))</f>
        <v>0</v>
      </c>
      <c r="P42" cm="1">
        <f t="array" aca="1" ref="P42" ca="1">IF(OR(availability[[#This Row],[start_missing]],availability[[#This Row],[end_missing]]), "",
 IF(OR(availability[[#This Row],[start_not_time]],availability[[#This Row],[end_not_time]]), "",
 (_FV(availability[#This Row],"end_num",TRUE)-_FV(availability[#This Row],"start_num",TRUE))*24))</f>
        <v>0</v>
      </c>
      <c r="Q42">
        <f ca="1">IF(availability[[#This Row],[duration_hours]]="", FALSE,
 OR(availability[[#This Row],[duration_hours]]&lt;=0, availability[[#This Row],[duration_hours]]&gt;16))</f>
        <v>0</v>
      </c>
    </row>
    <row r="43" spans="1:17" x14ac:dyDescent="0.25">
      <c r="A43" t="s">
        <v>185</v>
      </c>
      <c r="B43" t="s">
        <v>1052</v>
      </c>
      <c r="C43" s="1">
        <v>0.41666666666666669</v>
      </c>
      <c r="D43" s="1">
        <v>0.5</v>
      </c>
      <c r="E43" t="b">
        <f>LEN(TRIM(availability[[#This Row],[FacultyID]]))=0</f>
        <v>0</v>
      </c>
      <c r="F43" t="b">
        <f>LEN(TRIM(availability[[#This Row],[Day]]))=0</f>
        <v>0</v>
      </c>
      <c r="G43" t="b">
        <f>IF(availability[[#This Row],[Day]]="",FALSE, ISERROR(MATCH(availability[[#This Row],[Day]], RefLists!$E:$E, 0)))</f>
        <v>0</v>
      </c>
      <c r="H43" t="b">
        <f>LEN(availability[[#This Row],[FacultyID]])&lt;&gt;LEN(TRIM(availability[[#This Row],[FacultyID]]))</f>
        <v>0</v>
      </c>
      <c r="I43" t="b">
        <f>OR(availability[[#This Row],[AvailableStart]]="", ISBLANK(availability[[#This Row],[AvailableStart]]))</f>
        <v>0</v>
      </c>
      <c r="J43" t="b">
        <f>OR(availability[[#This Row],[AvailableEnd]]="", ISBLANK(availability[[#This Row],[AvailableEnd]]))</f>
        <v>0</v>
      </c>
      <c r="K43" t="b">
        <f>AND(NOT(availability[[#This Row],[start_missing]]), NOT(ISNUMBER(availability[[#This Row],[AvailableStart]])))</f>
        <v>0</v>
      </c>
      <c r="L43" t="b">
        <f>AND(NOT(availability[[#This Row],[end_missing]]), NOT(ISNUMBER(availability[[#This Row],[AvailableEnd]])))</f>
        <v>0</v>
      </c>
      <c r="M43">
        <f>IF(availability[[#This Row],[start_missing]],"", IF(ISNUMBER(availability[[#This Row],[AvailableStart]]), availability[[#This Row],[AvailableStart]], IFERROR(TIMEVALUE(availability[[#This Row],[AvailableStart]]), "")))</f>
        <v>0.41666666666666669</v>
      </c>
      <c r="N43">
        <f>IF(availability[[#This Row],[end_missing]],"", IF(ISNUMBER(availability[[#This Row],[AvailableEnd]]), availability[[#This Row],[AvailableEnd]], IFERROR(TIMEVALUE(availability[[#This Row],[AvailableEnd]]), "")))</f>
        <v>0.5</v>
      </c>
      <c r="O43" t="b">
        <f>IF(OR(availability[[#This Row],[start_missing]],availability[[#This Row],[end_missing]]), FALSE,
 IF(OR(availability[[#This Row],[start_not_time]],availability[[#This Row],[end_not_time]]), FALSE,
 availability[[#This Row],[end_num]]-availability[[#This Row],[start_num]]&lt;0))</f>
        <v>0</v>
      </c>
      <c r="P43" cm="1">
        <f t="array" aca="1" ref="P43" ca="1">IF(OR(availability[[#This Row],[start_missing]],availability[[#This Row],[end_missing]]), "",
 IF(OR(availability[[#This Row],[start_not_time]],availability[[#This Row],[end_not_time]]), "",
 (_FV(availability[#This Row],"end_num",TRUE)-_FV(availability[#This Row],"start_num",TRUE))*24))</f>
        <v>0</v>
      </c>
      <c r="Q43">
        <f ca="1">IF(availability[[#This Row],[duration_hours]]="", FALSE,
 OR(availability[[#This Row],[duration_hours]]&lt;=0, availability[[#This Row],[duration_hours]]&gt;16))</f>
        <v>0</v>
      </c>
    </row>
    <row r="44" spans="1:17" x14ac:dyDescent="0.25">
      <c r="A44" t="s">
        <v>185</v>
      </c>
      <c r="B44" t="s">
        <v>1053</v>
      </c>
      <c r="C44" s="1">
        <v>0.41666666666666669</v>
      </c>
      <c r="D44" s="1">
        <v>0.5</v>
      </c>
      <c r="E44" t="b">
        <f>LEN(TRIM(availability[[#This Row],[FacultyID]]))=0</f>
        <v>0</v>
      </c>
      <c r="F44" t="b">
        <f>LEN(TRIM(availability[[#This Row],[Day]]))=0</f>
        <v>0</v>
      </c>
      <c r="G44" t="b">
        <f>IF(availability[[#This Row],[Day]]="",FALSE, ISERROR(MATCH(availability[[#This Row],[Day]], RefLists!$E:$E, 0)))</f>
        <v>0</v>
      </c>
      <c r="H44" t="b">
        <f>LEN(availability[[#This Row],[FacultyID]])&lt;&gt;LEN(TRIM(availability[[#This Row],[FacultyID]]))</f>
        <v>0</v>
      </c>
      <c r="I44" t="b">
        <f>OR(availability[[#This Row],[AvailableStart]]="", ISBLANK(availability[[#This Row],[AvailableStart]]))</f>
        <v>0</v>
      </c>
      <c r="J44" t="b">
        <f>OR(availability[[#This Row],[AvailableEnd]]="", ISBLANK(availability[[#This Row],[AvailableEnd]]))</f>
        <v>0</v>
      </c>
      <c r="K44" t="b">
        <f>AND(NOT(availability[[#This Row],[start_missing]]), NOT(ISNUMBER(availability[[#This Row],[AvailableStart]])))</f>
        <v>0</v>
      </c>
      <c r="L44" t="b">
        <f>AND(NOT(availability[[#This Row],[end_missing]]), NOT(ISNUMBER(availability[[#This Row],[AvailableEnd]])))</f>
        <v>0</v>
      </c>
      <c r="M44">
        <f>IF(availability[[#This Row],[start_missing]],"", IF(ISNUMBER(availability[[#This Row],[AvailableStart]]), availability[[#This Row],[AvailableStart]], IFERROR(TIMEVALUE(availability[[#This Row],[AvailableStart]]), "")))</f>
        <v>0.41666666666666669</v>
      </c>
      <c r="N44">
        <f>IF(availability[[#This Row],[end_missing]],"", IF(ISNUMBER(availability[[#This Row],[AvailableEnd]]), availability[[#This Row],[AvailableEnd]], IFERROR(TIMEVALUE(availability[[#This Row],[AvailableEnd]]), "")))</f>
        <v>0.5</v>
      </c>
      <c r="O44" t="b">
        <f>IF(OR(availability[[#This Row],[start_missing]],availability[[#This Row],[end_missing]]), FALSE,
 IF(OR(availability[[#This Row],[start_not_time]],availability[[#This Row],[end_not_time]]), FALSE,
 availability[[#This Row],[end_num]]-availability[[#This Row],[start_num]]&lt;0))</f>
        <v>0</v>
      </c>
      <c r="P44" cm="1">
        <f t="array" aca="1" ref="P44" ca="1">IF(OR(availability[[#This Row],[start_missing]],availability[[#This Row],[end_missing]]), "",
 IF(OR(availability[[#This Row],[start_not_time]],availability[[#This Row],[end_not_time]]), "",
 (_FV(availability[#This Row],"end_num",TRUE)-_FV(availability[#This Row],"start_num",TRUE))*24))</f>
        <v>0</v>
      </c>
      <c r="Q44">
        <f ca="1">IF(availability[[#This Row],[duration_hours]]="", FALSE,
 OR(availability[[#This Row],[duration_hours]]&lt;=0, availability[[#This Row],[duration_hours]]&gt;16))</f>
        <v>0</v>
      </c>
    </row>
    <row r="45" spans="1:17" x14ac:dyDescent="0.25">
      <c r="A45" t="s">
        <v>191</v>
      </c>
      <c r="B45" t="s">
        <v>1052</v>
      </c>
      <c r="C45" s="1">
        <v>0.5</v>
      </c>
      <c r="D45" s="1">
        <v>0.625</v>
      </c>
      <c r="E45" t="b">
        <f>LEN(TRIM(availability[[#This Row],[FacultyID]]))=0</f>
        <v>0</v>
      </c>
      <c r="F45" t="b">
        <f>LEN(TRIM(availability[[#This Row],[Day]]))=0</f>
        <v>0</v>
      </c>
      <c r="G45" t="b">
        <f>IF(availability[[#This Row],[Day]]="",FALSE, ISERROR(MATCH(availability[[#This Row],[Day]], RefLists!$E:$E, 0)))</f>
        <v>0</v>
      </c>
      <c r="H45" t="b">
        <f>LEN(availability[[#This Row],[FacultyID]])&lt;&gt;LEN(TRIM(availability[[#This Row],[FacultyID]]))</f>
        <v>0</v>
      </c>
      <c r="I45" t="b">
        <f>OR(availability[[#This Row],[AvailableStart]]="", ISBLANK(availability[[#This Row],[AvailableStart]]))</f>
        <v>0</v>
      </c>
      <c r="J45" t="b">
        <f>OR(availability[[#This Row],[AvailableEnd]]="", ISBLANK(availability[[#This Row],[AvailableEnd]]))</f>
        <v>0</v>
      </c>
      <c r="K45" t="b">
        <f>AND(NOT(availability[[#This Row],[start_missing]]), NOT(ISNUMBER(availability[[#This Row],[AvailableStart]])))</f>
        <v>0</v>
      </c>
      <c r="L45" t="b">
        <f>AND(NOT(availability[[#This Row],[end_missing]]), NOT(ISNUMBER(availability[[#This Row],[AvailableEnd]])))</f>
        <v>0</v>
      </c>
      <c r="M45">
        <f>IF(availability[[#This Row],[start_missing]],"", IF(ISNUMBER(availability[[#This Row],[AvailableStart]]), availability[[#This Row],[AvailableStart]], IFERROR(TIMEVALUE(availability[[#This Row],[AvailableStart]]), "")))</f>
        <v>0.5</v>
      </c>
      <c r="N45">
        <f>IF(availability[[#This Row],[end_missing]],"", IF(ISNUMBER(availability[[#This Row],[AvailableEnd]]), availability[[#This Row],[AvailableEnd]], IFERROR(TIMEVALUE(availability[[#This Row],[AvailableEnd]]), "")))</f>
        <v>0.625</v>
      </c>
      <c r="O45" t="b">
        <f>IF(OR(availability[[#This Row],[start_missing]],availability[[#This Row],[end_missing]]), FALSE,
 IF(OR(availability[[#This Row],[start_not_time]],availability[[#This Row],[end_not_time]]), FALSE,
 availability[[#This Row],[end_num]]-availability[[#This Row],[start_num]]&lt;0))</f>
        <v>0</v>
      </c>
      <c r="P45" cm="1">
        <f t="array" aca="1" ref="P45" ca="1">IF(OR(availability[[#This Row],[start_missing]],availability[[#This Row],[end_missing]]), "",
 IF(OR(availability[[#This Row],[start_not_time]],availability[[#This Row],[end_not_time]]), "",
 (_FV(availability[#This Row],"end_num",TRUE)-_FV(availability[#This Row],"start_num",TRUE))*24))</f>
        <v>0</v>
      </c>
      <c r="Q45">
        <f ca="1">IF(availability[[#This Row],[duration_hours]]="", FALSE,
 OR(availability[[#This Row],[duration_hours]]&lt;=0, availability[[#This Row],[duration_hours]]&gt;16))</f>
        <v>0</v>
      </c>
    </row>
    <row r="46" spans="1:17" x14ac:dyDescent="0.25">
      <c r="A46" t="s">
        <v>191</v>
      </c>
      <c r="B46" t="s">
        <v>1049</v>
      </c>
      <c r="C46" s="1">
        <v>0.45833333333333331</v>
      </c>
      <c r="D46" s="1">
        <v>0.625</v>
      </c>
      <c r="E46" t="b">
        <f>LEN(TRIM(availability[[#This Row],[FacultyID]]))=0</f>
        <v>0</v>
      </c>
      <c r="F46" t="b">
        <f>LEN(TRIM(availability[[#This Row],[Day]]))=0</f>
        <v>0</v>
      </c>
      <c r="G46" t="b">
        <f>IF(availability[[#This Row],[Day]]="",FALSE, ISERROR(MATCH(availability[[#This Row],[Day]], RefLists!$E:$E, 0)))</f>
        <v>0</v>
      </c>
      <c r="H46" t="b">
        <f>LEN(availability[[#This Row],[FacultyID]])&lt;&gt;LEN(TRIM(availability[[#This Row],[FacultyID]]))</f>
        <v>0</v>
      </c>
      <c r="I46" t="b">
        <f>OR(availability[[#This Row],[AvailableStart]]="", ISBLANK(availability[[#This Row],[AvailableStart]]))</f>
        <v>0</v>
      </c>
      <c r="J46" t="b">
        <f>OR(availability[[#This Row],[AvailableEnd]]="", ISBLANK(availability[[#This Row],[AvailableEnd]]))</f>
        <v>0</v>
      </c>
      <c r="K46" t="b">
        <f>AND(NOT(availability[[#This Row],[start_missing]]), NOT(ISNUMBER(availability[[#This Row],[AvailableStart]])))</f>
        <v>0</v>
      </c>
      <c r="L46" t="b">
        <f>AND(NOT(availability[[#This Row],[end_missing]]), NOT(ISNUMBER(availability[[#This Row],[AvailableEnd]])))</f>
        <v>0</v>
      </c>
      <c r="M46">
        <f>IF(availability[[#This Row],[start_missing]],"", IF(ISNUMBER(availability[[#This Row],[AvailableStart]]), availability[[#This Row],[AvailableStart]], IFERROR(TIMEVALUE(availability[[#This Row],[AvailableStart]]), "")))</f>
        <v>0.45833333333333331</v>
      </c>
      <c r="N46">
        <f>IF(availability[[#This Row],[end_missing]],"", IF(ISNUMBER(availability[[#This Row],[AvailableEnd]]), availability[[#This Row],[AvailableEnd]], IFERROR(TIMEVALUE(availability[[#This Row],[AvailableEnd]]), "")))</f>
        <v>0.625</v>
      </c>
      <c r="O46" t="b">
        <f>IF(OR(availability[[#This Row],[start_missing]],availability[[#This Row],[end_missing]]), FALSE,
 IF(OR(availability[[#This Row],[start_not_time]],availability[[#This Row],[end_not_time]]), FALSE,
 availability[[#This Row],[end_num]]-availability[[#This Row],[start_num]]&lt;0))</f>
        <v>0</v>
      </c>
      <c r="P46" cm="1">
        <f t="array" aca="1" ref="P46" ca="1">IF(OR(availability[[#This Row],[start_missing]],availability[[#This Row],[end_missing]]), "",
 IF(OR(availability[[#This Row],[start_not_time]],availability[[#This Row],[end_not_time]]), "",
 (_FV(availability[#This Row],"end_num",TRUE)-_FV(availability[#This Row],"start_num",TRUE))*24))</f>
        <v>0</v>
      </c>
      <c r="Q46">
        <f ca="1">IF(availability[[#This Row],[duration_hours]]="", FALSE,
 OR(availability[[#This Row],[duration_hours]]&lt;=0, availability[[#This Row],[duration_hours]]&gt;16))</f>
        <v>0</v>
      </c>
    </row>
    <row r="47" spans="1:17" x14ac:dyDescent="0.25">
      <c r="A47" t="s">
        <v>195</v>
      </c>
      <c r="B47" t="s">
        <v>1050</v>
      </c>
      <c r="C47" s="1">
        <v>0.45833333333333331</v>
      </c>
      <c r="D47" s="1">
        <v>0.58333333333333337</v>
      </c>
      <c r="E47" t="b">
        <f>LEN(TRIM(availability[[#This Row],[FacultyID]]))=0</f>
        <v>0</v>
      </c>
      <c r="F47" t="b">
        <f>LEN(TRIM(availability[[#This Row],[Day]]))=0</f>
        <v>0</v>
      </c>
      <c r="G47" t="b">
        <f>IF(availability[[#This Row],[Day]]="",FALSE, ISERROR(MATCH(availability[[#This Row],[Day]], RefLists!$E:$E, 0)))</f>
        <v>0</v>
      </c>
      <c r="H47" t="b">
        <f>LEN(availability[[#This Row],[FacultyID]])&lt;&gt;LEN(TRIM(availability[[#This Row],[FacultyID]]))</f>
        <v>0</v>
      </c>
      <c r="I47" t="b">
        <f>OR(availability[[#This Row],[AvailableStart]]="", ISBLANK(availability[[#This Row],[AvailableStart]]))</f>
        <v>0</v>
      </c>
      <c r="J47" t="b">
        <f>OR(availability[[#This Row],[AvailableEnd]]="", ISBLANK(availability[[#This Row],[AvailableEnd]]))</f>
        <v>0</v>
      </c>
      <c r="K47" t="b">
        <f>AND(NOT(availability[[#This Row],[start_missing]]), NOT(ISNUMBER(availability[[#This Row],[AvailableStart]])))</f>
        <v>0</v>
      </c>
      <c r="L47" t="b">
        <f>AND(NOT(availability[[#This Row],[end_missing]]), NOT(ISNUMBER(availability[[#This Row],[AvailableEnd]])))</f>
        <v>0</v>
      </c>
      <c r="M47">
        <f>IF(availability[[#This Row],[start_missing]],"", IF(ISNUMBER(availability[[#This Row],[AvailableStart]]), availability[[#This Row],[AvailableStart]], IFERROR(TIMEVALUE(availability[[#This Row],[AvailableStart]]), "")))</f>
        <v>0.45833333333333331</v>
      </c>
      <c r="N47">
        <f>IF(availability[[#This Row],[end_missing]],"", IF(ISNUMBER(availability[[#This Row],[AvailableEnd]]), availability[[#This Row],[AvailableEnd]], IFERROR(TIMEVALUE(availability[[#This Row],[AvailableEnd]]), "")))</f>
        <v>0.58333333333333337</v>
      </c>
      <c r="O47" t="b">
        <f>IF(OR(availability[[#This Row],[start_missing]],availability[[#This Row],[end_missing]]), FALSE,
 IF(OR(availability[[#This Row],[start_not_time]],availability[[#This Row],[end_not_time]]), FALSE,
 availability[[#This Row],[end_num]]-availability[[#This Row],[start_num]]&lt;0))</f>
        <v>0</v>
      </c>
      <c r="P47" cm="1">
        <f t="array" aca="1" ref="P47" ca="1">IF(OR(availability[[#This Row],[start_missing]],availability[[#This Row],[end_missing]]), "",
 IF(OR(availability[[#This Row],[start_not_time]],availability[[#This Row],[end_not_time]]), "",
 (_FV(availability[#This Row],"end_num",TRUE)-_FV(availability[#This Row],"start_num",TRUE))*24))</f>
        <v>0</v>
      </c>
      <c r="Q47">
        <f ca="1">IF(availability[[#This Row],[duration_hours]]="", FALSE,
 OR(availability[[#This Row],[duration_hours]]&lt;=0, availability[[#This Row],[duration_hours]]&gt;16))</f>
        <v>0</v>
      </c>
    </row>
    <row r="48" spans="1:17" x14ac:dyDescent="0.25">
      <c r="A48" t="s">
        <v>195</v>
      </c>
      <c r="B48" t="s">
        <v>1051</v>
      </c>
      <c r="C48" s="1">
        <v>0.54166666666666663</v>
      </c>
      <c r="D48" s="1">
        <v>0.625</v>
      </c>
      <c r="E48" t="b">
        <f>LEN(TRIM(availability[[#This Row],[FacultyID]]))=0</f>
        <v>0</v>
      </c>
      <c r="F48" t="b">
        <f>LEN(TRIM(availability[[#This Row],[Day]]))=0</f>
        <v>0</v>
      </c>
      <c r="G48" t="b">
        <f>IF(availability[[#This Row],[Day]]="",FALSE, ISERROR(MATCH(availability[[#This Row],[Day]], RefLists!$E:$E, 0)))</f>
        <v>0</v>
      </c>
      <c r="H48" t="b">
        <f>LEN(availability[[#This Row],[FacultyID]])&lt;&gt;LEN(TRIM(availability[[#This Row],[FacultyID]]))</f>
        <v>0</v>
      </c>
      <c r="I48" t="b">
        <f>OR(availability[[#This Row],[AvailableStart]]="", ISBLANK(availability[[#This Row],[AvailableStart]]))</f>
        <v>0</v>
      </c>
      <c r="J48" t="b">
        <f>OR(availability[[#This Row],[AvailableEnd]]="", ISBLANK(availability[[#This Row],[AvailableEnd]]))</f>
        <v>0</v>
      </c>
      <c r="K48" t="b">
        <f>AND(NOT(availability[[#This Row],[start_missing]]), NOT(ISNUMBER(availability[[#This Row],[AvailableStart]])))</f>
        <v>0</v>
      </c>
      <c r="L48" t="b">
        <f>AND(NOT(availability[[#This Row],[end_missing]]), NOT(ISNUMBER(availability[[#This Row],[AvailableEnd]])))</f>
        <v>0</v>
      </c>
      <c r="M48">
        <f>IF(availability[[#This Row],[start_missing]],"", IF(ISNUMBER(availability[[#This Row],[AvailableStart]]), availability[[#This Row],[AvailableStart]], IFERROR(TIMEVALUE(availability[[#This Row],[AvailableStart]]), "")))</f>
        <v>0.54166666666666663</v>
      </c>
      <c r="N48">
        <f>IF(availability[[#This Row],[end_missing]],"", IF(ISNUMBER(availability[[#This Row],[AvailableEnd]]), availability[[#This Row],[AvailableEnd]], IFERROR(TIMEVALUE(availability[[#This Row],[AvailableEnd]]), "")))</f>
        <v>0.625</v>
      </c>
      <c r="O48" t="b">
        <f>IF(OR(availability[[#This Row],[start_missing]],availability[[#This Row],[end_missing]]), FALSE,
 IF(OR(availability[[#This Row],[start_not_time]],availability[[#This Row],[end_not_time]]), FALSE,
 availability[[#This Row],[end_num]]-availability[[#This Row],[start_num]]&lt;0))</f>
        <v>0</v>
      </c>
      <c r="P48" cm="1">
        <f t="array" aca="1" ref="P48" ca="1">IF(OR(availability[[#This Row],[start_missing]],availability[[#This Row],[end_missing]]), "",
 IF(OR(availability[[#This Row],[start_not_time]],availability[[#This Row],[end_not_time]]), "",
 (_FV(availability[#This Row],"end_num",TRUE)-_FV(availability[#This Row],"start_num",TRUE))*24))</f>
        <v>0</v>
      </c>
      <c r="Q48">
        <f ca="1">IF(availability[[#This Row],[duration_hours]]="", FALSE,
 OR(availability[[#This Row],[duration_hours]]&lt;=0, availability[[#This Row],[duration_hours]]&gt;16))</f>
        <v>0</v>
      </c>
    </row>
    <row r="49" spans="1:17" x14ac:dyDescent="0.25">
      <c r="A49" t="s">
        <v>200</v>
      </c>
      <c r="B49" t="s">
        <v>1052</v>
      </c>
      <c r="C49" s="1">
        <v>0.54166666666666663</v>
      </c>
      <c r="D49" s="1">
        <v>0.66666666666666663</v>
      </c>
      <c r="E49" t="b">
        <f>LEN(TRIM(availability[[#This Row],[FacultyID]]))=0</f>
        <v>0</v>
      </c>
      <c r="F49" t="b">
        <f>LEN(TRIM(availability[[#This Row],[Day]]))=0</f>
        <v>0</v>
      </c>
      <c r="G49" t="b">
        <f>IF(availability[[#This Row],[Day]]="",FALSE, ISERROR(MATCH(availability[[#This Row],[Day]], RefLists!$E:$E, 0)))</f>
        <v>0</v>
      </c>
      <c r="H49" t="b">
        <f>LEN(availability[[#This Row],[FacultyID]])&lt;&gt;LEN(TRIM(availability[[#This Row],[FacultyID]]))</f>
        <v>0</v>
      </c>
      <c r="I49" t="b">
        <f>OR(availability[[#This Row],[AvailableStart]]="", ISBLANK(availability[[#This Row],[AvailableStart]]))</f>
        <v>0</v>
      </c>
      <c r="J49" t="b">
        <f>OR(availability[[#This Row],[AvailableEnd]]="", ISBLANK(availability[[#This Row],[AvailableEnd]]))</f>
        <v>0</v>
      </c>
      <c r="K49" t="b">
        <f>AND(NOT(availability[[#This Row],[start_missing]]), NOT(ISNUMBER(availability[[#This Row],[AvailableStart]])))</f>
        <v>0</v>
      </c>
      <c r="L49" t="b">
        <f>AND(NOT(availability[[#This Row],[end_missing]]), NOT(ISNUMBER(availability[[#This Row],[AvailableEnd]])))</f>
        <v>0</v>
      </c>
      <c r="M49">
        <f>IF(availability[[#This Row],[start_missing]],"", IF(ISNUMBER(availability[[#This Row],[AvailableStart]]), availability[[#This Row],[AvailableStart]], IFERROR(TIMEVALUE(availability[[#This Row],[AvailableStart]]), "")))</f>
        <v>0.54166666666666663</v>
      </c>
      <c r="N49">
        <f>IF(availability[[#This Row],[end_missing]],"", IF(ISNUMBER(availability[[#This Row],[AvailableEnd]]), availability[[#This Row],[AvailableEnd]], IFERROR(TIMEVALUE(availability[[#This Row],[AvailableEnd]]), "")))</f>
        <v>0.66666666666666663</v>
      </c>
      <c r="O49" t="b">
        <f>IF(OR(availability[[#This Row],[start_missing]],availability[[#This Row],[end_missing]]), FALSE,
 IF(OR(availability[[#This Row],[start_not_time]],availability[[#This Row],[end_not_time]]), FALSE,
 availability[[#This Row],[end_num]]-availability[[#This Row],[start_num]]&lt;0))</f>
        <v>0</v>
      </c>
      <c r="P49" cm="1">
        <f t="array" aca="1" ref="P49" ca="1">IF(OR(availability[[#This Row],[start_missing]],availability[[#This Row],[end_missing]]), "",
 IF(OR(availability[[#This Row],[start_not_time]],availability[[#This Row],[end_not_time]]), "",
 (_FV(availability[#This Row],"end_num",TRUE)-_FV(availability[#This Row],"start_num",TRUE))*24))</f>
        <v>0</v>
      </c>
      <c r="Q49">
        <f ca="1">IF(availability[[#This Row],[duration_hours]]="", FALSE,
 OR(availability[[#This Row],[duration_hours]]&lt;=0, availability[[#This Row],[duration_hours]]&gt;16))</f>
        <v>0</v>
      </c>
    </row>
    <row r="50" spans="1:17" x14ac:dyDescent="0.25">
      <c r="A50" t="s">
        <v>200</v>
      </c>
      <c r="B50" t="s">
        <v>1051</v>
      </c>
      <c r="C50" s="1">
        <v>0.375</v>
      </c>
      <c r="D50" s="1">
        <v>0.54166666666666663</v>
      </c>
      <c r="E50" t="b">
        <f>LEN(TRIM(availability[[#This Row],[FacultyID]]))=0</f>
        <v>0</v>
      </c>
      <c r="F50" t="b">
        <f>LEN(TRIM(availability[[#This Row],[Day]]))=0</f>
        <v>0</v>
      </c>
      <c r="G50" t="b">
        <f>IF(availability[[#This Row],[Day]]="",FALSE, ISERROR(MATCH(availability[[#This Row],[Day]], RefLists!$E:$E, 0)))</f>
        <v>0</v>
      </c>
      <c r="H50" t="b">
        <f>LEN(availability[[#This Row],[FacultyID]])&lt;&gt;LEN(TRIM(availability[[#This Row],[FacultyID]]))</f>
        <v>0</v>
      </c>
      <c r="I50" t="b">
        <f>OR(availability[[#This Row],[AvailableStart]]="", ISBLANK(availability[[#This Row],[AvailableStart]]))</f>
        <v>0</v>
      </c>
      <c r="J50" t="b">
        <f>OR(availability[[#This Row],[AvailableEnd]]="", ISBLANK(availability[[#This Row],[AvailableEnd]]))</f>
        <v>0</v>
      </c>
      <c r="K50" t="b">
        <f>AND(NOT(availability[[#This Row],[start_missing]]), NOT(ISNUMBER(availability[[#This Row],[AvailableStart]])))</f>
        <v>0</v>
      </c>
      <c r="L50" t="b">
        <f>AND(NOT(availability[[#This Row],[end_missing]]), NOT(ISNUMBER(availability[[#This Row],[AvailableEnd]])))</f>
        <v>0</v>
      </c>
      <c r="M50">
        <f>IF(availability[[#This Row],[start_missing]],"", IF(ISNUMBER(availability[[#This Row],[AvailableStart]]), availability[[#This Row],[AvailableStart]], IFERROR(TIMEVALUE(availability[[#This Row],[AvailableStart]]), "")))</f>
        <v>0.375</v>
      </c>
      <c r="N50">
        <f>IF(availability[[#This Row],[end_missing]],"", IF(ISNUMBER(availability[[#This Row],[AvailableEnd]]), availability[[#This Row],[AvailableEnd]], IFERROR(TIMEVALUE(availability[[#This Row],[AvailableEnd]]), "")))</f>
        <v>0.54166666666666663</v>
      </c>
      <c r="O50" t="b">
        <f>IF(OR(availability[[#This Row],[start_missing]],availability[[#This Row],[end_missing]]), FALSE,
 IF(OR(availability[[#This Row],[start_not_time]],availability[[#This Row],[end_not_time]]), FALSE,
 availability[[#This Row],[end_num]]-availability[[#This Row],[start_num]]&lt;0))</f>
        <v>0</v>
      </c>
      <c r="P50" cm="1">
        <f t="array" aca="1" ref="P50" ca="1">IF(OR(availability[[#This Row],[start_missing]],availability[[#This Row],[end_missing]]), "",
 IF(OR(availability[[#This Row],[start_not_time]],availability[[#This Row],[end_not_time]]), "",
 (_FV(availability[#This Row],"end_num",TRUE)-_FV(availability[#This Row],"start_num",TRUE))*24))</f>
        <v>0</v>
      </c>
      <c r="Q50">
        <f ca="1">IF(availability[[#This Row],[duration_hours]]="", FALSE,
 OR(availability[[#This Row],[duration_hours]]&lt;=0, availability[[#This Row],[duration_hours]]&gt;16))</f>
        <v>0</v>
      </c>
    </row>
    <row r="51" spans="1:17" x14ac:dyDescent="0.25">
      <c r="A51" t="s">
        <v>200</v>
      </c>
      <c r="B51" t="s">
        <v>1050</v>
      </c>
      <c r="C51" s="1">
        <v>0.375</v>
      </c>
      <c r="D51" s="1">
        <v>0.54166666666666663</v>
      </c>
      <c r="E51" t="b">
        <f>LEN(TRIM(availability[[#This Row],[FacultyID]]))=0</f>
        <v>0</v>
      </c>
      <c r="F51" t="b">
        <f>LEN(TRIM(availability[[#This Row],[Day]]))=0</f>
        <v>0</v>
      </c>
      <c r="G51" t="b">
        <f>IF(availability[[#This Row],[Day]]="",FALSE, ISERROR(MATCH(availability[[#This Row],[Day]], RefLists!$E:$E, 0)))</f>
        <v>0</v>
      </c>
      <c r="H51" t="b">
        <f>LEN(availability[[#This Row],[FacultyID]])&lt;&gt;LEN(TRIM(availability[[#This Row],[FacultyID]]))</f>
        <v>0</v>
      </c>
      <c r="I51" t="b">
        <f>OR(availability[[#This Row],[AvailableStart]]="", ISBLANK(availability[[#This Row],[AvailableStart]]))</f>
        <v>0</v>
      </c>
      <c r="J51" t="b">
        <f>OR(availability[[#This Row],[AvailableEnd]]="", ISBLANK(availability[[#This Row],[AvailableEnd]]))</f>
        <v>0</v>
      </c>
      <c r="K51" t="b">
        <f>AND(NOT(availability[[#This Row],[start_missing]]), NOT(ISNUMBER(availability[[#This Row],[AvailableStart]])))</f>
        <v>0</v>
      </c>
      <c r="L51" t="b">
        <f>AND(NOT(availability[[#This Row],[end_missing]]), NOT(ISNUMBER(availability[[#This Row],[AvailableEnd]])))</f>
        <v>0</v>
      </c>
      <c r="M51">
        <f>IF(availability[[#This Row],[start_missing]],"", IF(ISNUMBER(availability[[#This Row],[AvailableStart]]), availability[[#This Row],[AvailableStart]], IFERROR(TIMEVALUE(availability[[#This Row],[AvailableStart]]), "")))</f>
        <v>0.375</v>
      </c>
      <c r="N51">
        <f>IF(availability[[#This Row],[end_missing]],"", IF(ISNUMBER(availability[[#This Row],[AvailableEnd]]), availability[[#This Row],[AvailableEnd]], IFERROR(TIMEVALUE(availability[[#This Row],[AvailableEnd]]), "")))</f>
        <v>0.54166666666666663</v>
      </c>
      <c r="O51" t="b">
        <f>IF(OR(availability[[#This Row],[start_missing]],availability[[#This Row],[end_missing]]), FALSE,
 IF(OR(availability[[#This Row],[start_not_time]],availability[[#This Row],[end_not_time]]), FALSE,
 availability[[#This Row],[end_num]]-availability[[#This Row],[start_num]]&lt;0))</f>
        <v>0</v>
      </c>
      <c r="P51" cm="1">
        <f t="array" aca="1" ref="P51" ca="1">IF(OR(availability[[#This Row],[start_missing]],availability[[#This Row],[end_missing]]), "",
 IF(OR(availability[[#This Row],[start_not_time]],availability[[#This Row],[end_not_time]]), "",
 (_FV(availability[#This Row],"end_num",TRUE)-_FV(availability[#This Row],"start_num",TRUE))*24))</f>
        <v>0</v>
      </c>
      <c r="Q51">
        <f ca="1">IF(availability[[#This Row],[duration_hours]]="", FALSE,
 OR(availability[[#This Row],[duration_hours]]&lt;=0, availability[[#This Row],[duration_hours]]&gt;16))</f>
        <v>0</v>
      </c>
    </row>
    <row r="52" spans="1:17" x14ac:dyDescent="0.25">
      <c r="A52" t="s">
        <v>205</v>
      </c>
      <c r="B52" t="s">
        <v>1050</v>
      </c>
      <c r="C52" s="1">
        <v>0.41666666666666669</v>
      </c>
      <c r="D52" s="1">
        <v>0.58333333333333337</v>
      </c>
      <c r="E52" t="b">
        <f>LEN(TRIM(availability[[#This Row],[FacultyID]]))=0</f>
        <v>0</v>
      </c>
      <c r="F52" t="b">
        <f>LEN(TRIM(availability[[#This Row],[Day]]))=0</f>
        <v>0</v>
      </c>
      <c r="G52" t="b">
        <f>IF(availability[[#This Row],[Day]]="",FALSE, ISERROR(MATCH(availability[[#This Row],[Day]], RefLists!$E:$E, 0)))</f>
        <v>0</v>
      </c>
      <c r="H52" t="b">
        <f>LEN(availability[[#This Row],[FacultyID]])&lt;&gt;LEN(TRIM(availability[[#This Row],[FacultyID]]))</f>
        <v>0</v>
      </c>
      <c r="I52" t="b">
        <f>OR(availability[[#This Row],[AvailableStart]]="", ISBLANK(availability[[#This Row],[AvailableStart]]))</f>
        <v>0</v>
      </c>
      <c r="J52" t="b">
        <f>OR(availability[[#This Row],[AvailableEnd]]="", ISBLANK(availability[[#This Row],[AvailableEnd]]))</f>
        <v>0</v>
      </c>
      <c r="K52" t="b">
        <f>AND(NOT(availability[[#This Row],[start_missing]]), NOT(ISNUMBER(availability[[#This Row],[AvailableStart]])))</f>
        <v>0</v>
      </c>
      <c r="L52" t="b">
        <f>AND(NOT(availability[[#This Row],[end_missing]]), NOT(ISNUMBER(availability[[#This Row],[AvailableEnd]])))</f>
        <v>0</v>
      </c>
      <c r="M52">
        <f>IF(availability[[#This Row],[start_missing]],"", IF(ISNUMBER(availability[[#This Row],[AvailableStart]]), availability[[#This Row],[AvailableStart]], IFERROR(TIMEVALUE(availability[[#This Row],[AvailableStart]]), "")))</f>
        <v>0.41666666666666669</v>
      </c>
      <c r="N52">
        <f>IF(availability[[#This Row],[end_missing]],"", IF(ISNUMBER(availability[[#This Row],[AvailableEnd]]), availability[[#This Row],[AvailableEnd]], IFERROR(TIMEVALUE(availability[[#This Row],[AvailableEnd]]), "")))</f>
        <v>0.58333333333333337</v>
      </c>
      <c r="O52" t="b">
        <f>IF(OR(availability[[#This Row],[start_missing]],availability[[#This Row],[end_missing]]), FALSE,
 IF(OR(availability[[#This Row],[start_not_time]],availability[[#This Row],[end_not_time]]), FALSE,
 availability[[#This Row],[end_num]]-availability[[#This Row],[start_num]]&lt;0))</f>
        <v>0</v>
      </c>
      <c r="P52" cm="1">
        <f t="array" aca="1" ref="P52" ca="1">IF(OR(availability[[#This Row],[start_missing]],availability[[#This Row],[end_missing]]), "",
 IF(OR(availability[[#This Row],[start_not_time]],availability[[#This Row],[end_not_time]]), "",
 (_FV(availability[#This Row],"end_num",TRUE)-_FV(availability[#This Row],"start_num",TRUE))*24))</f>
        <v>0</v>
      </c>
      <c r="Q52">
        <f ca="1">IF(availability[[#This Row],[duration_hours]]="", FALSE,
 OR(availability[[#This Row],[duration_hours]]&lt;=0, availability[[#This Row],[duration_hours]]&gt;16))</f>
        <v>0</v>
      </c>
    </row>
    <row r="53" spans="1:17" x14ac:dyDescent="0.25">
      <c r="A53" t="s">
        <v>205</v>
      </c>
      <c r="B53" t="s">
        <v>1049</v>
      </c>
      <c r="C53" s="1">
        <v>0.54166666666666663</v>
      </c>
      <c r="D53" s="1">
        <v>0.70833333333333337</v>
      </c>
      <c r="E53" t="b">
        <f>LEN(TRIM(availability[[#This Row],[FacultyID]]))=0</f>
        <v>0</v>
      </c>
      <c r="F53" t="b">
        <f>LEN(TRIM(availability[[#This Row],[Day]]))=0</f>
        <v>0</v>
      </c>
      <c r="G53" t="b">
        <f>IF(availability[[#This Row],[Day]]="",FALSE, ISERROR(MATCH(availability[[#This Row],[Day]], RefLists!$E:$E, 0)))</f>
        <v>0</v>
      </c>
      <c r="H53" t="b">
        <f>LEN(availability[[#This Row],[FacultyID]])&lt;&gt;LEN(TRIM(availability[[#This Row],[FacultyID]]))</f>
        <v>0</v>
      </c>
      <c r="I53" t="b">
        <f>OR(availability[[#This Row],[AvailableStart]]="", ISBLANK(availability[[#This Row],[AvailableStart]]))</f>
        <v>0</v>
      </c>
      <c r="J53" t="b">
        <f>OR(availability[[#This Row],[AvailableEnd]]="", ISBLANK(availability[[#This Row],[AvailableEnd]]))</f>
        <v>0</v>
      </c>
      <c r="K53" t="b">
        <f>AND(NOT(availability[[#This Row],[start_missing]]), NOT(ISNUMBER(availability[[#This Row],[AvailableStart]])))</f>
        <v>0</v>
      </c>
      <c r="L53" t="b">
        <f>AND(NOT(availability[[#This Row],[end_missing]]), NOT(ISNUMBER(availability[[#This Row],[AvailableEnd]])))</f>
        <v>0</v>
      </c>
      <c r="M53">
        <f>IF(availability[[#This Row],[start_missing]],"", IF(ISNUMBER(availability[[#This Row],[AvailableStart]]), availability[[#This Row],[AvailableStart]], IFERROR(TIMEVALUE(availability[[#This Row],[AvailableStart]]), "")))</f>
        <v>0.54166666666666663</v>
      </c>
      <c r="N53">
        <f>IF(availability[[#This Row],[end_missing]],"", IF(ISNUMBER(availability[[#This Row],[AvailableEnd]]), availability[[#This Row],[AvailableEnd]], IFERROR(TIMEVALUE(availability[[#This Row],[AvailableEnd]]), "")))</f>
        <v>0.70833333333333337</v>
      </c>
      <c r="O53" t="b">
        <f>IF(OR(availability[[#This Row],[start_missing]],availability[[#This Row],[end_missing]]), FALSE,
 IF(OR(availability[[#This Row],[start_not_time]],availability[[#This Row],[end_not_time]]), FALSE,
 availability[[#This Row],[end_num]]-availability[[#This Row],[start_num]]&lt;0))</f>
        <v>0</v>
      </c>
      <c r="P53" cm="1">
        <f t="array" aca="1" ref="P53" ca="1">IF(OR(availability[[#This Row],[start_missing]],availability[[#This Row],[end_missing]]), "",
 IF(OR(availability[[#This Row],[start_not_time]],availability[[#This Row],[end_not_time]]), "",
 (_FV(availability[#This Row],"end_num",TRUE)-_FV(availability[#This Row],"start_num",TRUE))*24))</f>
        <v>0</v>
      </c>
      <c r="Q53">
        <f ca="1">IF(availability[[#This Row],[duration_hours]]="", FALSE,
 OR(availability[[#This Row],[duration_hours]]&lt;=0, availability[[#This Row],[duration_hours]]&gt;16))</f>
        <v>0</v>
      </c>
    </row>
    <row r="54" spans="1:17" x14ac:dyDescent="0.25">
      <c r="A54" t="s">
        <v>205</v>
      </c>
      <c r="B54" t="s">
        <v>1053</v>
      </c>
      <c r="C54" s="1">
        <v>0.54166666666666663</v>
      </c>
      <c r="D54" s="1">
        <v>0.625</v>
      </c>
      <c r="E54" t="b">
        <f>LEN(TRIM(availability[[#This Row],[FacultyID]]))=0</f>
        <v>0</v>
      </c>
      <c r="F54" t="b">
        <f>LEN(TRIM(availability[[#This Row],[Day]]))=0</f>
        <v>0</v>
      </c>
      <c r="G54" t="b">
        <f>IF(availability[[#This Row],[Day]]="",FALSE, ISERROR(MATCH(availability[[#This Row],[Day]], RefLists!$E:$E, 0)))</f>
        <v>0</v>
      </c>
      <c r="H54" t="b">
        <f>LEN(availability[[#This Row],[FacultyID]])&lt;&gt;LEN(TRIM(availability[[#This Row],[FacultyID]]))</f>
        <v>0</v>
      </c>
      <c r="I54" t="b">
        <f>OR(availability[[#This Row],[AvailableStart]]="", ISBLANK(availability[[#This Row],[AvailableStart]]))</f>
        <v>0</v>
      </c>
      <c r="J54" t="b">
        <f>OR(availability[[#This Row],[AvailableEnd]]="", ISBLANK(availability[[#This Row],[AvailableEnd]]))</f>
        <v>0</v>
      </c>
      <c r="K54" t="b">
        <f>AND(NOT(availability[[#This Row],[start_missing]]), NOT(ISNUMBER(availability[[#This Row],[AvailableStart]])))</f>
        <v>0</v>
      </c>
      <c r="L54" t="b">
        <f>AND(NOT(availability[[#This Row],[end_missing]]), NOT(ISNUMBER(availability[[#This Row],[AvailableEnd]])))</f>
        <v>0</v>
      </c>
      <c r="M54">
        <f>IF(availability[[#This Row],[start_missing]],"", IF(ISNUMBER(availability[[#This Row],[AvailableStart]]), availability[[#This Row],[AvailableStart]], IFERROR(TIMEVALUE(availability[[#This Row],[AvailableStart]]), "")))</f>
        <v>0.54166666666666663</v>
      </c>
      <c r="N54">
        <f>IF(availability[[#This Row],[end_missing]],"", IF(ISNUMBER(availability[[#This Row],[AvailableEnd]]), availability[[#This Row],[AvailableEnd]], IFERROR(TIMEVALUE(availability[[#This Row],[AvailableEnd]]), "")))</f>
        <v>0.625</v>
      </c>
      <c r="O54" t="b">
        <f>IF(OR(availability[[#This Row],[start_missing]],availability[[#This Row],[end_missing]]), FALSE,
 IF(OR(availability[[#This Row],[start_not_time]],availability[[#This Row],[end_not_time]]), FALSE,
 availability[[#This Row],[end_num]]-availability[[#This Row],[start_num]]&lt;0))</f>
        <v>0</v>
      </c>
      <c r="P54" cm="1">
        <f t="array" aca="1" ref="P54" ca="1">IF(OR(availability[[#This Row],[start_missing]],availability[[#This Row],[end_missing]]), "",
 IF(OR(availability[[#This Row],[start_not_time]],availability[[#This Row],[end_not_time]]), "",
 (_FV(availability[#This Row],"end_num",TRUE)-_FV(availability[#This Row],"start_num",TRUE))*24))</f>
        <v>0</v>
      </c>
      <c r="Q54">
        <f ca="1">IF(availability[[#This Row],[duration_hours]]="", FALSE,
 OR(availability[[#This Row],[duration_hours]]&lt;=0, availability[[#This Row],[duration_hours]]&gt;16))</f>
        <v>0</v>
      </c>
    </row>
    <row r="55" spans="1:17" x14ac:dyDescent="0.25">
      <c r="A55" t="s">
        <v>205</v>
      </c>
      <c r="B55" t="s">
        <v>1052</v>
      </c>
      <c r="C55" s="1">
        <v>0.45833333333333331</v>
      </c>
      <c r="D55" s="1">
        <v>0.54166666666666663</v>
      </c>
      <c r="E55" t="b">
        <f>LEN(TRIM(availability[[#This Row],[FacultyID]]))=0</f>
        <v>0</v>
      </c>
      <c r="F55" t="b">
        <f>LEN(TRIM(availability[[#This Row],[Day]]))=0</f>
        <v>0</v>
      </c>
      <c r="G55" t="b">
        <f>IF(availability[[#This Row],[Day]]="",FALSE, ISERROR(MATCH(availability[[#This Row],[Day]], RefLists!$E:$E, 0)))</f>
        <v>0</v>
      </c>
      <c r="H55" t="b">
        <f>LEN(availability[[#This Row],[FacultyID]])&lt;&gt;LEN(TRIM(availability[[#This Row],[FacultyID]]))</f>
        <v>0</v>
      </c>
      <c r="I55" t="b">
        <f>OR(availability[[#This Row],[AvailableStart]]="", ISBLANK(availability[[#This Row],[AvailableStart]]))</f>
        <v>0</v>
      </c>
      <c r="J55" t="b">
        <f>OR(availability[[#This Row],[AvailableEnd]]="", ISBLANK(availability[[#This Row],[AvailableEnd]]))</f>
        <v>0</v>
      </c>
      <c r="K55" t="b">
        <f>AND(NOT(availability[[#This Row],[start_missing]]), NOT(ISNUMBER(availability[[#This Row],[AvailableStart]])))</f>
        <v>0</v>
      </c>
      <c r="L55" t="b">
        <f>AND(NOT(availability[[#This Row],[end_missing]]), NOT(ISNUMBER(availability[[#This Row],[AvailableEnd]])))</f>
        <v>0</v>
      </c>
      <c r="M55">
        <f>IF(availability[[#This Row],[start_missing]],"", IF(ISNUMBER(availability[[#This Row],[AvailableStart]]), availability[[#This Row],[AvailableStart]], IFERROR(TIMEVALUE(availability[[#This Row],[AvailableStart]]), "")))</f>
        <v>0.45833333333333331</v>
      </c>
      <c r="N55">
        <f>IF(availability[[#This Row],[end_missing]],"", IF(ISNUMBER(availability[[#This Row],[AvailableEnd]]), availability[[#This Row],[AvailableEnd]], IFERROR(TIMEVALUE(availability[[#This Row],[AvailableEnd]]), "")))</f>
        <v>0.54166666666666663</v>
      </c>
      <c r="O55" t="b">
        <f>IF(OR(availability[[#This Row],[start_missing]],availability[[#This Row],[end_missing]]), FALSE,
 IF(OR(availability[[#This Row],[start_not_time]],availability[[#This Row],[end_not_time]]), FALSE,
 availability[[#This Row],[end_num]]-availability[[#This Row],[start_num]]&lt;0))</f>
        <v>0</v>
      </c>
      <c r="P55" cm="1">
        <f t="array" aca="1" ref="P55" ca="1">IF(OR(availability[[#This Row],[start_missing]],availability[[#This Row],[end_missing]]), "",
 IF(OR(availability[[#This Row],[start_not_time]],availability[[#This Row],[end_not_time]]), "",
 (_FV(availability[#This Row],"end_num",TRUE)-_FV(availability[#This Row],"start_num",TRUE))*24))</f>
        <v>0</v>
      </c>
      <c r="Q55">
        <f ca="1">IF(availability[[#This Row],[duration_hours]]="", FALSE,
 OR(availability[[#This Row],[duration_hours]]&lt;=0, availability[[#This Row],[duration_hours]]&gt;16))</f>
        <v>0</v>
      </c>
    </row>
    <row r="56" spans="1:17" x14ac:dyDescent="0.25">
      <c r="A56" t="s">
        <v>210</v>
      </c>
      <c r="B56" t="s">
        <v>1051</v>
      </c>
      <c r="C56" s="1">
        <v>0.45833333333333331</v>
      </c>
      <c r="D56" s="1">
        <v>0.58333333333333337</v>
      </c>
      <c r="E56" t="b">
        <f>LEN(TRIM(availability[[#This Row],[FacultyID]]))=0</f>
        <v>0</v>
      </c>
      <c r="F56" t="b">
        <f>LEN(TRIM(availability[[#This Row],[Day]]))=0</f>
        <v>0</v>
      </c>
      <c r="G56" t="b">
        <f>IF(availability[[#This Row],[Day]]="",FALSE, ISERROR(MATCH(availability[[#This Row],[Day]], RefLists!$E:$E, 0)))</f>
        <v>0</v>
      </c>
      <c r="H56" t="b">
        <f>LEN(availability[[#This Row],[FacultyID]])&lt;&gt;LEN(TRIM(availability[[#This Row],[FacultyID]]))</f>
        <v>0</v>
      </c>
      <c r="I56" t="b">
        <f>OR(availability[[#This Row],[AvailableStart]]="", ISBLANK(availability[[#This Row],[AvailableStart]]))</f>
        <v>0</v>
      </c>
      <c r="J56" t="b">
        <f>OR(availability[[#This Row],[AvailableEnd]]="", ISBLANK(availability[[#This Row],[AvailableEnd]]))</f>
        <v>0</v>
      </c>
      <c r="K56" t="b">
        <f>AND(NOT(availability[[#This Row],[start_missing]]), NOT(ISNUMBER(availability[[#This Row],[AvailableStart]])))</f>
        <v>0</v>
      </c>
      <c r="L56" t="b">
        <f>AND(NOT(availability[[#This Row],[end_missing]]), NOT(ISNUMBER(availability[[#This Row],[AvailableEnd]])))</f>
        <v>0</v>
      </c>
      <c r="M56">
        <f>IF(availability[[#This Row],[start_missing]],"", IF(ISNUMBER(availability[[#This Row],[AvailableStart]]), availability[[#This Row],[AvailableStart]], IFERROR(TIMEVALUE(availability[[#This Row],[AvailableStart]]), "")))</f>
        <v>0.45833333333333331</v>
      </c>
      <c r="N56">
        <f>IF(availability[[#This Row],[end_missing]],"", IF(ISNUMBER(availability[[#This Row],[AvailableEnd]]), availability[[#This Row],[AvailableEnd]], IFERROR(TIMEVALUE(availability[[#This Row],[AvailableEnd]]), "")))</f>
        <v>0.58333333333333337</v>
      </c>
      <c r="O56" t="b">
        <f>IF(OR(availability[[#This Row],[start_missing]],availability[[#This Row],[end_missing]]), FALSE,
 IF(OR(availability[[#This Row],[start_not_time]],availability[[#This Row],[end_not_time]]), FALSE,
 availability[[#This Row],[end_num]]-availability[[#This Row],[start_num]]&lt;0))</f>
        <v>0</v>
      </c>
      <c r="P56" cm="1">
        <f t="array" aca="1" ref="P56" ca="1">IF(OR(availability[[#This Row],[start_missing]],availability[[#This Row],[end_missing]]), "",
 IF(OR(availability[[#This Row],[start_not_time]],availability[[#This Row],[end_not_time]]), "",
 (_FV(availability[#This Row],"end_num",TRUE)-_FV(availability[#This Row],"start_num",TRUE))*24))</f>
        <v>0</v>
      </c>
      <c r="Q56">
        <f ca="1">IF(availability[[#This Row],[duration_hours]]="", FALSE,
 OR(availability[[#This Row],[duration_hours]]&lt;=0, availability[[#This Row],[duration_hours]]&gt;16))</f>
        <v>0</v>
      </c>
    </row>
    <row r="57" spans="1:17" x14ac:dyDescent="0.25">
      <c r="A57" t="s">
        <v>210</v>
      </c>
      <c r="B57" t="s">
        <v>1049</v>
      </c>
      <c r="C57" s="1">
        <v>0.5</v>
      </c>
      <c r="D57" s="1">
        <v>0.58333333333333337</v>
      </c>
      <c r="E57" t="b">
        <f>LEN(TRIM(availability[[#This Row],[FacultyID]]))=0</f>
        <v>0</v>
      </c>
      <c r="F57" t="b">
        <f>LEN(TRIM(availability[[#This Row],[Day]]))=0</f>
        <v>0</v>
      </c>
      <c r="G57" t="b">
        <f>IF(availability[[#This Row],[Day]]="",FALSE, ISERROR(MATCH(availability[[#This Row],[Day]], RefLists!$E:$E, 0)))</f>
        <v>0</v>
      </c>
      <c r="H57" t="b">
        <f>LEN(availability[[#This Row],[FacultyID]])&lt;&gt;LEN(TRIM(availability[[#This Row],[FacultyID]]))</f>
        <v>0</v>
      </c>
      <c r="I57" t="b">
        <f>OR(availability[[#This Row],[AvailableStart]]="", ISBLANK(availability[[#This Row],[AvailableStart]]))</f>
        <v>0</v>
      </c>
      <c r="J57" t="b">
        <f>OR(availability[[#This Row],[AvailableEnd]]="", ISBLANK(availability[[#This Row],[AvailableEnd]]))</f>
        <v>0</v>
      </c>
      <c r="K57" t="b">
        <f>AND(NOT(availability[[#This Row],[start_missing]]), NOT(ISNUMBER(availability[[#This Row],[AvailableStart]])))</f>
        <v>0</v>
      </c>
      <c r="L57" t="b">
        <f>AND(NOT(availability[[#This Row],[end_missing]]), NOT(ISNUMBER(availability[[#This Row],[AvailableEnd]])))</f>
        <v>0</v>
      </c>
      <c r="M57">
        <f>IF(availability[[#This Row],[start_missing]],"", IF(ISNUMBER(availability[[#This Row],[AvailableStart]]), availability[[#This Row],[AvailableStart]], IFERROR(TIMEVALUE(availability[[#This Row],[AvailableStart]]), "")))</f>
        <v>0.5</v>
      </c>
      <c r="N57">
        <f>IF(availability[[#This Row],[end_missing]],"", IF(ISNUMBER(availability[[#This Row],[AvailableEnd]]), availability[[#This Row],[AvailableEnd]], IFERROR(TIMEVALUE(availability[[#This Row],[AvailableEnd]]), "")))</f>
        <v>0.58333333333333337</v>
      </c>
      <c r="O57" t="b">
        <f>IF(OR(availability[[#This Row],[start_missing]],availability[[#This Row],[end_missing]]), FALSE,
 IF(OR(availability[[#This Row],[start_not_time]],availability[[#This Row],[end_not_time]]), FALSE,
 availability[[#This Row],[end_num]]-availability[[#This Row],[start_num]]&lt;0))</f>
        <v>0</v>
      </c>
      <c r="P57" cm="1">
        <f t="array" aca="1" ref="P57" ca="1">IF(OR(availability[[#This Row],[start_missing]],availability[[#This Row],[end_missing]]), "",
 IF(OR(availability[[#This Row],[start_not_time]],availability[[#This Row],[end_not_time]]), "",
 (_FV(availability[#This Row],"end_num",TRUE)-_FV(availability[#This Row],"start_num",TRUE))*24))</f>
        <v>0</v>
      </c>
      <c r="Q57">
        <f ca="1">IF(availability[[#This Row],[duration_hours]]="", FALSE,
 OR(availability[[#This Row],[duration_hours]]&lt;=0, availability[[#This Row],[duration_hours]]&gt;16))</f>
        <v>0</v>
      </c>
    </row>
    <row r="58" spans="1:17" x14ac:dyDescent="0.25">
      <c r="A58" t="s">
        <v>214</v>
      </c>
      <c r="B58" t="s">
        <v>1053</v>
      </c>
      <c r="C58" s="1">
        <v>0.41666666666666669</v>
      </c>
      <c r="D58" s="1">
        <v>0.58333333333333337</v>
      </c>
      <c r="E58" t="b">
        <f>LEN(TRIM(availability[[#This Row],[FacultyID]]))=0</f>
        <v>0</v>
      </c>
      <c r="F58" t="b">
        <f>LEN(TRIM(availability[[#This Row],[Day]]))=0</f>
        <v>0</v>
      </c>
      <c r="G58" t="b">
        <f>IF(availability[[#This Row],[Day]]="",FALSE, ISERROR(MATCH(availability[[#This Row],[Day]], RefLists!$E:$E, 0)))</f>
        <v>0</v>
      </c>
      <c r="H58" t="b">
        <f>LEN(availability[[#This Row],[FacultyID]])&lt;&gt;LEN(TRIM(availability[[#This Row],[FacultyID]]))</f>
        <v>0</v>
      </c>
      <c r="I58" t="b">
        <f>OR(availability[[#This Row],[AvailableStart]]="", ISBLANK(availability[[#This Row],[AvailableStart]]))</f>
        <v>0</v>
      </c>
      <c r="J58" t="b">
        <f>OR(availability[[#This Row],[AvailableEnd]]="", ISBLANK(availability[[#This Row],[AvailableEnd]]))</f>
        <v>0</v>
      </c>
      <c r="K58" t="b">
        <f>AND(NOT(availability[[#This Row],[start_missing]]), NOT(ISNUMBER(availability[[#This Row],[AvailableStart]])))</f>
        <v>0</v>
      </c>
      <c r="L58" t="b">
        <f>AND(NOT(availability[[#This Row],[end_missing]]), NOT(ISNUMBER(availability[[#This Row],[AvailableEnd]])))</f>
        <v>0</v>
      </c>
      <c r="M58">
        <f>IF(availability[[#This Row],[start_missing]],"", IF(ISNUMBER(availability[[#This Row],[AvailableStart]]), availability[[#This Row],[AvailableStart]], IFERROR(TIMEVALUE(availability[[#This Row],[AvailableStart]]), "")))</f>
        <v>0.41666666666666669</v>
      </c>
      <c r="N58">
        <f>IF(availability[[#This Row],[end_missing]],"", IF(ISNUMBER(availability[[#This Row],[AvailableEnd]]), availability[[#This Row],[AvailableEnd]], IFERROR(TIMEVALUE(availability[[#This Row],[AvailableEnd]]), "")))</f>
        <v>0.58333333333333337</v>
      </c>
      <c r="O58" t="b">
        <f>IF(OR(availability[[#This Row],[start_missing]],availability[[#This Row],[end_missing]]), FALSE,
 IF(OR(availability[[#This Row],[start_not_time]],availability[[#This Row],[end_not_time]]), FALSE,
 availability[[#This Row],[end_num]]-availability[[#This Row],[start_num]]&lt;0))</f>
        <v>0</v>
      </c>
      <c r="P58" cm="1">
        <f t="array" aca="1" ref="P58" ca="1">IF(OR(availability[[#This Row],[start_missing]],availability[[#This Row],[end_missing]]), "",
 IF(OR(availability[[#This Row],[start_not_time]],availability[[#This Row],[end_not_time]]), "",
 (_FV(availability[#This Row],"end_num",TRUE)-_FV(availability[#This Row],"start_num",TRUE))*24))</f>
        <v>0</v>
      </c>
      <c r="Q58">
        <f ca="1">IF(availability[[#This Row],[duration_hours]]="", FALSE,
 OR(availability[[#This Row],[duration_hours]]&lt;=0, availability[[#This Row],[duration_hours]]&gt;16))</f>
        <v>0</v>
      </c>
    </row>
    <row r="59" spans="1:17" x14ac:dyDescent="0.25">
      <c r="A59" t="s">
        <v>214</v>
      </c>
      <c r="B59" t="s">
        <v>1049</v>
      </c>
      <c r="C59" s="1">
        <v>0.41666666666666669</v>
      </c>
      <c r="D59" s="1">
        <v>0.54166666666666663</v>
      </c>
      <c r="E59" t="b">
        <f>LEN(TRIM(availability[[#This Row],[FacultyID]]))=0</f>
        <v>0</v>
      </c>
      <c r="F59" t="b">
        <f>LEN(TRIM(availability[[#This Row],[Day]]))=0</f>
        <v>0</v>
      </c>
      <c r="G59" t="b">
        <f>IF(availability[[#This Row],[Day]]="",FALSE, ISERROR(MATCH(availability[[#This Row],[Day]], RefLists!$E:$E, 0)))</f>
        <v>0</v>
      </c>
      <c r="H59" t="b">
        <f>LEN(availability[[#This Row],[FacultyID]])&lt;&gt;LEN(TRIM(availability[[#This Row],[FacultyID]]))</f>
        <v>0</v>
      </c>
      <c r="I59" t="b">
        <f>OR(availability[[#This Row],[AvailableStart]]="", ISBLANK(availability[[#This Row],[AvailableStart]]))</f>
        <v>0</v>
      </c>
      <c r="J59" t="b">
        <f>OR(availability[[#This Row],[AvailableEnd]]="", ISBLANK(availability[[#This Row],[AvailableEnd]]))</f>
        <v>0</v>
      </c>
      <c r="K59" t="b">
        <f>AND(NOT(availability[[#This Row],[start_missing]]), NOT(ISNUMBER(availability[[#This Row],[AvailableStart]])))</f>
        <v>0</v>
      </c>
      <c r="L59" t="b">
        <f>AND(NOT(availability[[#This Row],[end_missing]]), NOT(ISNUMBER(availability[[#This Row],[AvailableEnd]])))</f>
        <v>0</v>
      </c>
      <c r="M59">
        <f>IF(availability[[#This Row],[start_missing]],"", IF(ISNUMBER(availability[[#This Row],[AvailableStart]]), availability[[#This Row],[AvailableStart]], IFERROR(TIMEVALUE(availability[[#This Row],[AvailableStart]]), "")))</f>
        <v>0.41666666666666669</v>
      </c>
      <c r="N59">
        <f>IF(availability[[#This Row],[end_missing]],"", IF(ISNUMBER(availability[[#This Row],[AvailableEnd]]), availability[[#This Row],[AvailableEnd]], IFERROR(TIMEVALUE(availability[[#This Row],[AvailableEnd]]), "")))</f>
        <v>0.54166666666666663</v>
      </c>
      <c r="O59" t="b">
        <f>IF(OR(availability[[#This Row],[start_missing]],availability[[#This Row],[end_missing]]), FALSE,
 IF(OR(availability[[#This Row],[start_not_time]],availability[[#This Row],[end_not_time]]), FALSE,
 availability[[#This Row],[end_num]]-availability[[#This Row],[start_num]]&lt;0))</f>
        <v>0</v>
      </c>
      <c r="P59" cm="1">
        <f t="array" aca="1" ref="P59" ca="1">IF(OR(availability[[#This Row],[start_missing]],availability[[#This Row],[end_missing]]), "",
 IF(OR(availability[[#This Row],[start_not_time]],availability[[#This Row],[end_not_time]]), "",
 (_FV(availability[#This Row],"end_num",TRUE)-_FV(availability[#This Row],"start_num",TRUE))*24))</f>
        <v>0</v>
      </c>
      <c r="Q59">
        <f ca="1">IF(availability[[#This Row],[duration_hours]]="", FALSE,
 OR(availability[[#This Row],[duration_hours]]&lt;=0, availability[[#This Row],[duration_hours]]&gt;16))</f>
        <v>0</v>
      </c>
    </row>
    <row r="60" spans="1:17" x14ac:dyDescent="0.25">
      <c r="A60" t="s">
        <v>214</v>
      </c>
      <c r="B60" t="s">
        <v>1052</v>
      </c>
      <c r="C60" s="1">
        <v>0.41666666666666669</v>
      </c>
      <c r="D60" s="1">
        <v>0.54166666666666663</v>
      </c>
      <c r="E60" t="b">
        <f>LEN(TRIM(availability[[#This Row],[FacultyID]]))=0</f>
        <v>0</v>
      </c>
      <c r="F60" t="b">
        <f>LEN(TRIM(availability[[#This Row],[Day]]))=0</f>
        <v>0</v>
      </c>
      <c r="G60" t="b">
        <f>IF(availability[[#This Row],[Day]]="",FALSE, ISERROR(MATCH(availability[[#This Row],[Day]], RefLists!$E:$E, 0)))</f>
        <v>0</v>
      </c>
      <c r="H60" t="b">
        <f>LEN(availability[[#This Row],[FacultyID]])&lt;&gt;LEN(TRIM(availability[[#This Row],[FacultyID]]))</f>
        <v>0</v>
      </c>
      <c r="I60" t="b">
        <f>OR(availability[[#This Row],[AvailableStart]]="", ISBLANK(availability[[#This Row],[AvailableStart]]))</f>
        <v>0</v>
      </c>
      <c r="J60" t="b">
        <f>OR(availability[[#This Row],[AvailableEnd]]="", ISBLANK(availability[[#This Row],[AvailableEnd]]))</f>
        <v>0</v>
      </c>
      <c r="K60" t="b">
        <f>AND(NOT(availability[[#This Row],[start_missing]]), NOT(ISNUMBER(availability[[#This Row],[AvailableStart]])))</f>
        <v>0</v>
      </c>
      <c r="L60" t="b">
        <f>AND(NOT(availability[[#This Row],[end_missing]]), NOT(ISNUMBER(availability[[#This Row],[AvailableEnd]])))</f>
        <v>0</v>
      </c>
      <c r="M60">
        <f>IF(availability[[#This Row],[start_missing]],"", IF(ISNUMBER(availability[[#This Row],[AvailableStart]]), availability[[#This Row],[AvailableStart]], IFERROR(TIMEVALUE(availability[[#This Row],[AvailableStart]]), "")))</f>
        <v>0.41666666666666669</v>
      </c>
      <c r="N60">
        <f>IF(availability[[#This Row],[end_missing]],"", IF(ISNUMBER(availability[[#This Row],[AvailableEnd]]), availability[[#This Row],[AvailableEnd]], IFERROR(TIMEVALUE(availability[[#This Row],[AvailableEnd]]), "")))</f>
        <v>0.54166666666666663</v>
      </c>
      <c r="O60" t="b">
        <f>IF(OR(availability[[#This Row],[start_missing]],availability[[#This Row],[end_missing]]), FALSE,
 IF(OR(availability[[#This Row],[start_not_time]],availability[[#This Row],[end_not_time]]), FALSE,
 availability[[#This Row],[end_num]]-availability[[#This Row],[start_num]]&lt;0))</f>
        <v>0</v>
      </c>
      <c r="P60" cm="1">
        <f t="array" aca="1" ref="P60" ca="1">IF(OR(availability[[#This Row],[start_missing]],availability[[#This Row],[end_missing]]), "",
 IF(OR(availability[[#This Row],[start_not_time]],availability[[#This Row],[end_not_time]]), "",
 (_FV(availability[#This Row],"end_num",TRUE)-_FV(availability[#This Row],"start_num",TRUE))*24))</f>
        <v>0</v>
      </c>
      <c r="Q60">
        <f ca="1">IF(availability[[#This Row],[duration_hours]]="", FALSE,
 OR(availability[[#This Row],[duration_hours]]&lt;=0, availability[[#This Row],[duration_hours]]&gt;16))</f>
        <v>0</v>
      </c>
    </row>
    <row r="61" spans="1:17" x14ac:dyDescent="0.25">
      <c r="A61" t="s">
        <v>214</v>
      </c>
      <c r="B61" t="s">
        <v>1050</v>
      </c>
      <c r="C61" s="1">
        <v>0.5</v>
      </c>
      <c r="D61" s="1">
        <v>0.66666666666666663</v>
      </c>
      <c r="E61" t="b">
        <f>LEN(TRIM(availability[[#This Row],[FacultyID]]))=0</f>
        <v>0</v>
      </c>
      <c r="F61" t="b">
        <f>LEN(TRIM(availability[[#This Row],[Day]]))=0</f>
        <v>0</v>
      </c>
      <c r="G61" t="b">
        <f>IF(availability[[#This Row],[Day]]="",FALSE, ISERROR(MATCH(availability[[#This Row],[Day]], RefLists!$E:$E, 0)))</f>
        <v>0</v>
      </c>
      <c r="H61" t="b">
        <f>LEN(availability[[#This Row],[FacultyID]])&lt;&gt;LEN(TRIM(availability[[#This Row],[FacultyID]]))</f>
        <v>0</v>
      </c>
      <c r="I61" t="b">
        <f>OR(availability[[#This Row],[AvailableStart]]="", ISBLANK(availability[[#This Row],[AvailableStart]]))</f>
        <v>0</v>
      </c>
      <c r="J61" t="b">
        <f>OR(availability[[#This Row],[AvailableEnd]]="", ISBLANK(availability[[#This Row],[AvailableEnd]]))</f>
        <v>0</v>
      </c>
      <c r="K61" t="b">
        <f>AND(NOT(availability[[#This Row],[start_missing]]), NOT(ISNUMBER(availability[[#This Row],[AvailableStart]])))</f>
        <v>0</v>
      </c>
      <c r="L61" t="b">
        <f>AND(NOT(availability[[#This Row],[end_missing]]), NOT(ISNUMBER(availability[[#This Row],[AvailableEnd]])))</f>
        <v>0</v>
      </c>
      <c r="M61">
        <f>IF(availability[[#This Row],[start_missing]],"", IF(ISNUMBER(availability[[#This Row],[AvailableStart]]), availability[[#This Row],[AvailableStart]], IFERROR(TIMEVALUE(availability[[#This Row],[AvailableStart]]), "")))</f>
        <v>0.5</v>
      </c>
      <c r="N61">
        <f>IF(availability[[#This Row],[end_missing]],"", IF(ISNUMBER(availability[[#This Row],[AvailableEnd]]), availability[[#This Row],[AvailableEnd]], IFERROR(TIMEVALUE(availability[[#This Row],[AvailableEnd]]), "")))</f>
        <v>0.66666666666666663</v>
      </c>
      <c r="O61" t="b">
        <f>IF(OR(availability[[#This Row],[start_missing]],availability[[#This Row],[end_missing]]), FALSE,
 IF(OR(availability[[#This Row],[start_not_time]],availability[[#This Row],[end_not_time]]), FALSE,
 availability[[#This Row],[end_num]]-availability[[#This Row],[start_num]]&lt;0))</f>
        <v>0</v>
      </c>
      <c r="P61" cm="1">
        <f t="array" aca="1" ref="P61" ca="1">IF(OR(availability[[#This Row],[start_missing]],availability[[#This Row],[end_missing]]), "",
 IF(OR(availability[[#This Row],[start_not_time]],availability[[#This Row],[end_not_time]]), "",
 (_FV(availability[#This Row],"end_num",TRUE)-_FV(availability[#This Row],"start_num",TRUE))*24))</f>
        <v>0</v>
      </c>
      <c r="Q61">
        <f ca="1">IF(availability[[#This Row],[duration_hours]]="", FALSE,
 OR(availability[[#This Row],[duration_hours]]&lt;=0, availability[[#This Row],[duration_hours]]&gt;16))</f>
        <v>0</v>
      </c>
    </row>
    <row r="62" spans="1:17" x14ac:dyDescent="0.25">
      <c r="A62" t="s">
        <v>214</v>
      </c>
      <c r="B62" t="s">
        <v>1051</v>
      </c>
      <c r="C62" s="1">
        <v>0.5</v>
      </c>
      <c r="D62" s="1">
        <v>0.625</v>
      </c>
      <c r="E62" t="b">
        <f>LEN(TRIM(availability[[#This Row],[FacultyID]]))=0</f>
        <v>0</v>
      </c>
      <c r="F62" t="b">
        <f>LEN(TRIM(availability[[#This Row],[Day]]))=0</f>
        <v>0</v>
      </c>
      <c r="G62" t="b">
        <f>IF(availability[[#This Row],[Day]]="",FALSE, ISERROR(MATCH(availability[[#This Row],[Day]], RefLists!$E:$E, 0)))</f>
        <v>0</v>
      </c>
      <c r="H62" t="b">
        <f>LEN(availability[[#This Row],[FacultyID]])&lt;&gt;LEN(TRIM(availability[[#This Row],[FacultyID]]))</f>
        <v>0</v>
      </c>
      <c r="I62" t="b">
        <f>OR(availability[[#This Row],[AvailableStart]]="", ISBLANK(availability[[#This Row],[AvailableStart]]))</f>
        <v>0</v>
      </c>
      <c r="J62" t="b">
        <f>OR(availability[[#This Row],[AvailableEnd]]="", ISBLANK(availability[[#This Row],[AvailableEnd]]))</f>
        <v>0</v>
      </c>
      <c r="K62" t="b">
        <f>AND(NOT(availability[[#This Row],[start_missing]]), NOT(ISNUMBER(availability[[#This Row],[AvailableStart]])))</f>
        <v>0</v>
      </c>
      <c r="L62" t="b">
        <f>AND(NOT(availability[[#This Row],[end_missing]]), NOT(ISNUMBER(availability[[#This Row],[AvailableEnd]])))</f>
        <v>0</v>
      </c>
      <c r="M62">
        <f>IF(availability[[#This Row],[start_missing]],"", IF(ISNUMBER(availability[[#This Row],[AvailableStart]]), availability[[#This Row],[AvailableStart]], IFERROR(TIMEVALUE(availability[[#This Row],[AvailableStart]]), "")))</f>
        <v>0.5</v>
      </c>
      <c r="N62">
        <f>IF(availability[[#This Row],[end_missing]],"", IF(ISNUMBER(availability[[#This Row],[AvailableEnd]]), availability[[#This Row],[AvailableEnd]], IFERROR(TIMEVALUE(availability[[#This Row],[AvailableEnd]]), "")))</f>
        <v>0.625</v>
      </c>
      <c r="O62" t="b">
        <f>IF(OR(availability[[#This Row],[start_missing]],availability[[#This Row],[end_missing]]), FALSE,
 IF(OR(availability[[#This Row],[start_not_time]],availability[[#This Row],[end_not_time]]), FALSE,
 availability[[#This Row],[end_num]]-availability[[#This Row],[start_num]]&lt;0))</f>
        <v>0</v>
      </c>
      <c r="P62" cm="1">
        <f t="array" aca="1" ref="P62" ca="1">IF(OR(availability[[#This Row],[start_missing]],availability[[#This Row],[end_missing]]), "",
 IF(OR(availability[[#This Row],[start_not_time]],availability[[#This Row],[end_not_time]]), "",
 (_FV(availability[#This Row],"end_num",TRUE)-_FV(availability[#This Row],"start_num",TRUE))*24))</f>
        <v>0</v>
      </c>
      <c r="Q62">
        <f ca="1">IF(availability[[#This Row],[duration_hours]]="", FALSE,
 OR(availability[[#This Row],[duration_hours]]&lt;=0, availability[[#This Row],[duration_hours]]&gt;16))</f>
        <v>0</v>
      </c>
    </row>
    <row r="63" spans="1:17" x14ac:dyDescent="0.25">
      <c r="A63" t="s">
        <v>217</v>
      </c>
      <c r="B63" t="s">
        <v>1049</v>
      </c>
      <c r="C63" s="1">
        <v>0.41666666666666669</v>
      </c>
      <c r="D63" s="1">
        <v>0.5</v>
      </c>
      <c r="E63" t="b">
        <f>LEN(TRIM(availability[[#This Row],[FacultyID]]))=0</f>
        <v>0</v>
      </c>
      <c r="F63" t="b">
        <f>LEN(TRIM(availability[[#This Row],[Day]]))=0</f>
        <v>0</v>
      </c>
      <c r="G63" t="b">
        <f>IF(availability[[#This Row],[Day]]="",FALSE, ISERROR(MATCH(availability[[#This Row],[Day]], RefLists!$E:$E, 0)))</f>
        <v>0</v>
      </c>
      <c r="H63" t="b">
        <f>LEN(availability[[#This Row],[FacultyID]])&lt;&gt;LEN(TRIM(availability[[#This Row],[FacultyID]]))</f>
        <v>0</v>
      </c>
      <c r="I63" t="b">
        <f>OR(availability[[#This Row],[AvailableStart]]="", ISBLANK(availability[[#This Row],[AvailableStart]]))</f>
        <v>0</v>
      </c>
      <c r="J63" t="b">
        <f>OR(availability[[#This Row],[AvailableEnd]]="", ISBLANK(availability[[#This Row],[AvailableEnd]]))</f>
        <v>0</v>
      </c>
      <c r="K63" t="b">
        <f>AND(NOT(availability[[#This Row],[start_missing]]), NOT(ISNUMBER(availability[[#This Row],[AvailableStart]])))</f>
        <v>0</v>
      </c>
      <c r="L63" t="b">
        <f>AND(NOT(availability[[#This Row],[end_missing]]), NOT(ISNUMBER(availability[[#This Row],[AvailableEnd]])))</f>
        <v>0</v>
      </c>
      <c r="M63">
        <f>IF(availability[[#This Row],[start_missing]],"", IF(ISNUMBER(availability[[#This Row],[AvailableStart]]), availability[[#This Row],[AvailableStart]], IFERROR(TIMEVALUE(availability[[#This Row],[AvailableStart]]), "")))</f>
        <v>0.41666666666666669</v>
      </c>
      <c r="N63">
        <f>IF(availability[[#This Row],[end_missing]],"", IF(ISNUMBER(availability[[#This Row],[AvailableEnd]]), availability[[#This Row],[AvailableEnd]], IFERROR(TIMEVALUE(availability[[#This Row],[AvailableEnd]]), "")))</f>
        <v>0.5</v>
      </c>
      <c r="O63" t="b">
        <f>IF(OR(availability[[#This Row],[start_missing]],availability[[#This Row],[end_missing]]), FALSE,
 IF(OR(availability[[#This Row],[start_not_time]],availability[[#This Row],[end_not_time]]), FALSE,
 availability[[#This Row],[end_num]]-availability[[#This Row],[start_num]]&lt;0))</f>
        <v>0</v>
      </c>
      <c r="P63" cm="1">
        <f t="array" aca="1" ref="P63" ca="1">IF(OR(availability[[#This Row],[start_missing]],availability[[#This Row],[end_missing]]), "",
 IF(OR(availability[[#This Row],[start_not_time]],availability[[#This Row],[end_not_time]]), "",
 (_FV(availability[#This Row],"end_num",TRUE)-_FV(availability[#This Row],"start_num",TRUE))*24))</f>
        <v>0</v>
      </c>
      <c r="Q63">
        <f ca="1">IF(availability[[#This Row],[duration_hours]]="", FALSE,
 OR(availability[[#This Row],[duration_hours]]&lt;=0, availability[[#This Row],[duration_hours]]&gt;16))</f>
        <v>0</v>
      </c>
    </row>
    <row r="64" spans="1:17" x14ac:dyDescent="0.25">
      <c r="A64" t="s">
        <v>217</v>
      </c>
      <c r="B64" t="s">
        <v>1051</v>
      </c>
      <c r="C64" s="1">
        <v>0.5</v>
      </c>
      <c r="D64" s="1">
        <v>0.625</v>
      </c>
      <c r="E64" t="b">
        <f>LEN(TRIM(availability[[#This Row],[FacultyID]]))=0</f>
        <v>0</v>
      </c>
      <c r="F64" t="b">
        <f>LEN(TRIM(availability[[#This Row],[Day]]))=0</f>
        <v>0</v>
      </c>
      <c r="G64" t="b">
        <f>IF(availability[[#This Row],[Day]]="",FALSE, ISERROR(MATCH(availability[[#This Row],[Day]], RefLists!$E:$E, 0)))</f>
        <v>0</v>
      </c>
      <c r="H64" t="b">
        <f>LEN(availability[[#This Row],[FacultyID]])&lt;&gt;LEN(TRIM(availability[[#This Row],[FacultyID]]))</f>
        <v>0</v>
      </c>
      <c r="I64" t="b">
        <f>OR(availability[[#This Row],[AvailableStart]]="", ISBLANK(availability[[#This Row],[AvailableStart]]))</f>
        <v>0</v>
      </c>
      <c r="J64" t="b">
        <f>OR(availability[[#This Row],[AvailableEnd]]="", ISBLANK(availability[[#This Row],[AvailableEnd]]))</f>
        <v>0</v>
      </c>
      <c r="K64" t="b">
        <f>AND(NOT(availability[[#This Row],[start_missing]]), NOT(ISNUMBER(availability[[#This Row],[AvailableStart]])))</f>
        <v>0</v>
      </c>
      <c r="L64" t="b">
        <f>AND(NOT(availability[[#This Row],[end_missing]]), NOT(ISNUMBER(availability[[#This Row],[AvailableEnd]])))</f>
        <v>0</v>
      </c>
      <c r="M64">
        <f>IF(availability[[#This Row],[start_missing]],"", IF(ISNUMBER(availability[[#This Row],[AvailableStart]]), availability[[#This Row],[AvailableStart]], IFERROR(TIMEVALUE(availability[[#This Row],[AvailableStart]]), "")))</f>
        <v>0.5</v>
      </c>
      <c r="N64">
        <f>IF(availability[[#This Row],[end_missing]],"", IF(ISNUMBER(availability[[#This Row],[AvailableEnd]]), availability[[#This Row],[AvailableEnd]], IFERROR(TIMEVALUE(availability[[#This Row],[AvailableEnd]]), "")))</f>
        <v>0.625</v>
      </c>
      <c r="O64" t="b">
        <f>IF(OR(availability[[#This Row],[start_missing]],availability[[#This Row],[end_missing]]), FALSE,
 IF(OR(availability[[#This Row],[start_not_time]],availability[[#This Row],[end_not_time]]), FALSE,
 availability[[#This Row],[end_num]]-availability[[#This Row],[start_num]]&lt;0))</f>
        <v>0</v>
      </c>
      <c r="P64" cm="1">
        <f t="array" aca="1" ref="P64" ca="1">IF(OR(availability[[#This Row],[start_missing]],availability[[#This Row],[end_missing]]), "",
 IF(OR(availability[[#This Row],[start_not_time]],availability[[#This Row],[end_not_time]]), "",
 (_FV(availability[#This Row],"end_num",TRUE)-_FV(availability[#This Row],"start_num",TRUE))*24))</f>
        <v>0</v>
      </c>
      <c r="Q64">
        <f ca="1">IF(availability[[#This Row],[duration_hours]]="", FALSE,
 OR(availability[[#This Row],[duration_hours]]&lt;=0, availability[[#This Row],[duration_hours]]&gt;16))</f>
        <v>0</v>
      </c>
    </row>
    <row r="65" spans="1:17" x14ac:dyDescent="0.25">
      <c r="A65" t="s">
        <v>217</v>
      </c>
      <c r="B65" t="s">
        <v>1052</v>
      </c>
      <c r="C65" s="1">
        <v>0.375</v>
      </c>
      <c r="D65" s="1">
        <v>0.5</v>
      </c>
      <c r="E65" t="b">
        <f>LEN(TRIM(availability[[#This Row],[FacultyID]]))=0</f>
        <v>0</v>
      </c>
      <c r="F65" t="b">
        <f>LEN(TRIM(availability[[#This Row],[Day]]))=0</f>
        <v>0</v>
      </c>
      <c r="G65" t="b">
        <f>IF(availability[[#This Row],[Day]]="",FALSE, ISERROR(MATCH(availability[[#This Row],[Day]], RefLists!$E:$E, 0)))</f>
        <v>0</v>
      </c>
      <c r="H65" t="b">
        <f>LEN(availability[[#This Row],[FacultyID]])&lt;&gt;LEN(TRIM(availability[[#This Row],[FacultyID]]))</f>
        <v>0</v>
      </c>
      <c r="I65" t="b">
        <f>OR(availability[[#This Row],[AvailableStart]]="", ISBLANK(availability[[#This Row],[AvailableStart]]))</f>
        <v>0</v>
      </c>
      <c r="J65" t="b">
        <f>OR(availability[[#This Row],[AvailableEnd]]="", ISBLANK(availability[[#This Row],[AvailableEnd]]))</f>
        <v>0</v>
      </c>
      <c r="K65" t="b">
        <f>AND(NOT(availability[[#This Row],[start_missing]]), NOT(ISNUMBER(availability[[#This Row],[AvailableStart]])))</f>
        <v>0</v>
      </c>
      <c r="L65" t="b">
        <f>AND(NOT(availability[[#This Row],[end_missing]]), NOT(ISNUMBER(availability[[#This Row],[AvailableEnd]])))</f>
        <v>0</v>
      </c>
      <c r="M65">
        <f>IF(availability[[#This Row],[start_missing]],"", IF(ISNUMBER(availability[[#This Row],[AvailableStart]]), availability[[#This Row],[AvailableStart]], IFERROR(TIMEVALUE(availability[[#This Row],[AvailableStart]]), "")))</f>
        <v>0.375</v>
      </c>
      <c r="N65">
        <f>IF(availability[[#This Row],[end_missing]],"", IF(ISNUMBER(availability[[#This Row],[AvailableEnd]]), availability[[#This Row],[AvailableEnd]], IFERROR(TIMEVALUE(availability[[#This Row],[AvailableEnd]]), "")))</f>
        <v>0.5</v>
      </c>
      <c r="O65" t="b">
        <f>IF(OR(availability[[#This Row],[start_missing]],availability[[#This Row],[end_missing]]), FALSE,
 IF(OR(availability[[#This Row],[start_not_time]],availability[[#This Row],[end_not_time]]), FALSE,
 availability[[#This Row],[end_num]]-availability[[#This Row],[start_num]]&lt;0))</f>
        <v>0</v>
      </c>
      <c r="P65" cm="1">
        <f t="array" aca="1" ref="P65" ca="1">IF(OR(availability[[#This Row],[start_missing]],availability[[#This Row],[end_missing]]), "",
 IF(OR(availability[[#This Row],[start_not_time]],availability[[#This Row],[end_not_time]]), "",
 (_FV(availability[#This Row],"end_num",TRUE)-_FV(availability[#This Row],"start_num",TRUE))*24))</f>
        <v>0</v>
      </c>
      <c r="Q65">
        <f ca="1">IF(availability[[#This Row],[duration_hours]]="", FALSE,
 OR(availability[[#This Row],[duration_hours]]&lt;=0, availability[[#This Row],[duration_hours]]&gt;16))</f>
        <v>0</v>
      </c>
    </row>
    <row r="66" spans="1:17" x14ac:dyDescent="0.25">
      <c r="A66" t="s">
        <v>217</v>
      </c>
      <c r="B66" t="s">
        <v>1053</v>
      </c>
      <c r="C66" s="1">
        <v>0.5</v>
      </c>
      <c r="D66" s="1">
        <v>0.625</v>
      </c>
      <c r="E66" t="b">
        <f>LEN(TRIM(availability[[#This Row],[FacultyID]]))=0</f>
        <v>0</v>
      </c>
      <c r="F66" t="b">
        <f>LEN(TRIM(availability[[#This Row],[Day]]))=0</f>
        <v>0</v>
      </c>
      <c r="G66" t="b">
        <f>IF(availability[[#This Row],[Day]]="",FALSE, ISERROR(MATCH(availability[[#This Row],[Day]], RefLists!$E:$E, 0)))</f>
        <v>0</v>
      </c>
      <c r="H66" t="b">
        <f>LEN(availability[[#This Row],[FacultyID]])&lt;&gt;LEN(TRIM(availability[[#This Row],[FacultyID]]))</f>
        <v>0</v>
      </c>
      <c r="I66" t="b">
        <f>OR(availability[[#This Row],[AvailableStart]]="", ISBLANK(availability[[#This Row],[AvailableStart]]))</f>
        <v>0</v>
      </c>
      <c r="J66" t="b">
        <f>OR(availability[[#This Row],[AvailableEnd]]="", ISBLANK(availability[[#This Row],[AvailableEnd]]))</f>
        <v>0</v>
      </c>
      <c r="K66" t="b">
        <f>AND(NOT(availability[[#This Row],[start_missing]]), NOT(ISNUMBER(availability[[#This Row],[AvailableStart]])))</f>
        <v>0</v>
      </c>
      <c r="L66" t="b">
        <f>AND(NOT(availability[[#This Row],[end_missing]]), NOT(ISNUMBER(availability[[#This Row],[AvailableEnd]])))</f>
        <v>0</v>
      </c>
      <c r="M66">
        <f>IF(availability[[#This Row],[start_missing]],"", IF(ISNUMBER(availability[[#This Row],[AvailableStart]]), availability[[#This Row],[AvailableStart]], IFERROR(TIMEVALUE(availability[[#This Row],[AvailableStart]]), "")))</f>
        <v>0.5</v>
      </c>
      <c r="N66">
        <f>IF(availability[[#This Row],[end_missing]],"", IF(ISNUMBER(availability[[#This Row],[AvailableEnd]]), availability[[#This Row],[AvailableEnd]], IFERROR(TIMEVALUE(availability[[#This Row],[AvailableEnd]]), "")))</f>
        <v>0.625</v>
      </c>
      <c r="O66" t="b">
        <f>IF(OR(availability[[#This Row],[start_missing]],availability[[#This Row],[end_missing]]), FALSE,
 IF(OR(availability[[#This Row],[start_not_time]],availability[[#This Row],[end_not_time]]), FALSE,
 availability[[#This Row],[end_num]]-availability[[#This Row],[start_num]]&lt;0))</f>
        <v>0</v>
      </c>
      <c r="P66" cm="1">
        <f t="array" aca="1" ref="P66" ca="1">IF(OR(availability[[#This Row],[start_missing]],availability[[#This Row],[end_missing]]), "",
 IF(OR(availability[[#This Row],[start_not_time]],availability[[#This Row],[end_not_time]]), "",
 (_FV(availability[#This Row],"end_num",TRUE)-_FV(availability[#This Row],"start_num",TRUE))*24))</f>
        <v>0</v>
      </c>
      <c r="Q66">
        <f ca="1">IF(availability[[#This Row],[duration_hours]]="", FALSE,
 OR(availability[[#This Row],[duration_hours]]&lt;=0, availability[[#This Row],[duration_hours]]&gt;16))</f>
        <v>0</v>
      </c>
    </row>
    <row r="67" spans="1:17" x14ac:dyDescent="0.25">
      <c r="A67" t="s">
        <v>222</v>
      </c>
      <c r="B67" t="s">
        <v>1049</v>
      </c>
      <c r="C67" s="1">
        <v>0.5</v>
      </c>
      <c r="D67" s="1">
        <v>0.58333333333333337</v>
      </c>
      <c r="E67" t="b">
        <f>LEN(TRIM(availability[[#This Row],[FacultyID]]))=0</f>
        <v>0</v>
      </c>
      <c r="F67" t="b">
        <f>LEN(TRIM(availability[[#This Row],[Day]]))=0</f>
        <v>0</v>
      </c>
      <c r="G67" t="b">
        <f>IF(availability[[#This Row],[Day]]="",FALSE, ISERROR(MATCH(availability[[#This Row],[Day]], RefLists!$E:$E, 0)))</f>
        <v>0</v>
      </c>
      <c r="H67" t="b">
        <f>LEN(availability[[#This Row],[FacultyID]])&lt;&gt;LEN(TRIM(availability[[#This Row],[FacultyID]]))</f>
        <v>0</v>
      </c>
      <c r="I67" t="b">
        <f>OR(availability[[#This Row],[AvailableStart]]="", ISBLANK(availability[[#This Row],[AvailableStart]]))</f>
        <v>0</v>
      </c>
      <c r="J67" t="b">
        <f>OR(availability[[#This Row],[AvailableEnd]]="", ISBLANK(availability[[#This Row],[AvailableEnd]]))</f>
        <v>0</v>
      </c>
      <c r="K67" t="b">
        <f>AND(NOT(availability[[#This Row],[start_missing]]), NOT(ISNUMBER(availability[[#This Row],[AvailableStart]])))</f>
        <v>0</v>
      </c>
      <c r="L67" t="b">
        <f>AND(NOT(availability[[#This Row],[end_missing]]), NOT(ISNUMBER(availability[[#This Row],[AvailableEnd]])))</f>
        <v>0</v>
      </c>
      <c r="M67">
        <f>IF(availability[[#This Row],[start_missing]],"", IF(ISNUMBER(availability[[#This Row],[AvailableStart]]), availability[[#This Row],[AvailableStart]], IFERROR(TIMEVALUE(availability[[#This Row],[AvailableStart]]), "")))</f>
        <v>0.5</v>
      </c>
      <c r="N67">
        <f>IF(availability[[#This Row],[end_missing]],"", IF(ISNUMBER(availability[[#This Row],[AvailableEnd]]), availability[[#This Row],[AvailableEnd]], IFERROR(TIMEVALUE(availability[[#This Row],[AvailableEnd]]), "")))</f>
        <v>0.58333333333333337</v>
      </c>
      <c r="O67" t="b">
        <f>IF(OR(availability[[#This Row],[start_missing]],availability[[#This Row],[end_missing]]), FALSE,
 IF(OR(availability[[#This Row],[start_not_time]],availability[[#This Row],[end_not_time]]), FALSE,
 availability[[#This Row],[end_num]]-availability[[#This Row],[start_num]]&lt;0))</f>
        <v>0</v>
      </c>
      <c r="P67" cm="1">
        <f t="array" aca="1" ref="P67" ca="1">IF(OR(availability[[#This Row],[start_missing]],availability[[#This Row],[end_missing]]), "",
 IF(OR(availability[[#This Row],[start_not_time]],availability[[#This Row],[end_not_time]]), "",
 (_FV(availability[#This Row],"end_num",TRUE)-_FV(availability[#This Row],"start_num",TRUE))*24))</f>
        <v>0</v>
      </c>
      <c r="Q67">
        <f ca="1">IF(availability[[#This Row],[duration_hours]]="", FALSE,
 OR(availability[[#This Row],[duration_hours]]&lt;=0, availability[[#This Row],[duration_hours]]&gt;16))</f>
        <v>0</v>
      </c>
    </row>
    <row r="68" spans="1:17" x14ac:dyDescent="0.25">
      <c r="A68" t="s">
        <v>222</v>
      </c>
      <c r="B68" t="s">
        <v>1053</v>
      </c>
      <c r="C68" s="1">
        <v>0.41666666666666669</v>
      </c>
      <c r="D68" s="1">
        <v>0.5</v>
      </c>
      <c r="E68" t="b">
        <f>LEN(TRIM(availability[[#This Row],[FacultyID]]))=0</f>
        <v>0</v>
      </c>
      <c r="F68" t="b">
        <f>LEN(TRIM(availability[[#This Row],[Day]]))=0</f>
        <v>0</v>
      </c>
      <c r="G68" t="b">
        <f>IF(availability[[#This Row],[Day]]="",FALSE, ISERROR(MATCH(availability[[#This Row],[Day]], RefLists!$E:$E, 0)))</f>
        <v>0</v>
      </c>
      <c r="H68" t="b">
        <f>LEN(availability[[#This Row],[FacultyID]])&lt;&gt;LEN(TRIM(availability[[#This Row],[FacultyID]]))</f>
        <v>0</v>
      </c>
      <c r="I68" t="b">
        <f>OR(availability[[#This Row],[AvailableStart]]="", ISBLANK(availability[[#This Row],[AvailableStart]]))</f>
        <v>0</v>
      </c>
      <c r="J68" t="b">
        <f>OR(availability[[#This Row],[AvailableEnd]]="", ISBLANK(availability[[#This Row],[AvailableEnd]]))</f>
        <v>0</v>
      </c>
      <c r="K68" t="b">
        <f>AND(NOT(availability[[#This Row],[start_missing]]), NOT(ISNUMBER(availability[[#This Row],[AvailableStart]])))</f>
        <v>0</v>
      </c>
      <c r="L68" t="b">
        <f>AND(NOT(availability[[#This Row],[end_missing]]), NOT(ISNUMBER(availability[[#This Row],[AvailableEnd]])))</f>
        <v>0</v>
      </c>
      <c r="M68">
        <f>IF(availability[[#This Row],[start_missing]],"", IF(ISNUMBER(availability[[#This Row],[AvailableStart]]), availability[[#This Row],[AvailableStart]], IFERROR(TIMEVALUE(availability[[#This Row],[AvailableStart]]), "")))</f>
        <v>0.41666666666666669</v>
      </c>
      <c r="N68">
        <f>IF(availability[[#This Row],[end_missing]],"", IF(ISNUMBER(availability[[#This Row],[AvailableEnd]]), availability[[#This Row],[AvailableEnd]], IFERROR(TIMEVALUE(availability[[#This Row],[AvailableEnd]]), "")))</f>
        <v>0.5</v>
      </c>
      <c r="O68" t="b">
        <f>IF(OR(availability[[#This Row],[start_missing]],availability[[#This Row],[end_missing]]), FALSE,
 IF(OR(availability[[#This Row],[start_not_time]],availability[[#This Row],[end_not_time]]), FALSE,
 availability[[#This Row],[end_num]]-availability[[#This Row],[start_num]]&lt;0))</f>
        <v>0</v>
      </c>
      <c r="P68" cm="1">
        <f t="array" aca="1" ref="P68" ca="1">IF(OR(availability[[#This Row],[start_missing]],availability[[#This Row],[end_missing]]), "",
 IF(OR(availability[[#This Row],[start_not_time]],availability[[#This Row],[end_not_time]]), "",
 (_FV(availability[#This Row],"end_num",TRUE)-_FV(availability[#This Row],"start_num",TRUE))*24))</f>
        <v>0</v>
      </c>
      <c r="Q68">
        <f ca="1">IF(availability[[#This Row],[duration_hours]]="", FALSE,
 OR(availability[[#This Row],[duration_hours]]&lt;=0, availability[[#This Row],[duration_hours]]&gt;16))</f>
        <v>0</v>
      </c>
    </row>
    <row r="69" spans="1:17" x14ac:dyDescent="0.25">
      <c r="A69" t="s">
        <v>222</v>
      </c>
      <c r="B69" t="s">
        <v>1052</v>
      </c>
      <c r="C69" s="1">
        <v>0.45833333333333331</v>
      </c>
      <c r="D69" s="1">
        <v>0.54166666666666663</v>
      </c>
      <c r="E69" t="b">
        <f>LEN(TRIM(availability[[#This Row],[FacultyID]]))=0</f>
        <v>0</v>
      </c>
      <c r="F69" t="b">
        <f>LEN(TRIM(availability[[#This Row],[Day]]))=0</f>
        <v>0</v>
      </c>
      <c r="G69" t="b">
        <f>IF(availability[[#This Row],[Day]]="",FALSE, ISERROR(MATCH(availability[[#This Row],[Day]], RefLists!$E:$E, 0)))</f>
        <v>0</v>
      </c>
      <c r="H69" t="b">
        <f>LEN(availability[[#This Row],[FacultyID]])&lt;&gt;LEN(TRIM(availability[[#This Row],[FacultyID]]))</f>
        <v>0</v>
      </c>
      <c r="I69" t="b">
        <f>OR(availability[[#This Row],[AvailableStart]]="", ISBLANK(availability[[#This Row],[AvailableStart]]))</f>
        <v>0</v>
      </c>
      <c r="J69" t="b">
        <f>OR(availability[[#This Row],[AvailableEnd]]="", ISBLANK(availability[[#This Row],[AvailableEnd]]))</f>
        <v>0</v>
      </c>
      <c r="K69" t="b">
        <f>AND(NOT(availability[[#This Row],[start_missing]]), NOT(ISNUMBER(availability[[#This Row],[AvailableStart]])))</f>
        <v>0</v>
      </c>
      <c r="L69" t="b">
        <f>AND(NOT(availability[[#This Row],[end_missing]]), NOT(ISNUMBER(availability[[#This Row],[AvailableEnd]])))</f>
        <v>0</v>
      </c>
      <c r="M69">
        <f>IF(availability[[#This Row],[start_missing]],"", IF(ISNUMBER(availability[[#This Row],[AvailableStart]]), availability[[#This Row],[AvailableStart]], IFERROR(TIMEVALUE(availability[[#This Row],[AvailableStart]]), "")))</f>
        <v>0.45833333333333331</v>
      </c>
      <c r="N69">
        <f>IF(availability[[#This Row],[end_missing]],"", IF(ISNUMBER(availability[[#This Row],[AvailableEnd]]), availability[[#This Row],[AvailableEnd]], IFERROR(TIMEVALUE(availability[[#This Row],[AvailableEnd]]), "")))</f>
        <v>0.54166666666666663</v>
      </c>
      <c r="O69" t="b">
        <f>IF(OR(availability[[#This Row],[start_missing]],availability[[#This Row],[end_missing]]), FALSE,
 IF(OR(availability[[#This Row],[start_not_time]],availability[[#This Row],[end_not_time]]), FALSE,
 availability[[#This Row],[end_num]]-availability[[#This Row],[start_num]]&lt;0))</f>
        <v>0</v>
      </c>
      <c r="P69" cm="1">
        <f t="array" aca="1" ref="P69" ca="1">IF(OR(availability[[#This Row],[start_missing]],availability[[#This Row],[end_missing]]), "",
 IF(OR(availability[[#This Row],[start_not_time]],availability[[#This Row],[end_not_time]]), "",
 (_FV(availability[#This Row],"end_num",TRUE)-_FV(availability[#This Row],"start_num",TRUE))*24))</f>
        <v>0</v>
      </c>
      <c r="Q69">
        <f ca="1">IF(availability[[#This Row],[duration_hours]]="", FALSE,
 OR(availability[[#This Row],[duration_hours]]&lt;=0, availability[[#This Row],[duration_hours]]&gt;16))</f>
        <v>0</v>
      </c>
    </row>
    <row r="70" spans="1:17" x14ac:dyDescent="0.25">
      <c r="A70" t="s">
        <v>227</v>
      </c>
      <c r="B70" t="s">
        <v>1049</v>
      </c>
      <c r="C70" s="1">
        <v>0.5</v>
      </c>
      <c r="D70" s="1">
        <v>0.625</v>
      </c>
      <c r="E70" t="b">
        <f>LEN(TRIM(availability[[#This Row],[FacultyID]]))=0</f>
        <v>0</v>
      </c>
      <c r="F70" t="b">
        <f>LEN(TRIM(availability[[#This Row],[Day]]))=0</f>
        <v>0</v>
      </c>
      <c r="G70" t="b">
        <f>IF(availability[[#This Row],[Day]]="",FALSE, ISERROR(MATCH(availability[[#This Row],[Day]], RefLists!$E:$E, 0)))</f>
        <v>0</v>
      </c>
      <c r="H70" t="b">
        <f>LEN(availability[[#This Row],[FacultyID]])&lt;&gt;LEN(TRIM(availability[[#This Row],[FacultyID]]))</f>
        <v>0</v>
      </c>
      <c r="I70" t="b">
        <f>OR(availability[[#This Row],[AvailableStart]]="", ISBLANK(availability[[#This Row],[AvailableStart]]))</f>
        <v>0</v>
      </c>
      <c r="J70" t="b">
        <f>OR(availability[[#This Row],[AvailableEnd]]="", ISBLANK(availability[[#This Row],[AvailableEnd]]))</f>
        <v>0</v>
      </c>
      <c r="K70" t="b">
        <f>AND(NOT(availability[[#This Row],[start_missing]]), NOT(ISNUMBER(availability[[#This Row],[AvailableStart]])))</f>
        <v>0</v>
      </c>
      <c r="L70" t="b">
        <f>AND(NOT(availability[[#This Row],[end_missing]]), NOT(ISNUMBER(availability[[#This Row],[AvailableEnd]])))</f>
        <v>0</v>
      </c>
      <c r="M70">
        <f>IF(availability[[#This Row],[start_missing]],"", IF(ISNUMBER(availability[[#This Row],[AvailableStart]]), availability[[#This Row],[AvailableStart]], IFERROR(TIMEVALUE(availability[[#This Row],[AvailableStart]]), "")))</f>
        <v>0.5</v>
      </c>
      <c r="N70">
        <f>IF(availability[[#This Row],[end_missing]],"", IF(ISNUMBER(availability[[#This Row],[AvailableEnd]]), availability[[#This Row],[AvailableEnd]], IFERROR(TIMEVALUE(availability[[#This Row],[AvailableEnd]]), "")))</f>
        <v>0.625</v>
      </c>
      <c r="O70" t="b">
        <f>IF(OR(availability[[#This Row],[start_missing]],availability[[#This Row],[end_missing]]), FALSE,
 IF(OR(availability[[#This Row],[start_not_time]],availability[[#This Row],[end_not_time]]), FALSE,
 availability[[#This Row],[end_num]]-availability[[#This Row],[start_num]]&lt;0))</f>
        <v>0</v>
      </c>
      <c r="P70" cm="1">
        <f t="array" aca="1" ref="P70" ca="1">IF(OR(availability[[#This Row],[start_missing]],availability[[#This Row],[end_missing]]), "",
 IF(OR(availability[[#This Row],[start_not_time]],availability[[#This Row],[end_not_time]]), "",
 (_FV(availability[#This Row],"end_num",TRUE)-_FV(availability[#This Row],"start_num",TRUE))*24))</f>
        <v>0</v>
      </c>
      <c r="Q70">
        <f ca="1">IF(availability[[#This Row],[duration_hours]]="", FALSE,
 OR(availability[[#This Row],[duration_hours]]&lt;=0, availability[[#This Row],[duration_hours]]&gt;16))</f>
        <v>0</v>
      </c>
    </row>
    <row r="71" spans="1:17" x14ac:dyDescent="0.25">
      <c r="A71" t="s">
        <v>227</v>
      </c>
      <c r="B71" t="s">
        <v>1053</v>
      </c>
      <c r="C71" s="1">
        <v>0.41666666666666669</v>
      </c>
      <c r="D71" s="1">
        <v>0.58333333333333337</v>
      </c>
      <c r="E71" t="b">
        <f>LEN(TRIM(availability[[#This Row],[FacultyID]]))=0</f>
        <v>0</v>
      </c>
      <c r="F71" t="b">
        <f>LEN(TRIM(availability[[#This Row],[Day]]))=0</f>
        <v>0</v>
      </c>
      <c r="G71" t="b">
        <f>IF(availability[[#This Row],[Day]]="",FALSE, ISERROR(MATCH(availability[[#This Row],[Day]], RefLists!$E:$E, 0)))</f>
        <v>0</v>
      </c>
      <c r="H71" t="b">
        <f>LEN(availability[[#This Row],[FacultyID]])&lt;&gt;LEN(TRIM(availability[[#This Row],[FacultyID]]))</f>
        <v>0</v>
      </c>
      <c r="I71" t="b">
        <f>OR(availability[[#This Row],[AvailableStart]]="", ISBLANK(availability[[#This Row],[AvailableStart]]))</f>
        <v>0</v>
      </c>
      <c r="J71" t="b">
        <f>OR(availability[[#This Row],[AvailableEnd]]="", ISBLANK(availability[[#This Row],[AvailableEnd]]))</f>
        <v>0</v>
      </c>
      <c r="K71" t="b">
        <f>AND(NOT(availability[[#This Row],[start_missing]]), NOT(ISNUMBER(availability[[#This Row],[AvailableStart]])))</f>
        <v>0</v>
      </c>
      <c r="L71" t="b">
        <f>AND(NOT(availability[[#This Row],[end_missing]]), NOT(ISNUMBER(availability[[#This Row],[AvailableEnd]])))</f>
        <v>0</v>
      </c>
      <c r="M71">
        <f>IF(availability[[#This Row],[start_missing]],"", IF(ISNUMBER(availability[[#This Row],[AvailableStart]]), availability[[#This Row],[AvailableStart]], IFERROR(TIMEVALUE(availability[[#This Row],[AvailableStart]]), "")))</f>
        <v>0.41666666666666669</v>
      </c>
      <c r="N71">
        <f>IF(availability[[#This Row],[end_missing]],"", IF(ISNUMBER(availability[[#This Row],[AvailableEnd]]), availability[[#This Row],[AvailableEnd]], IFERROR(TIMEVALUE(availability[[#This Row],[AvailableEnd]]), "")))</f>
        <v>0.58333333333333337</v>
      </c>
      <c r="O71" t="b">
        <f>IF(OR(availability[[#This Row],[start_missing]],availability[[#This Row],[end_missing]]), FALSE,
 IF(OR(availability[[#This Row],[start_not_time]],availability[[#This Row],[end_not_time]]), FALSE,
 availability[[#This Row],[end_num]]-availability[[#This Row],[start_num]]&lt;0))</f>
        <v>0</v>
      </c>
      <c r="P71" cm="1">
        <f t="array" aca="1" ref="P71" ca="1">IF(OR(availability[[#This Row],[start_missing]],availability[[#This Row],[end_missing]]), "",
 IF(OR(availability[[#This Row],[start_not_time]],availability[[#This Row],[end_not_time]]), "",
 (_FV(availability[#This Row],"end_num",TRUE)-_FV(availability[#This Row],"start_num",TRUE))*24))</f>
        <v>0</v>
      </c>
      <c r="Q71">
        <f ca="1">IF(availability[[#This Row],[duration_hours]]="", FALSE,
 OR(availability[[#This Row],[duration_hours]]&lt;=0, availability[[#This Row],[duration_hours]]&gt;16))</f>
        <v>0</v>
      </c>
    </row>
    <row r="72" spans="1:17" x14ac:dyDescent="0.25">
      <c r="A72" t="s">
        <v>231</v>
      </c>
      <c r="B72" t="s">
        <v>1050</v>
      </c>
      <c r="C72" s="1">
        <v>0.45833333333333331</v>
      </c>
      <c r="D72" s="1">
        <v>0.58333333333333337</v>
      </c>
      <c r="E72" t="b">
        <f>LEN(TRIM(availability[[#This Row],[FacultyID]]))=0</f>
        <v>0</v>
      </c>
      <c r="F72" t="b">
        <f>LEN(TRIM(availability[[#This Row],[Day]]))=0</f>
        <v>0</v>
      </c>
      <c r="G72" t="b">
        <f>IF(availability[[#This Row],[Day]]="",FALSE, ISERROR(MATCH(availability[[#This Row],[Day]], RefLists!$E:$E, 0)))</f>
        <v>0</v>
      </c>
      <c r="H72" t="b">
        <f>LEN(availability[[#This Row],[FacultyID]])&lt;&gt;LEN(TRIM(availability[[#This Row],[FacultyID]]))</f>
        <v>0</v>
      </c>
      <c r="I72" t="b">
        <f>OR(availability[[#This Row],[AvailableStart]]="", ISBLANK(availability[[#This Row],[AvailableStart]]))</f>
        <v>0</v>
      </c>
      <c r="J72" t="b">
        <f>OR(availability[[#This Row],[AvailableEnd]]="", ISBLANK(availability[[#This Row],[AvailableEnd]]))</f>
        <v>0</v>
      </c>
      <c r="K72" t="b">
        <f>AND(NOT(availability[[#This Row],[start_missing]]), NOT(ISNUMBER(availability[[#This Row],[AvailableStart]])))</f>
        <v>0</v>
      </c>
      <c r="L72" t="b">
        <f>AND(NOT(availability[[#This Row],[end_missing]]), NOT(ISNUMBER(availability[[#This Row],[AvailableEnd]])))</f>
        <v>0</v>
      </c>
      <c r="M72">
        <f>IF(availability[[#This Row],[start_missing]],"", IF(ISNUMBER(availability[[#This Row],[AvailableStart]]), availability[[#This Row],[AvailableStart]], IFERROR(TIMEVALUE(availability[[#This Row],[AvailableStart]]), "")))</f>
        <v>0.45833333333333331</v>
      </c>
      <c r="N72">
        <f>IF(availability[[#This Row],[end_missing]],"", IF(ISNUMBER(availability[[#This Row],[AvailableEnd]]), availability[[#This Row],[AvailableEnd]], IFERROR(TIMEVALUE(availability[[#This Row],[AvailableEnd]]), "")))</f>
        <v>0.58333333333333337</v>
      </c>
      <c r="O72" t="b">
        <f>IF(OR(availability[[#This Row],[start_missing]],availability[[#This Row],[end_missing]]), FALSE,
 IF(OR(availability[[#This Row],[start_not_time]],availability[[#This Row],[end_not_time]]), FALSE,
 availability[[#This Row],[end_num]]-availability[[#This Row],[start_num]]&lt;0))</f>
        <v>0</v>
      </c>
      <c r="P72" cm="1">
        <f t="array" aca="1" ref="P72" ca="1">IF(OR(availability[[#This Row],[start_missing]],availability[[#This Row],[end_missing]]), "",
 IF(OR(availability[[#This Row],[start_not_time]],availability[[#This Row],[end_not_time]]), "",
 (_FV(availability[#This Row],"end_num",TRUE)-_FV(availability[#This Row],"start_num",TRUE))*24))</f>
        <v>0</v>
      </c>
      <c r="Q72">
        <f ca="1">IF(availability[[#This Row],[duration_hours]]="", FALSE,
 OR(availability[[#This Row],[duration_hours]]&lt;=0, availability[[#This Row],[duration_hours]]&gt;16))</f>
        <v>0</v>
      </c>
    </row>
    <row r="73" spans="1:17" x14ac:dyDescent="0.25">
      <c r="A73" t="s">
        <v>231</v>
      </c>
      <c r="B73" t="s">
        <v>1051</v>
      </c>
      <c r="C73" s="1">
        <v>0.41666666666666669</v>
      </c>
      <c r="D73" s="1">
        <v>0.5</v>
      </c>
      <c r="E73" t="b">
        <f>LEN(TRIM(availability[[#This Row],[FacultyID]]))=0</f>
        <v>0</v>
      </c>
      <c r="F73" t="b">
        <f>LEN(TRIM(availability[[#This Row],[Day]]))=0</f>
        <v>0</v>
      </c>
      <c r="G73" t="b">
        <f>IF(availability[[#This Row],[Day]]="",FALSE, ISERROR(MATCH(availability[[#This Row],[Day]], RefLists!$E:$E, 0)))</f>
        <v>0</v>
      </c>
      <c r="H73" t="b">
        <f>LEN(availability[[#This Row],[FacultyID]])&lt;&gt;LEN(TRIM(availability[[#This Row],[FacultyID]]))</f>
        <v>0</v>
      </c>
      <c r="I73" t="b">
        <f>OR(availability[[#This Row],[AvailableStart]]="", ISBLANK(availability[[#This Row],[AvailableStart]]))</f>
        <v>0</v>
      </c>
      <c r="J73" t="b">
        <f>OR(availability[[#This Row],[AvailableEnd]]="", ISBLANK(availability[[#This Row],[AvailableEnd]]))</f>
        <v>0</v>
      </c>
      <c r="K73" t="b">
        <f>AND(NOT(availability[[#This Row],[start_missing]]), NOT(ISNUMBER(availability[[#This Row],[AvailableStart]])))</f>
        <v>0</v>
      </c>
      <c r="L73" t="b">
        <f>AND(NOT(availability[[#This Row],[end_missing]]), NOT(ISNUMBER(availability[[#This Row],[AvailableEnd]])))</f>
        <v>0</v>
      </c>
      <c r="M73">
        <f>IF(availability[[#This Row],[start_missing]],"", IF(ISNUMBER(availability[[#This Row],[AvailableStart]]), availability[[#This Row],[AvailableStart]], IFERROR(TIMEVALUE(availability[[#This Row],[AvailableStart]]), "")))</f>
        <v>0.41666666666666669</v>
      </c>
      <c r="N73">
        <f>IF(availability[[#This Row],[end_missing]],"", IF(ISNUMBER(availability[[#This Row],[AvailableEnd]]), availability[[#This Row],[AvailableEnd]], IFERROR(TIMEVALUE(availability[[#This Row],[AvailableEnd]]), "")))</f>
        <v>0.5</v>
      </c>
      <c r="O73" t="b">
        <f>IF(OR(availability[[#This Row],[start_missing]],availability[[#This Row],[end_missing]]), FALSE,
 IF(OR(availability[[#This Row],[start_not_time]],availability[[#This Row],[end_not_time]]), FALSE,
 availability[[#This Row],[end_num]]-availability[[#This Row],[start_num]]&lt;0))</f>
        <v>0</v>
      </c>
      <c r="P73" cm="1">
        <f t="array" aca="1" ref="P73" ca="1">IF(OR(availability[[#This Row],[start_missing]],availability[[#This Row],[end_missing]]), "",
 IF(OR(availability[[#This Row],[start_not_time]],availability[[#This Row],[end_not_time]]), "",
 (_FV(availability[#This Row],"end_num",TRUE)-_FV(availability[#This Row],"start_num",TRUE))*24))</f>
        <v>0</v>
      </c>
      <c r="Q73">
        <f ca="1">IF(availability[[#This Row],[duration_hours]]="", FALSE,
 OR(availability[[#This Row],[duration_hours]]&lt;=0, availability[[#This Row],[duration_hours]]&gt;16))</f>
        <v>0</v>
      </c>
    </row>
    <row r="74" spans="1:17" x14ac:dyDescent="0.25">
      <c r="A74" t="s">
        <v>231</v>
      </c>
      <c r="B74" t="s">
        <v>1053</v>
      </c>
      <c r="C74" s="1">
        <v>0.5</v>
      </c>
      <c r="D74" s="1">
        <v>0.66666666666666663</v>
      </c>
      <c r="E74" t="b">
        <f>LEN(TRIM(availability[[#This Row],[FacultyID]]))=0</f>
        <v>0</v>
      </c>
      <c r="F74" t="b">
        <f>LEN(TRIM(availability[[#This Row],[Day]]))=0</f>
        <v>0</v>
      </c>
      <c r="G74" t="b">
        <f>IF(availability[[#This Row],[Day]]="",FALSE, ISERROR(MATCH(availability[[#This Row],[Day]], RefLists!$E:$E, 0)))</f>
        <v>0</v>
      </c>
      <c r="H74" t="b">
        <f>LEN(availability[[#This Row],[FacultyID]])&lt;&gt;LEN(TRIM(availability[[#This Row],[FacultyID]]))</f>
        <v>0</v>
      </c>
      <c r="I74" t="b">
        <f>OR(availability[[#This Row],[AvailableStart]]="", ISBLANK(availability[[#This Row],[AvailableStart]]))</f>
        <v>0</v>
      </c>
      <c r="J74" t="b">
        <f>OR(availability[[#This Row],[AvailableEnd]]="", ISBLANK(availability[[#This Row],[AvailableEnd]]))</f>
        <v>0</v>
      </c>
      <c r="K74" t="b">
        <f>AND(NOT(availability[[#This Row],[start_missing]]), NOT(ISNUMBER(availability[[#This Row],[AvailableStart]])))</f>
        <v>0</v>
      </c>
      <c r="L74" t="b">
        <f>AND(NOT(availability[[#This Row],[end_missing]]), NOT(ISNUMBER(availability[[#This Row],[AvailableEnd]])))</f>
        <v>0</v>
      </c>
      <c r="M74">
        <f>IF(availability[[#This Row],[start_missing]],"", IF(ISNUMBER(availability[[#This Row],[AvailableStart]]), availability[[#This Row],[AvailableStart]], IFERROR(TIMEVALUE(availability[[#This Row],[AvailableStart]]), "")))</f>
        <v>0.5</v>
      </c>
      <c r="N74">
        <f>IF(availability[[#This Row],[end_missing]],"", IF(ISNUMBER(availability[[#This Row],[AvailableEnd]]), availability[[#This Row],[AvailableEnd]], IFERROR(TIMEVALUE(availability[[#This Row],[AvailableEnd]]), "")))</f>
        <v>0.66666666666666663</v>
      </c>
      <c r="O74" t="b">
        <f>IF(OR(availability[[#This Row],[start_missing]],availability[[#This Row],[end_missing]]), FALSE,
 IF(OR(availability[[#This Row],[start_not_time]],availability[[#This Row],[end_not_time]]), FALSE,
 availability[[#This Row],[end_num]]-availability[[#This Row],[start_num]]&lt;0))</f>
        <v>0</v>
      </c>
      <c r="P74" cm="1">
        <f t="array" aca="1" ref="P74" ca="1">IF(OR(availability[[#This Row],[start_missing]],availability[[#This Row],[end_missing]]), "",
 IF(OR(availability[[#This Row],[start_not_time]],availability[[#This Row],[end_not_time]]), "",
 (_FV(availability[#This Row],"end_num",TRUE)-_FV(availability[#This Row],"start_num",TRUE))*24))</f>
        <v>0</v>
      </c>
      <c r="Q74">
        <f ca="1">IF(availability[[#This Row],[duration_hours]]="", FALSE,
 OR(availability[[#This Row],[duration_hours]]&lt;=0, availability[[#This Row],[duration_hours]]&gt;16))</f>
        <v>0</v>
      </c>
    </row>
    <row r="75" spans="1:17" x14ac:dyDescent="0.25">
      <c r="A75" t="s">
        <v>231</v>
      </c>
      <c r="B75" t="s">
        <v>1052</v>
      </c>
      <c r="C75" s="1">
        <v>0.41666666666666669</v>
      </c>
      <c r="D75" s="1">
        <v>0.54166666666666663</v>
      </c>
      <c r="E75" t="b">
        <f>LEN(TRIM(availability[[#This Row],[FacultyID]]))=0</f>
        <v>0</v>
      </c>
      <c r="F75" t="b">
        <f>LEN(TRIM(availability[[#This Row],[Day]]))=0</f>
        <v>0</v>
      </c>
      <c r="G75" t="b">
        <f>IF(availability[[#This Row],[Day]]="",FALSE, ISERROR(MATCH(availability[[#This Row],[Day]], RefLists!$E:$E, 0)))</f>
        <v>0</v>
      </c>
      <c r="H75" t="b">
        <f>LEN(availability[[#This Row],[FacultyID]])&lt;&gt;LEN(TRIM(availability[[#This Row],[FacultyID]]))</f>
        <v>0</v>
      </c>
      <c r="I75" t="b">
        <f>OR(availability[[#This Row],[AvailableStart]]="", ISBLANK(availability[[#This Row],[AvailableStart]]))</f>
        <v>0</v>
      </c>
      <c r="J75" t="b">
        <f>OR(availability[[#This Row],[AvailableEnd]]="", ISBLANK(availability[[#This Row],[AvailableEnd]]))</f>
        <v>0</v>
      </c>
      <c r="K75" t="b">
        <f>AND(NOT(availability[[#This Row],[start_missing]]), NOT(ISNUMBER(availability[[#This Row],[AvailableStart]])))</f>
        <v>0</v>
      </c>
      <c r="L75" t="b">
        <f>AND(NOT(availability[[#This Row],[end_missing]]), NOT(ISNUMBER(availability[[#This Row],[AvailableEnd]])))</f>
        <v>0</v>
      </c>
      <c r="M75">
        <f>IF(availability[[#This Row],[start_missing]],"", IF(ISNUMBER(availability[[#This Row],[AvailableStart]]), availability[[#This Row],[AvailableStart]], IFERROR(TIMEVALUE(availability[[#This Row],[AvailableStart]]), "")))</f>
        <v>0.41666666666666669</v>
      </c>
      <c r="N75">
        <f>IF(availability[[#This Row],[end_missing]],"", IF(ISNUMBER(availability[[#This Row],[AvailableEnd]]), availability[[#This Row],[AvailableEnd]], IFERROR(TIMEVALUE(availability[[#This Row],[AvailableEnd]]), "")))</f>
        <v>0.54166666666666663</v>
      </c>
      <c r="O75" t="b">
        <f>IF(OR(availability[[#This Row],[start_missing]],availability[[#This Row],[end_missing]]), FALSE,
 IF(OR(availability[[#This Row],[start_not_time]],availability[[#This Row],[end_not_time]]), FALSE,
 availability[[#This Row],[end_num]]-availability[[#This Row],[start_num]]&lt;0))</f>
        <v>0</v>
      </c>
      <c r="P75" cm="1">
        <f t="array" aca="1" ref="P75" ca="1">IF(OR(availability[[#This Row],[start_missing]],availability[[#This Row],[end_missing]]), "",
 IF(OR(availability[[#This Row],[start_not_time]],availability[[#This Row],[end_not_time]]), "",
 (_FV(availability[#This Row],"end_num",TRUE)-_FV(availability[#This Row],"start_num",TRUE))*24))</f>
        <v>0</v>
      </c>
      <c r="Q75">
        <f ca="1">IF(availability[[#This Row],[duration_hours]]="", FALSE,
 OR(availability[[#This Row],[duration_hours]]&lt;=0, availability[[#This Row],[duration_hours]]&gt;16))</f>
        <v>0</v>
      </c>
    </row>
    <row r="76" spans="1:17" x14ac:dyDescent="0.25">
      <c r="A76" t="s">
        <v>235</v>
      </c>
      <c r="B76" t="s">
        <v>1049</v>
      </c>
      <c r="C76" s="1">
        <v>0.33333333333333331</v>
      </c>
      <c r="D76" s="1">
        <v>0.45833333333333331</v>
      </c>
      <c r="E76" t="b">
        <f>LEN(TRIM(availability[[#This Row],[FacultyID]]))=0</f>
        <v>0</v>
      </c>
      <c r="F76" t="b">
        <f>LEN(TRIM(availability[[#This Row],[Day]]))=0</f>
        <v>0</v>
      </c>
      <c r="G76" t="b">
        <f>IF(availability[[#This Row],[Day]]="",FALSE, ISERROR(MATCH(availability[[#This Row],[Day]], RefLists!$E:$E, 0)))</f>
        <v>0</v>
      </c>
      <c r="H76" t="b">
        <f>LEN(availability[[#This Row],[FacultyID]])&lt;&gt;LEN(TRIM(availability[[#This Row],[FacultyID]]))</f>
        <v>0</v>
      </c>
      <c r="I76" t="b">
        <f>OR(availability[[#This Row],[AvailableStart]]="", ISBLANK(availability[[#This Row],[AvailableStart]]))</f>
        <v>0</v>
      </c>
      <c r="J76" t="b">
        <f>OR(availability[[#This Row],[AvailableEnd]]="", ISBLANK(availability[[#This Row],[AvailableEnd]]))</f>
        <v>0</v>
      </c>
      <c r="K76" t="b">
        <f>AND(NOT(availability[[#This Row],[start_missing]]), NOT(ISNUMBER(availability[[#This Row],[AvailableStart]])))</f>
        <v>0</v>
      </c>
      <c r="L76" t="b">
        <f>AND(NOT(availability[[#This Row],[end_missing]]), NOT(ISNUMBER(availability[[#This Row],[AvailableEnd]])))</f>
        <v>0</v>
      </c>
      <c r="M76">
        <f>IF(availability[[#This Row],[start_missing]],"", IF(ISNUMBER(availability[[#This Row],[AvailableStart]]), availability[[#This Row],[AvailableStart]], IFERROR(TIMEVALUE(availability[[#This Row],[AvailableStart]]), "")))</f>
        <v>0.33333333333333331</v>
      </c>
      <c r="N76">
        <f>IF(availability[[#This Row],[end_missing]],"", IF(ISNUMBER(availability[[#This Row],[AvailableEnd]]), availability[[#This Row],[AvailableEnd]], IFERROR(TIMEVALUE(availability[[#This Row],[AvailableEnd]]), "")))</f>
        <v>0.45833333333333331</v>
      </c>
      <c r="O76" t="b">
        <f>IF(OR(availability[[#This Row],[start_missing]],availability[[#This Row],[end_missing]]), FALSE,
 IF(OR(availability[[#This Row],[start_not_time]],availability[[#This Row],[end_not_time]]), FALSE,
 availability[[#This Row],[end_num]]-availability[[#This Row],[start_num]]&lt;0))</f>
        <v>0</v>
      </c>
      <c r="P76" cm="1">
        <f t="array" aca="1" ref="P76" ca="1">IF(OR(availability[[#This Row],[start_missing]],availability[[#This Row],[end_missing]]), "",
 IF(OR(availability[[#This Row],[start_not_time]],availability[[#This Row],[end_not_time]]), "",
 (_FV(availability[#This Row],"end_num",TRUE)-_FV(availability[#This Row],"start_num",TRUE))*24))</f>
        <v>0</v>
      </c>
      <c r="Q76">
        <f ca="1">IF(availability[[#This Row],[duration_hours]]="", FALSE,
 OR(availability[[#This Row],[duration_hours]]&lt;=0, availability[[#This Row],[duration_hours]]&gt;16))</f>
        <v>0</v>
      </c>
    </row>
    <row r="77" spans="1:17" x14ac:dyDescent="0.25">
      <c r="A77" t="s">
        <v>235</v>
      </c>
      <c r="B77" t="s">
        <v>1052</v>
      </c>
      <c r="C77" s="1">
        <v>0.41666666666666669</v>
      </c>
      <c r="D77" s="1">
        <v>0.58333333333333337</v>
      </c>
      <c r="E77" t="b">
        <f>LEN(TRIM(availability[[#This Row],[FacultyID]]))=0</f>
        <v>0</v>
      </c>
      <c r="F77" t="b">
        <f>LEN(TRIM(availability[[#This Row],[Day]]))=0</f>
        <v>0</v>
      </c>
      <c r="G77" t="b">
        <f>IF(availability[[#This Row],[Day]]="",FALSE, ISERROR(MATCH(availability[[#This Row],[Day]], RefLists!$E:$E, 0)))</f>
        <v>0</v>
      </c>
      <c r="H77" t="b">
        <f>LEN(availability[[#This Row],[FacultyID]])&lt;&gt;LEN(TRIM(availability[[#This Row],[FacultyID]]))</f>
        <v>0</v>
      </c>
      <c r="I77" t="b">
        <f>OR(availability[[#This Row],[AvailableStart]]="", ISBLANK(availability[[#This Row],[AvailableStart]]))</f>
        <v>0</v>
      </c>
      <c r="J77" t="b">
        <f>OR(availability[[#This Row],[AvailableEnd]]="", ISBLANK(availability[[#This Row],[AvailableEnd]]))</f>
        <v>0</v>
      </c>
      <c r="K77" t="b">
        <f>AND(NOT(availability[[#This Row],[start_missing]]), NOT(ISNUMBER(availability[[#This Row],[AvailableStart]])))</f>
        <v>0</v>
      </c>
      <c r="L77" t="b">
        <f>AND(NOT(availability[[#This Row],[end_missing]]), NOT(ISNUMBER(availability[[#This Row],[AvailableEnd]])))</f>
        <v>0</v>
      </c>
      <c r="M77">
        <f>IF(availability[[#This Row],[start_missing]],"", IF(ISNUMBER(availability[[#This Row],[AvailableStart]]), availability[[#This Row],[AvailableStart]], IFERROR(TIMEVALUE(availability[[#This Row],[AvailableStart]]), "")))</f>
        <v>0.41666666666666669</v>
      </c>
      <c r="N77">
        <f>IF(availability[[#This Row],[end_missing]],"", IF(ISNUMBER(availability[[#This Row],[AvailableEnd]]), availability[[#This Row],[AvailableEnd]], IFERROR(TIMEVALUE(availability[[#This Row],[AvailableEnd]]), "")))</f>
        <v>0.58333333333333337</v>
      </c>
      <c r="O77" t="b">
        <f>IF(OR(availability[[#This Row],[start_missing]],availability[[#This Row],[end_missing]]), FALSE,
 IF(OR(availability[[#This Row],[start_not_time]],availability[[#This Row],[end_not_time]]), FALSE,
 availability[[#This Row],[end_num]]-availability[[#This Row],[start_num]]&lt;0))</f>
        <v>0</v>
      </c>
      <c r="P77" cm="1">
        <f t="array" aca="1" ref="P77" ca="1">IF(OR(availability[[#This Row],[start_missing]],availability[[#This Row],[end_missing]]), "",
 IF(OR(availability[[#This Row],[start_not_time]],availability[[#This Row],[end_not_time]]), "",
 (_FV(availability[#This Row],"end_num",TRUE)-_FV(availability[#This Row],"start_num",TRUE))*24))</f>
        <v>0</v>
      </c>
      <c r="Q77">
        <f ca="1">IF(availability[[#This Row],[duration_hours]]="", FALSE,
 OR(availability[[#This Row],[duration_hours]]&lt;=0, availability[[#This Row],[duration_hours]]&gt;16))</f>
        <v>0</v>
      </c>
    </row>
    <row r="78" spans="1:17" x14ac:dyDescent="0.25">
      <c r="A78" t="s">
        <v>240</v>
      </c>
      <c r="B78" t="s">
        <v>1050</v>
      </c>
      <c r="C78" s="1">
        <v>0.45833333333333331</v>
      </c>
      <c r="D78" s="1">
        <v>0.58333333333333337</v>
      </c>
      <c r="E78" t="b">
        <f>LEN(TRIM(availability[[#This Row],[FacultyID]]))=0</f>
        <v>0</v>
      </c>
      <c r="F78" t="b">
        <f>LEN(TRIM(availability[[#This Row],[Day]]))=0</f>
        <v>0</v>
      </c>
      <c r="G78" t="b">
        <f>IF(availability[[#This Row],[Day]]="",FALSE, ISERROR(MATCH(availability[[#This Row],[Day]], RefLists!$E:$E, 0)))</f>
        <v>0</v>
      </c>
      <c r="H78" t="b">
        <f>LEN(availability[[#This Row],[FacultyID]])&lt;&gt;LEN(TRIM(availability[[#This Row],[FacultyID]]))</f>
        <v>0</v>
      </c>
      <c r="I78" t="b">
        <f>OR(availability[[#This Row],[AvailableStart]]="", ISBLANK(availability[[#This Row],[AvailableStart]]))</f>
        <v>0</v>
      </c>
      <c r="J78" t="b">
        <f>OR(availability[[#This Row],[AvailableEnd]]="", ISBLANK(availability[[#This Row],[AvailableEnd]]))</f>
        <v>0</v>
      </c>
      <c r="K78" t="b">
        <f>AND(NOT(availability[[#This Row],[start_missing]]), NOT(ISNUMBER(availability[[#This Row],[AvailableStart]])))</f>
        <v>0</v>
      </c>
      <c r="L78" t="b">
        <f>AND(NOT(availability[[#This Row],[end_missing]]), NOT(ISNUMBER(availability[[#This Row],[AvailableEnd]])))</f>
        <v>0</v>
      </c>
      <c r="M78">
        <f>IF(availability[[#This Row],[start_missing]],"", IF(ISNUMBER(availability[[#This Row],[AvailableStart]]), availability[[#This Row],[AvailableStart]], IFERROR(TIMEVALUE(availability[[#This Row],[AvailableStart]]), "")))</f>
        <v>0.45833333333333331</v>
      </c>
      <c r="N78">
        <f>IF(availability[[#This Row],[end_missing]],"", IF(ISNUMBER(availability[[#This Row],[AvailableEnd]]), availability[[#This Row],[AvailableEnd]], IFERROR(TIMEVALUE(availability[[#This Row],[AvailableEnd]]), "")))</f>
        <v>0.58333333333333337</v>
      </c>
      <c r="O78" t="b">
        <f>IF(OR(availability[[#This Row],[start_missing]],availability[[#This Row],[end_missing]]), FALSE,
 IF(OR(availability[[#This Row],[start_not_time]],availability[[#This Row],[end_not_time]]), FALSE,
 availability[[#This Row],[end_num]]-availability[[#This Row],[start_num]]&lt;0))</f>
        <v>0</v>
      </c>
      <c r="P78" cm="1">
        <f t="array" aca="1" ref="P78" ca="1">IF(OR(availability[[#This Row],[start_missing]],availability[[#This Row],[end_missing]]), "",
 IF(OR(availability[[#This Row],[start_not_time]],availability[[#This Row],[end_not_time]]), "",
 (_FV(availability[#This Row],"end_num",TRUE)-_FV(availability[#This Row],"start_num",TRUE))*24))</f>
        <v>0</v>
      </c>
      <c r="Q78">
        <f ca="1">IF(availability[[#This Row],[duration_hours]]="", FALSE,
 OR(availability[[#This Row],[duration_hours]]&lt;=0, availability[[#This Row],[duration_hours]]&gt;16))</f>
        <v>0</v>
      </c>
    </row>
    <row r="79" spans="1:17" x14ac:dyDescent="0.25">
      <c r="A79" t="s">
        <v>240</v>
      </c>
      <c r="B79" t="s">
        <v>1052</v>
      </c>
      <c r="C79" s="1">
        <v>0.5</v>
      </c>
      <c r="D79" s="1">
        <v>0.66666666666666663</v>
      </c>
      <c r="E79" t="b">
        <f>LEN(TRIM(availability[[#This Row],[FacultyID]]))=0</f>
        <v>0</v>
      </c>
      <c r="F79" t="b">
        <f>LEN(TRIM(availability[[#This Row],[Day]]))=0</f>
        <v>0</v>
      </c>
      <c r="G79" t="b">
        <f>IF(availability[[#This Row],[Day]]="",FALSE, ISERROR(MATCH(availability[[#This Row],[Day]], RefLists!$E:$E, 0)))</f>
        <v>0</v>
      </c>
      <c r="H79" t="b">
        <f>LEN(availability[[#This Row],[FacultyID]])&lt;&gt;LEN(TRIM(availability[[#This Row],[FacultyID]]))</f>
        <v>0</v>
      </c>
      <c r="I79" t="b">
        <f>OR(availability[[#This Row],[AvailableStart]]="", ISBLANK(availability[[#This Row],[AvailableStart]]))</f>
        <v>0</v>
      </c>
      <c r="J79" t="b">
        <f>OR(availability[[#This Row],[AvailableEnd]]="", ISBLANK(availability[[#This Row],[AvailableEnd]]))</f>
        <v>0</v>
      </c>
      <c r="K79" t="b">
        <f>AND(NOT(availability[[#This Row],[start_missing]]), NOT(ISNUMBER(availability[[#This Row],[AvailableStart]])))</f>
        <v>0</v>
      </c>
      <c r="L79" t="b">
        <f>AND(NOT(availability[[#This Row],[end_missing]]), NOT(ISNUMBER(availability[[#This Row],[AvailableEnd]])))</f>
        <v>0</v>
      </c>
      <c r="M79">
        <f>IF(availability[[#This Row],[start_missing]],"", IF(ISNUMBER(availability[[#This Row],[AvailableStart]]), availability[[#This Row],[AvailableStart]], IFERROR(TIMEVALUE(availability[[#This Row],[AvailableStart]]), "")))</f>
        <v>0.5</v>
      </c>
      <c r="N79">
        <f>IF(availability[[#This Row],[end_missing]],"", IF(ISNUMBER(availability[[#This Row],[AvailableEnd]]), availability[[#This Row],[AvailableEnd]], IFERROR(TIMEVALUE(availability[[#This Row],[AvailableEnd]]), "")))</f>
        <v>0.66666666666666663</v>
      </c>
      <c r="O79" t="b">
        <f>IF(OR(availability[[#This Row],[start_missing]],availability[[#This Row],[end_missing]]), FALSE,
 IF(OR(availability[[#This Row],[start_not_time]],availability[[#This Row],[end_not_time]]), FALSE,
 availability[[#This Row],[end_num]]-availability[[#This Row],[start_num]]&lt;0))</f>
        <v>0</v>
      </c>
      <c r="P79" cm="1">
        <f t="array" aca="1" ref="P79" ca="1">IF(OR(availability[[#This Row],[start_missing]],availability[[#This Row],[end_missing]]), "",
 IF(OR(availability[[#This Row],[start_not_time]],availability[[#This Row],[end_not_time]]), "",
 (_FV(availability[#This Row],"end_num",TRUE)-_FV(availability[#This Row],"start_num",TRUE))*24))</f>
        <v>0</v>
      </c>
      <c r="Q79">
        <f ca="1">IF(availability[[#This Row],[duration_hours]]="", FALSE,
 OR(availability[[#This Row],[duration_hours]]&lt;=0, availability[[#This Row],[duration_hours]]&gt;16))</f>
        <v>0</v>
      </c>
    </row>
    <row r="80" spans="1:17" x14ac:dyDescent="0.25">
      <c r="A80" t="s">
        <v>240</v>
      </c>
      <c r="B80" t="s">
        <v>1049</v>
      </c>
      <c r="C80" s="1">
        <v>0.41666666666666669</v>
      </c>
      <c r="D80" s="1">
        <v>0.58333333333333337</v>
      </c>
      <c r="E80" t="b">
        <f>LEN(TRIM(availability[[#This Row],[FacultyID]]))=0</f>
        <v>0</v>
      </c>
      <c r="F80" t="b">
        <f>LEN(TRIM(availability[[#This Row],[Day]]))=0</f>
        <v>0</v>
      </c>
      <c r="G80" t="b">
        <f>IF(availability[[#This Row],[Day]]="",FALSE, ISERROR(MATCH(availability[[#This Row],[Day]], RefLists!$E:$E, 0)))</f>
        <v>0</v>
      </c>
      <c r="H80" t="b">
        <f>LEN(availability[[#This Row],[FacultyID]])&lt;&gt;LEN(TRIM(availability[[#This Row],[FacultyID]]))</f>
        <v>0</v>
      </c>
      <c r="I80" t="b">
        <f>OR(availability[[#This Row],[AvailableStart]]="", ISBLANK(availability[[#This Row],[AvailableStart]]))</f>
        <v>0</v>
      </c>
      <c r="J80" t="b">
        <f>OR(availability[[#This Row],[AvailableEnd]]="", ISBLANK(availability[[#This Row],[AvailableEnd]]))</f>
        <v>0</v>
      </c>
      <c r="K80" t="b">
        <f>AND(NOT(availability[[#This Row],[start_missing]]), NOT(ISNUMBER(availability[[#This Row],[AvailableStart]])))</f>
        <v>0</v>
      </c>
      <c r="L80" t="b">
        <f>AND(NOT(availability[[#This Row],[end_missing]]), NOT(ISNUMBER(availability[[#This Row],[AvailableEnd]])))</f>
        <v>0</v>
      </c>
      <c r="M80">
        <f>IF(availability[[#This Row],[start_missing]],"", IF(ISNUMBER(availability[[#This Row],[AvailableStart]]), availability[[#This Row],[AvailableStart]], IFERROR(TIMEVALUE(availability[[#This Row],[AvailableStart]]), "")))</f>
        <v>0.41666666666666669</v>
      </c>
      <c r="N80">
        <f>IF(availability[[#This Row],[end_missing]],"", IF(ISNUMBER(availability[[#This Row],[AvailableEnd]]), availability[[#This Row],[AvailableEnd]], IFERROR(TIMEVALUE(availability[[#This Row],[AvailableEnd]]), "")))</f>
        <v>0.58333333333333337</v>
      </c>
      <c r="O80" t="b">
        <f>IF(OR(availability[[#This Row],[start_missing]],availability[[#This Row],[end_missing]]), FALSE,
 IF(OR(availability[[#This Row],[start_not_time]],availability[[#This Row],[end_not_time]]), FALSE,
 availability[[#This Row],[end_num]]-availability[[#This Row],[start_num]]&lt;0))</f>
        <v>0</v>
      </c>
      <c r="P80" cm="1">
        <f t="array" aca="1" ref="P80" ca="1">IF(OR(availability[[#This Row],[start_missing]],availability[[#This Row],[end_missing]]), "",
 IF(OR(availability[[#This Row],[start_not_time]],availability[[#This Row],[end_not_time]]), "",
 (_FV(availability[#This Row],"end_num",TRUE)-_FV(availability[#This Row],"start_num",TRUE))*24))</f>
        <v>0</v>
      </c>
      <c r="Q80">
        <f ca="1">IF(availability[[#This Row],[duration_hours]]="", FALSE,
 OR(availability[[#This Row],[duration_hours]]&lt;=0, availability[[#This Row],[duration_hours]]&gt;16))</f>
        <v>0</v>
      </c>
    </row>
    <row r="81" spans="1:17" x14ac:dyDescent="0.25">
      <c r="A81" t="s">
        <v>240</v>
      </c>
      <c r="B81" t="s">
        <v>1051</v>
      </c>
      <c r="C81" s="1">
        <v>0.5</v>
      </c>
      <c r="D81" s="1">
        <v>0.66666666666666663</v>
      </c>
      <c r="E81" t="b">
        <f>LEN(TRIM(availability[[#This Row],[FacultyID]]))=0</f>
        <v>0</v>
      </c>
      <c r="F81" t="b">
        <f>LEN(TRIM(availability[[#This Row],[Day]]))=0</f>
        <v>0</v>
      </c>
      <c r="G81" t="b">
        <f>IF(availability[[#This Row],[Day]]="",FALSE, ISERROR(MATCH(availability[[#This Row],[Day]], RefLists!$E:$E, 0)))</f>
        <v>0</v>
      </c>
      <c r="H81" t="b">
        <f>LEN(availability[[#This Row],[FacultyID]])&lt;&gt;LEN(TRIM(availability[[#This Row],[FacultyID]]))</f>
        <v>0</v>
      </c>
      <c r="I81" t="b">
        <f>OR(availability[[#This Row],[AvailableStart]]="", ISBLANK(availability[[#This Row],[AvailableStart]]))</f>
        <v>0</v>
      </c>
      <c r="J81" t="b">
        <f>OR(availability[[#This Row],[AvailableEnd]]="", ISBLANK(availability[[#This Row],[AvailableEnd]]))</f>
        <v>0</v>
      </c>
      <c r="K81" t="b">
        <f>AND(NOT(availability[[#This Row],[start_missing]]), NOT(ISNUMBER(availability[[#This Row],[AvailableStart]])))</f>
        <v>0</v>
      </c>
      <c r="L81" t="b">
        <f>AND(NOT(availability[[#This Row],[end_missing]]), NOT(ISNUMBER(availability[[#This Row],[AvailableEnd]])))</f>
        <v>0</v>
      </c>
      <c r="M81">
        <f>IF(availability[[#This Row],[start_missing]],"", IF(ISNUMBER(availability[[#This Row],[AvailableStart]]), availability[[#This Row],[AvailableStart]], IFERROR(TIMEVALUE(availability[[#This Row],[AvailableStart]]), "")))</f>
        <v>0.5</v>
      </c>
      <c r="N81">
        <f>IF(availability[[#This Row],[end_missing]],"", IF(ISNUMBER(availability[[#This Row],[AvailableEnd]]), availability[[#This Row],[AvailableEnd]], IFERROR(TIMEVALUE(availability[[#This Row],[AvailableEnd]]), "")))</f>
        <v>0.66666666666666663</v>
      </c>
      <c r="O81" t="b">
        <f>IF(OR(availability[[#This Row],[start_missing]],availability[[#This Row],[end_missing]]), FALSE,
 IF(OR(availability[[#This Row],[start_not_time]],availability[[#This Row],[end_not_time]]), FALSE,
 availability[[#This Row],[end_num]]-availability[[#This Row],[start_num]]&lt;0))</f>
        <v>0</v>
      </c>
      <c r="P81" cm="1">
        <f t="array" aca="1" ref="P81" ca="1">IF(OR(availability[[#This Row],[start_missing]],availability[[#This Row],[end_missing]]), "",
 IF(OR(availability[[#This Row],[start_not_time]],availability[[#This Row],[end_not_time]]), "",
 (_FV(availability[#This Row],"end_num",TRUE)-_FV(availability[#This Row],"start_num",TRUE))*24))</f>
        <v>0</v>
      </c>
      <c r="Q81">
        <f ca="1">IF(availability[[#This Row],[duration_hours]]="", FALSE,
 OR(availability[[#This Row],[duration_hours]]&lt;=0, availability[[#This Row],[duration_hours]]&gt;16))</f>
        <v>0</v>
      </c>
    </row>
    <row r="82" spans="1:17" x14ac:dyDescent="0.25">
      <c r="A82" t="s">
        <v>240</v>
      </c>
      <c r="B82" t="s">
        <v>1053</v>
      </c>
      <c r="C82" s="1">
        <v>0.33333333333333331</v>
      </c>
      <c r="D82" s="1">
        <v>0.41666666666666669</v>
      </c>
      <c r="E82" t="b">
        <f>LEN(TRIM(availability[[#This Row],[FacultyID]]))=0</f>
        <v>0</v>
      </c>
      <c r="F82" t="b">
        <f>LEN(TRIM(availability[[#This Row],[Day]]))=0</f>
        <v>0</v>
      </c>
      <c r="G82" t="b">
        <f>IF(availability[[#This Row],[Day]]="",FALSE, ISERROR(MATCH(availability[[#This Row],[Day]], RefLists!$E:$E, 0)))</f>
        <v>0</v>
      </c>
      <c r="H82" t="b">
        <f>LEN(availability[[#This Row],[FacultyID]])&lt;&gt;LEN(TRIM(availability[[#This Row],[FacultyID]]))</f>
        <v>0</v>
      </c>
      <c r="I82" t="b">
        <f>OR(availability[[#This Row],[AvailableStart]]="", ISBLANK(availability[[#This Row],[AvailableStart]]))</f>
        <v>0</v>
      </c>
      <c r="J82" t="b">
        <f>OR(availability[[#This Row],[AvailableEnd]]="", ISBLANK(availability[[#This Row],[AvailableEnd]]))</f>
        <v>0</v>
      </c>
      <c r="K82" t="b">
        <f>AND(NOT(availability[[#This Row],[start_missing]]), NOT(ISNUMBER(availability[[#This Row],[AvailableStart]])))</f>
        <v>0</v>
      </c>
      <c r="L82" t="b">
        <f>AND(NOT(availability[[#This Row],[end_missing]]), NOT(ISNUMBER(availability[[#This Row],[AvailableEnd]])))</f>
        <v>0</v>
      </c>
      <c r="M82">
        <f>IF(availability[[#This Row],[start_missing]],"", IF(ISNUMBER(availability[[#This Row],[AvailableStart]]), availability[[#This Row],[AvailableStart]], IFERROR(TIMEVALUE(availability[[#This Row],[AvailableStart]]), "")))</f>
        <v>0.33333333333333331</v>
      </c>
      <c r="N82">
        <f>IF(availability[[#This Row],[end_missing]],"", IF(ISNUMBER(availability[[#This Row],[AvailableEnd]]), availability[[#This Row],[AvailableEnd]], IFERROR(TIMEVALUE(availability[[#This Row],[AvailableEnd]]), "")))</f>
        <v>0.41666666666666669</v>
      </c>
      <c r="O82" t="b">
        <f>IF(OR(availability[[#This Row],[start_missing]],availability[[#This Row],[end_missing]]), FALSE,
 IF(OR(availability[[#This Row],[start_not_time]],availability[[#This Row],[end_not_time]]), FALSE,
 availability[[#This Row],[end_num]]-availability[[#This Row],[start_num]]&lt;0))</f>
        <v>0</v>
      </c>
      <c r="P82" cm="1">
        <f t="array" aca="1" ref="P82" ca="1">IF(OR(availability[[#This Row],[start_missing]],availability[[#This Row],[end_missing]]), "",
 IF(OR(availability[[#This Row],[start_not_time]],availability[[#This Row],[end_not_time]]), "",
 (_FV(availability[#This Row],"end_num",TRUE)-_FV(availability[#This Row],"start_num",TRUE))*24))</f>
        <v>0</v>
      </c>
      <c r="Q82">
        <f ca="1">IF(availability[[#This Row],[duration_hours]]="", FALSE,
 OR(availability[[#This Row],[duration_hours]]&lt;=0, availability[[#This Row],[duration_hours]]&gt;16))</f>
        <v>0</v>
      </c>
    </row>
    <row r="83" spans="1:17" x14ac:dyDescent="0.25">
      <c r="A83" t="s">
        <v>245</v>
      </c>
      <c r="B83" t="s">
        <v>1053</v>
      </c>
      <c r="C83" s="1">
        <v>0.5</v>
      </c>
      <c r="D83" s="1">
        <v>0.58333333333333337</v>
      </c>
      <c r="E83" t="b">
        <f>LEN(TRIM(availability[[#This Row],[FacultyID]]))=0</f>
        <v>0</v>
      </c>
      <c r="F83" t="b">
        <f>LEN(TRIM(availability[[#This Row],[Day]]))=0</f>
        <v>0</v>
      </c>
      <c r="G83" t="b">
        <f>IF(availability[[#This Row],[Day]]="",FALSE, ISERROR(MATCH(availability[[#This Row],[Day]], RefLists!$E:$E, 0)))</f>
        <v>0</v>
      </c>
      <c r="H83" t="b">
        <f>LEN(availability[[#This Row],[FacultyID]])&lt;&gt;LEN(TRIM(availability[[#This Row],[FacultyID]]))</f>
        <v>0</v>
      </c>
      <c r="I83" t="b">
        <f>OR(availability[[#This Row],[AvailableStart]]="", ISBLANK(availability[[#This Row],[AvailableStart]]))</f>
        <v>0</v>
      </c>
      <c r="J83" t="b">
        <f>OR(availability[[#This Row],[AvailableEnd]]="", ISBLANK(availability[[#This Row],[AvailableEnd]]))</f>
        <v>0</v>
      </c>
      <c r="K83" t="b">
        <f>AND(NOT(availability[[#This Row],[start_missing]]), NOT(ISNUMBER(availability[[#This Row],[AvailableStart]])))</f>
        <v>0</v>
      </c>
      <c r="L83" t="b">
        <f>AND(NOT(availability[[#This Row],[end_missing]]), NOT(ISNUMBER(availability[[#This Row],[AvailableEnd]])))</f>
        <v>0</v>
      </c>
      <c r="M83">
        <f>IF(availability[[#This Row],[start_missing]],"", IF(ISNUMBER(availability[[#This Row],[AvailableStart]]), availability[[#This Row],[AvailableStart]], IFERROR(TIMEVALUE(availability[[#This Row],[AvailableStart]]), "")))</f>
        <v>0.5</v>
      </c>
      <c r="N83">
        <f>IF(availability[[#This Row],[end_missing]],"", IF(ISNUMBER(availability[[#This Row],[AvailableEnd]]), availability[[#This Row],[AvailableEnd]], IFERROR(TIMEVALUE(availability[[#This Row],[AvailableEnd]]), "")))</f>
        <v>0.58333333333333337</v>
      </c>
      <c r="O83" t="b">
        <f>IF(OR(availability[[#This Row],[start_missing]],availability[[#This Row],[end_missing]]), FALSE,
 IF(OR(availability[[#This Row],[start_not_time]],availability[[#This Row],[end_not_time]]), FALSE,
 availability[[#This Row],[end_num]]-availability[[#This Row],[start_num]]&lt;0))</f>
        <v>0</v>
      </c>
      <c r="P83" cm="1">
        <f t="array" aca="1" ref="P83" ca="1">IF(OR(availability[[#This Row],[start_missing]],availability[[#This Row],[end_missing]]), "",
 IF(OR(availability[[#This Row],[start_not_time]],availability[[#This Row],[end_not_time]]), "",
 (_FV(availability[#This Row],"end_num",TRUE)-_FV(availability[#This Row],"start_num",TRUE))*24))</f>
        <v>0</v>
      </c>
      <c r="Q83">
        <f ca="1">IF(availability[[#This Row],[duration_hours]]="", FALSE,
 OR(availability[[#This Row],[duration_hours]]&lt;=0, availability[[#This Row],[duration_hours]]&gt;16))</f>
        <v>0</v>
      </c>
    </row>
    <row r="84" spans="1:17" x14ac:dyDescent="0.25">
      <c r="A84" t="s">
        <v>245</v>
      </c>
      <c r="B84" t="s">
        <v>1050</v>
      </c>
      <c r="C84" s="1">
        <v>0.33333333333333331</v>
      </c>
      <c r="D84" s="1">
        <v>0.5</v>
      </c>
      <c r="E84" t="b">
        <f>LEN(TRIM(availability[[#This Row],[FacultyID]]))=0</f>
        <v>0</v>
      </c>
      <c r="F84" t="b">
        <f>LEN(TRIM(availability[[#This Row],[Day]]))=0</f>
        <v>0</v>
      </c>
      <c r="G84" t="b">
        <f>IF(availability[[#This Row],[Day]]="",FALSE, ISERROR(MATCH(availability[[#This Row],[Day]], RefLists!$E:$E, 0)))</f>
        <v>0</v>
      </c>
      <c r="H84" t="b">
        <f>LEN(availability[[#This Row],[FacultyID]])&lt;&gt;LEN(TRIM(availability[[#This Row],[FacultyID]]))</f>
        <v>0</v>
      </c>
      <c r="I84" t="b">
        <f>OR(availability[[#This Row],[AvailableStart]]="", ISBLANK(availability[[#This Row],[AvailableStart]]))</f>
        <v>0</v>
      </c>
      <c r="J84" t="b">
        <f>OR(availability[[#This Row],[AvailableEnd]]="", ISBLANK(availability[[#This Row],[AvailableEnd]]))</f>
        <v>0</v>
      </c>
      <c r="K84" t="b">
        <f>AND(NOT(availability[[#This Row],[start_missing]]), NOT(ISNUMBER(availability[[#This Row],[AvailableStart]])))</f>
        <v>0</v>
      </c>
      <c r="L84" t="b">
        <f>AND(NOT(availability[[#This Row],[end_missing]]), NOT(ISNUMBER(availability[[#This Row],[AvailableEnd]])))</f>
        <v>0</v>
      </c>
      <c r="M84">
        <f>IF(availability[[#This Row],[start_missing]],"", IF(ISNUMBER(availability[[#This Row],[AvailableStart]]), availability[[#This Row],[AvailableStart]], IFERROR(TIMEVALUE(availability[[#This Row],[AvailableStart]]), "")))</f>
        <v>0.33333333333333331</v>
      </c>
      <c r="N84">
        <f>IF(availability[[#This Row],[end_missing]],"", IF(ISNUMBER(availability[[#This Row],[AvailableEnd]]), availability[[#This Row],[AvailableEnd]], IFERROR(TIMEVALUE(availability[[#This Row],[AvailableEnd]]), "")))</f>
        <v>0.5</v>
      </c>
      <c r="O84" t="b">
        <f>IF(OR(availability[[#This Row],[start_missing]],availability[[#This Row],[end_missing]]), FALSE,
 IF(OR(availability[[#This Row],[start_not_time]],availability[[#This Row],[end_not_time]]), FALSE,
 availability[[#This Row],[end_num]]-availability[[#This Row],[start_num]]&lt;0))</f>
        <v>0</v>
      </c>
      <c r="P84" cm="1">
        <f t="array" aca="1" ref="P84" ca="1">IF(OR(availability[[#This Row],[start_missing]],availability[[#This Row],[end_missing]]), "",
 IF(OR(availability[[#This Row],[start_not_time]],availability[[#This Row],[end_not_time]]), "",
 (_FV(availability[#This Row],"end_num",TRUE)-_FV(availability[#This Row],"start_num",TRUE))*24))</f>
        <v>0</v>
      </c>
      <c r="Q84">
        <f ca="1">IF(availability[[#This Row],[duration_hours]]="", FALSE,
 OR(availability[[#This Row],[duration_hours]]&lt;=0, availability[[#This Row],[duration_hours]]&gt;16))</f>
        <v>0</v>
      </c>
    </row>
    <row r="85" spans="1:17" x14ac:dyDescent="0.25">
      <c r="A85" t="s">
        <v>245</v>
      </c>
      <c r="B85" t="s">
        <v>1049</v>
      </c>
      <c r="C85" s="1">
        <v>0.41666666666666669</v>
      </c>
      <c r="D85" s="1">
        <v>0.58333333333333337</v>
      </c>
      <c r="E85" t="b">
        <f>LEN(TRIM(availability[[#This Row],[FacultyID]]))=0</f>
        <v>0</v>
      </c>
      <c r="F85" t="b">
        <f>LEN(TRIM(availability[[#This Row],[Day]]))=0</f>
        <v>0</v>
      </c>
      <c r="G85" t="b">
        <f>IF(availability[[#This Row],[Day]]="",FALSE, ISERROR(MATCH(availability[[#This Row],[Day]], RefLists!$E:$E, 0)))</f>
        <v>0</v>
      </c>
      <c r="H85" t="b">
        <f>LEN(availability[[#This Row],[FacultyID]])&lt;&gt;LEN(TRIM(availability[[#This Row],[FacultyID]]))</f>
        <v>0</v>
      </c>
      <c r="I85" t="b">
        <f>OR(availability[[#This Row],[AvailableStart]]="", ISBLANK(availability[[#This Row],[AvailableStart]]))</f>
        <v>0</v>
      </c>
      <c r="J85" t="b">
        <f>OR(availability[[#This Row],[AvailableEnd]]="", ISBLANK(availability[[#This Row],[AvailableEnd]]))</f>
        <v>0</v>
      </c>
      <c r="K85" t="b">
        <f>AND(NOT(availability[[#This Row],[start_missing]]), NOT(ISNUMBER(availability[[#This Row],[AvailableStart]])))</f>
        <v>0</v>
      </c>
      <c r="L85" t="b">
        <f>AND(NOT(availability[[#This Row],[end_missing]]), NOT(ISNUMBER(availability[[#This Row],[AvailableEnd]])))</f>
        <v>0</v>
      </c>
      <c r="M85">
        <f>IF(availability[[#This Row],[start_missing]],"", IF(ISNUMBER(availability[[#This Row],[AvailableStart]]), availability[[#This Row],[AvailableStart]], IFERROR(TIMEVALUE(availability[[#This Row],[AvailableStart]]), "")))</f>
        <v>0.41666666666666669</v>
      </c>
      <c r="N85">
        <f>IF(availability[[#This Row],[end_missing]],"", IF(ISNUMBER(availability[[#This Row],[AvailableEnd]]), availability[[#This Row],[AvailableEnd]], IFERROR(TIMEVALUE(availability[[#This Row],[AvailableEnd]]), "")))</f>
        <v>0.58333333333333337</v>
      </c>
      <c r="O85" t="b">
        <f>IF(OR(availability[[#This Row],[start_missing]],availability[[#This Row],[end_missing]]), FALSE,
 IF(OR(availability[[#This Row],[start_not_time]],availability[[#This Row],[end_not_time]]), FALSE,
 availability[[#This Row],[end_num]]-availability[[#This Row],[start_num]]&lt;0))</f>
        <v>0</v>
      </c>
      <c r="P85" cm="1">
        <f t="array" aca="1" ref="P85" ca="1">IF(OR(availability[[#This Row],[start_missing]],availability[[#This Row],[end_missing]]), "",
 IF(OR(availability[[#This Row],[start_not_time]],availability[[#This Row],[end_not_time]]), "",
 (_FV(availability[#This Row],"end_num",TRUE)-_FV(availability[#This Row],"start_num",TRUE))*24))</f>
        <v>0</v>
      </c>
      <c r="Q85">
        <f ca="1">IF(availability[[#This Row],[duration_hours]]="", FALSE,
 OR(availability[[#This Row],[duration_hours]]&lt;=0, availability[[#This Row],[duration_hours]]&gt;16))</f>
        <v>0</v>
      </c>
    </row>
    <row r="86" spans="1:17" x14ac:dyDescent="0.25">
      <c r="A86" t="s">
        <v>245</v>
      </c>
      <c r="B86" t="s">
        <v>1052</v>
      </c>
      <c r="C86" s="1">
        <v>0.41666666666666669</v>
      </c>
      <c r="D86" s="1">
        <v>0.58333333333333337</v>
      </c>
      <c r="E86" t="b">
        <f>LEN(TRIM(availability[[#This Row],[FacultyID]]))=0</f>
        <v>0</v>
      </c>
      <c r="F86" t="b">
        <f>LEN(TRIM(availability[[#This Row],[Day]]))=0</f>
        <v>0</v>
      </c>
      <c r="G86" t="b">
        <f>IF(availability[[#This Row],[Day]]="",FALSE, ISERROR(MATCH(availability[[#This Row],[Day]], RefLists!$E:$E, 0)))</f>
        <v>0</v>
      </c>
      <c r="H86" t="b">
        <f>LEN(availability[[#This Row],[FacultyID]])&lt;&gt;LEN(TRIM(availability[[#This Row],[FacultyID]]))</f>
        <v>0</v>
      </c>
      <c r="I86" t="b">
        <f>OR(availability[[#This Row],[AvailableStart]]="", ISBLANK(availability[[#This Row],[AvailableStart]]))</f>
        <v>0</v>
      </c>
      <c r="J86" t="b">
        <f>OR(availability[[#This Row],[AvailableEnd]]="", ISBLANK(availability[[#This Row],[AvailableEnd]]))</f>
        <v>0</v>
      </c>
      <c r="K86" t="b">
        <f>AND(NOT(availability[[#This Row],[start_missing]]), NOT(ISNUMBER(availability[[#This Row],[AvailableStart]])))</f>
        <v>0</v>
      </c>
      <c r="L86" t="b">
        <f>AND(NOT(availability[[#This Row],[end_missing]]), NOT(ISNUMBER(availability[[#This Row],[AvailableEnd]])))</f>
        <v>0</v>
      </c>
      <c r="M86">
        <f>IF(availability[[#This Row],[start_missing]],"", IF(ISNUMBER(availability[[#This Row],[AvailableStart]]), availability[[#This Row],[AvailableStart]], IFERROR(TIMEVALUE(availability[[#This Row],[AvailableStart]]), "")))</f>
        <v>0.41666666666666669</v>
      </c>
      <c r="N86">
        <f>IF(availability[[#This Row],[end_missing]],"", IF(ISNUMBER(availability[[#This Row],[AvailableEnd]]), availability[[#This Row],[AvailableEnd]], IFERROR(TIMEVALUE(availability[[#This Row],[AvailableEnd]]), "")))</f>
        <v>0.58333333333333337</v>
      </c>
      <c r="O86" t="b">
        <f>IF(OR(availability[[#This Row],[start_missing]],availability[[#This Row],[end_missing]]), FALSE,
 IF(OR(availability[[#This Row],[start_not_time]],availability[[#This Row],[end_not_time]]), FALSE,
 availability[[#This Row],[end_num]]-availability[[#This Row],[start_num]]&lt;0))</f>
        <v>0</v>
      </c>
      <c r="P86" cm="1">
        <f t="array" aca="1" ref="P86" ca="1">IF(OR(availability[[#This Row],[start_missing]],availability[[#This Row],[end_missing]]), "",
 IF(OR(availability[[#This Row],[start_not_time]],availability[[#This Row],[end_not_time]]), "",
 (_FV(availability[#This Row],"end_num",TRUE)-_FV(availability[#This Row],"start_num",TRUE))*24))</f>
        <v>0</v>
      </c>
      <c r="Q86">
        <f ca="1">IF(availability[[#This Row],[duration_hours]]="", FALSE,
 OR(availability[[#This Row],[duration_hours]]&lt;=0, availability[[#This Row],[duration_hours]]&gt;16))</f>
        <v>0</v>
      </c>
    </row>
    <row r="87" spans="1:17" x14ac:dyDescent="0.25">
      <c r="A87" t="s">
        <v>250</v>
      </c>
      <c r="B87" t="s">
        <v>1052</v>
      </c>
      <c r="C87" s="1">
        <v>0.45833333333333331</v>
      </c>
      <c r="D87" s="1">
        <v>0.54166666666666663</v>
      </c>
      <c r="E87" t="b">
        <f>LEN(TRIM(availability[[#This Row],[FacultyID]]))=0</f>
        <v>0</v>
      </c>
      <c r="F87" t="b">
        <f>LEN(TRIM(availability[[#This Row],[Day]]))=0</f>
        <v>0</v>
      </c>
      <c r="G87" t="b">
        <f>IF(availability[[#This Row],[Day]]="",FALSE, ISERROR(MATCH(availability[[#This Row],[Day]], RefLists!$E:$E, 0)))</f>
        <v>0</v>
      </c>
      <c r="H87" t="b">
        <f>LEN(availability[[#This Row],[FacultyID]])&lt;&gt;LEN(TRIM(availability[[#This Row],[FacultyID]]))</f>
        <v>0</v>
      </c>
      <c r="I87" t="b">
        <f>OR(availability[[#This Row],[AvailableStart]]="", ISBLANK(availability[[#This Row],[AvailableStart]]))</f>
        <v>0</v>
      </c>
      <c r="J87" t="b">
        <f>OR(availability[[#This Row],[AvailableEnd]]="", ISBLANK(availability[[#This Row],[AvailableEnd]]))</f>
        <v>0</v>
      </c>
      <c r="K87" t="b">
        <f>AND(NOT(availability[[#This Row],[start_missing]]), NOT(ISNUMBER(availability[[#This Row],[AvailableStart]])))</f>
        <v>0</v>
      </c>
      <c r="L87" t="b">
        <f>AND(NOT(availability[[#This Row],[end_missing]]), NOT(ISNUMBER(availability[[#This Row],[AvailableEnd]])))</f>
        <v>0</v>
      </c>
      <c r="M87">
        <f>IF(availability[[#This Row],[start_missing]],"", IF(ISNUMBER(availability[[#This Row],[AvailableStart]]), availability[[#This Row],[AvailableStart]], IFERROR(TIMEVALUE(availability[[#This Row],[AvailableStart]]), "")))</f>
        <v>0.45833333333333331</v>
      </c>
      <c r="N87">
        <f>IF(availability[[#This Row],[end_missing]],"", IF(ISNUMBER(availability[[#This Row],[AvailableEnd]]), availability[[#This Row],[AvailableEnd]], IFERROR(TIMEVALUE(availability[[#This Row],[AvailableEnd]]), "")))</f>
        <v>0.54166666666666663</v>
      </c>
      <c r="O87" t="b">
        <f>IF(OR(availability[[#This Row],[start_missing]],availability[[#This Row],[end_missing]]), FALSE,
 IF(OR(availability[[#This Row],[start_not_time]],availability[[#This Row],[end_not_time]]), FALSE,
 availability[[#This Row],[end_num]]-availability[[#This Row],[start_num]]&lt;0))</f>
        <v>0</v>
      </c>
      <c r="P87" cm="1">
        <f t="array" aca="1" ref="P87" ca="1">IF(OR(availability[[#This Row],[start_missing]],availability[[#This Row],[end_missing]]), "",
 IF(OR(availability[[#This Row],[start_not_time]],availability[[#This Row],[end_not_time]]), "",
 (_FV(availability[#This Row],"end_num",TRUE)-_FV(availability[#This Row],"start_num",TRUE))*24))</f>
        <v>0</v>
      </c>
      <c r="Q87">
        <f ca="1">IF(availability[[#This Row],[duration_hours]]="", FALSE,
 OR(availability[[#This Row],[duration_hours]]&lt;=0, availability[[#This Row],[duration_hours]]&gt;16))</f>
        <v>0</v>
      </c>
    </row>
    <row r="88" spans="1:17" x14ac:dyDescent="0.25">
      <c r="A88" t="s">
        <v>250</v>
      </c>
      <c r="B88" t="s">
        <v>1053</v>
      </c>
      <c r="C88" s="1">
        <v>0.33333333333333331</v>
      </c>
      <c r="D88" s="1">
        <v>0.5</v>
      </c>
      <c r="E88" t="b">
        <f>LEN(TRIM(availability[[#This Row],[FacultyID]]))=0</f>
        <v>0</v>
      </c>
      <c r="F88" t="b">
        <f>LEN(TRIM(availability[[#This Row],[Day]]))=0</f>
        <v>0</v>
      </c>
      <c r="G88" t="b">
        <f>IF(availability[[#This Row],[Day]]="",FALSE, ISERROR(MATCH(availability[[#This Row],[Day]], RefLists!$E:$E, 0)))</f>
        <v>0</v>
      </c>
      <c r="H88" t="b">
        <f>LEN(availability[[#This Row],[FacultyID]])&lt;&gt;LEN(TRIM(availability[[#This Row],[FacultyID]]))</f>
        <v>0</v>
      </c>
      <c r="I88" t="b">
        <f>OR(availability[[#This Row],[AvailableStart]]="", ISBLANK(availability[[#This Row],[AvailableStart]]))</f>
        <v>0</v>
      </c>
      <c r="J88" t="b">
        <f>OR(availability[[#This Row],[AvailableEnd]]="", ISBLANK(availability[[#This Row],[AvailableEnd]]))</f>
        <v>0</v>
      </c>
      <c r="K88" t="b">
        <f>AND(NOT(availability[[#This Row],[start_missing]]), NOT(ISNUMBER(availability[[#This Row],[AvailableStart]])))</f>
        <v>0</v>
      </c>
      <c r="L88" t="b">
        <f>AND(NOT(availability[[#This Row],[end_missing]]), NOT(ISNUMBER(availability[[#This Row],[AvailableEnd]])))</f>
        <v>0</v>
      </c>
      <c r="M88">
        <f>IF(availability[[#This Row],[start_missing]],"", IF(ISNUMBER(availability[[#This Row],[AvailableStart]]), availability[[#This Row],[AvailableStart]], IFERROR(TIMEVALUE(availability[[#This Row],[AvailableStart]]), "")))</f>
        <v>0.33333333333333331</v>
      </c>
      <c r="N88">
        <f>IF(availability[[#This Row],[end_missing]],"", IF(ISNUMBER(availability[[#This Row],[AvailableEnd]]), availability[[#This Row],[AvailableEnd]], IFERROR(TIMEVALUE(availability[[#This Row],[AvailableEnd]]), "")))</f>
        <v>0.5</v>
      </c>
      <c r="O88" t="b">
        <f>IF(OR(availability[[#This Row],[start_missing]],availability[[#This Row],[end_missing]]), FALSE,
 IF(OR(availability[[#This Row],[start_not_time]],availability[[#This Row],[end_not_time]]), FALSE,
 availability[[#This Row],[end_num]]-availability[[#This Row],[start_num]]&lt;0))</f>
        <v>0</v>
      </c>
      <c r="P88" cm="1">
        <f t="array" aca="1" ref="P88" ca="1">IF(OR(availability[[#This Row],[start_missing]],availability[[#This Row],[end_missing]]), "",
 IF(OR(availability[[#This Row],[start_not_time]],availability[[#This Row],[end_not_time]]), "",
 (_FV(availability[#This Row],"end_num",TRUE)-_FV(availability[#This Row],"start_num",TRUE))*24))</f>
        <v>0</v>
      </c>
      <c r="Q88">
        <f ca="1">IF(availability[[#This Row],[duration_hours]]="", FALSE,
 OR(availability[[#This Row],[duration_hours]]&lt;=0, availability[[#This Row],[duration_hours]]&gt;16))</f>
        <v>0</v>
      </c>
    </row>
    <row r="89" spans="1:17" x14ac:dyDescent="0.25">
      <c r="A89" t="s">
        <v>250</v>
      </c>
      <c r="B89" t="s">
        <v>1051</v>
      </c>
      <c r="C89" s="1">
        <v>0.5</v>
      </c>
      <c r="D89" s="1">
        <v>0.66666666666666663</v>
      </c>
      <c r="E89" t="b">
        <f>LEN(TRIM(availability[[#This Row],[FacultyID]]))=0</f>
        <v>0</v>
      </c>
      <c r="F89" t="b">
        <f>LEN(TRIM(availability[[#This Row],[Day]]))=0</f>
        <v>0</v>
      </c>
      <c r="G89" t="b">
        <f>IF(availability[[#This Row],[Day]]="",FALSE, ISERROR(MATCH(availability[[#This Row],[Day]], RefLists!$E:$E, 0)))</f>
        <v>0</v>
      </c>
      <c r="H89" t="b">
        <f>LEN(availability[[#This Row],[FacultyID]])&lt;&gt;LEN(TRIM(availability[[#This Row],[FacultyID]]))</f>
        <v>0</v>
      </c>
      <c r="I89" t="b">
        <f>OR(availability[[#This Row],[AvailableStart]]="", ISBLANK(availability[[#This Row],[AvailableStart]]))</f>
        <v>0</v>
      </c>
      <c r="J89" t="b">
        <f>OR(availability[[#This Row],[AvailableEnd]]="", ISBLANK(availability[[#This Row],[AvailableEnd]]))</f>
        <v>0</v>
      </c>
      <c r="K89" t="b">
        <f>AND(NOT(availability[[#This Row],[start_missing]]), NOT(ISNUMBER(availability[[#This Row],[AvailableStart]])))</f>
        <v>0</v>
      </c>
      <c r="L89" t="b">
        <f>AND(NOT(availability[[#This Row],[end_missing]]), NOT(ISNUMBER(availability[[#This Row],[AvailableEnd]])))</f>
        <v>0</v>
      </c>
      <c r="M89">
        <f>IF(availability[[#This Row],[start_missing]],"", IF(ISNUMBER(availability[[#This Row],[AvailableStart]]), availability[[#This Row],[AvailableStart]], IFERROR(TIMEVALUE(availability[[#This Row],[AvailableStart]]), "")))</f>
        <v>0.5</v>
      </c>
      <c r="N89">
        <f>IF(availability[[#This Row],[end_missing]],"", IF(ISNUMBER(availability[[#This Row],[AvailableEnd]]), availability[[#This Row],[AvailableEnd]], IFERROR(TIMEVALUE(availability[[#This Row],[AvailableEnd]]), "")))</f>
        <v>0.66666666666666663</v>
      </c>
      <c r="O89" t="b">
        <f>IF(OR(availability[[#This Row],[start_missing]],availability[[#This Row],[end_missing]]), FALSE,
 IF(OR(availability[[#This Row],[start_not_time]],availability[[#This Row],[end_not_time]]), FALSE,
 availability[[#This Row],[end_num]]-availability[[#This Row],[start_num]]&lt;0))</f>
        <v>0</v>
      </c>
      <c r="P89" cm="1">
        <f t="array" aca="1" ref="P89" ca="1">IF(OR(availability[[#This Row],[start_missing]],availability[[#This Row],[end_missing]]), "",
 IF(OR(availability[[#This Row],[start_not_time]],availability[[#This Row],[end_not_time]]), "",
 (_FV(availability[#This Row],"end_num",TRUE)-_FV(availability[#This Row],"start_num",TRUE))*24))</f>
        <v>0</v>
      </c>
      <c r="Q89">
        <f ca="1">IF(availability[[#This Row],[duration_hours]]="", FALSE,
 OR(availability[[#This Row],[duration_hours]]&lt;=0, availability[[#This Row],[duration_hours]]&gt;16))</f>
        <v>0</v>
      </c>
    </row>
    <row r="90" spans="1:17" x14ac:dyDescent="0.25">
      <c r="A90" t="s">
        <v>250</v>
      </c>
      <c r="B90" t="s">
        <v>1049</v>
      </c>
      <c r="C90" s="1">
        <v>0.33333333333333331</v>
      </c>
      <c r="D90" s="1">
        <v>0.45833333333333331</v>
      </c>
      <c r="E90" t="b">
        <f>LEN(TRIM(availability[[#This Row],[FacultyID]]))=0</f>
        <v>0</v>
      </c>
      <c r="F90" t="b">
        <f>LEN(TRIM(availability[[#This Row],[Day]]))=0</f>
        <v>0</v>
      </c>
      <c r="G90" t="b">
        <f>IF(availability[[#This Row],[Day]]="",FALSE, ISERROR(MATCH(availability[[#This Row],[Day]], RefLists!$E:$E, 0)))</f>
        <v>0</v>
      </c>
      <c r="H90" t="b">
        <f>LEN(availability[[#This Row],[FacultyID]])&lt;&gt;LEN(TRIM(availability[[#This Row],[FacultyID]]))</f>
        <v>0</v>
      </c>
      <c r="I90" t="b">
        <f>OR(availability[[#This Row],[AvailableStart]]="", ISBLANK(availability[[#This Row],[AvailableStart]]))</f>
        <v>0</v>
      </c>
      <c r="J90" t="b">
        <f>OR(availability[[#This Row],[AvailableEnd]]="", ISBLANK(availability[[#This Row],[AvailableEnd]]))</f>
        <v>0</v>
      </c>
      <c r="K90" t="b">
        <f>AND(NOT(availability[[#This Row],[start_missing]]), NOT(ISNUMBER(availability[[#This Row],[AvailableStart]])))</f>
        <v>0</v>
      </c>
      <c r="L90" t="b">
        <f>AND(NOT(availability[[#This Row],[end_missing]]), NOT(ISNUMBER(availability[[#This Row],[AvailableEnd]])))</f>
        <v>0</v>
      </c>
      <c r="M90">
        <f>IF(availability[[#This Row],[start_missing]],"", IF(ISNUMBER(availability[[#This Row],[AvailableStart]]), availability[[#This Row],[AvailableStart]], IFERROR(TIMEVALUE(availability[[#This Row],[AvailableStart]]), "")))</f>
        <v>0.33333333333333331</v>
      </c>
      <c r="N90">
        <f>IF(availability[[#This Row],[end_missing]],"", IF(ISNUMBER(availability[[#This Row],[AvailableEnd]]), availability[[#This Row],[AvailableEnd]], IFERROR(TIMEVALUE(availability[[#This Row],[AvailableEnd]]), "")))</f>
        <v>0.45833333333333331</v>
      </c>
      <c r="O90" t="b">
        <f>IF(OR(availability[[#This Row],[start_missing]],availability[[#This Row],[end_missing]]), FALSE,
 IF(OR(availability[[#This Row],[start_not_time]],availability[[#This Row],[end_not_time]]), FALSE,
 availability[[#This Row],[end_num]]-availability[[#This Row],[start_num]]&lt;0))</f>
        <v>0</v>
      </c>
      <c r="P90" cm="1">
        <f t="array" aca="1" ref="P90" ca="1">IF(OR(availability[[#This Row],[start_missing]],availability[[#This Row],[end_missing]]), "",
 IF(OR(availability[[#This Row],[start_not_time]],availability[[#This Row],[end_not_time]]), "",
 (_FV(availability[#This Row],"end_num",TRUE)-_FV(availability[#This Row],"start_num",TRUE))*24))</f>
        <v>0</v>
      </c>
      <c r="Q90">
        <f ca="1">IF(availability[[#This Row],[duration_hours]]="", FALSE,
 OR(availability[[#This Row],[duration_hours]]&lt;=0, availability[[#This Row],[duration_hours]]&gt;16))</f>
        <v>0</v>
      </c>
    </row>
    <row r="91" spans="1:17" x14ac:dyDescent="0.25">
      <c r="A91" t="s">
        <v>250</v>
      </c>
      <c r="B91" t="s">
        <v>1050</v>
      </c>
      <c r="C91" s="1">
        <v>0.5</v>
      </c>
      <c r="D91" s="1">
        <v>0.66666666666666663</v>
      </c>
      <c r="E91" t="b">
        <f>LEN(TRIM(availability[[#This Row],[FacultyID]]))=0</f>
        <v>0</v>
      </c>
      <c r="F91" t="b">
        <f>LEN(TRIM(availability[[#This Row],[Day]]))=0</f>
        <v>0</v>
      </c>
      <c r="G91" t="b">
        <f>IF(availability[[#This Row],[Day]]="",FALSE, ISERROR(MATCH(availability[[#This Row],[Day]], RefLists!$E:$E, 0)))</f>
        <v>0</v>
      </c>
      <c r="H91" t="b">
        <f>LEN(availability[[#This Row],[FacultyID]])&lt;&gt;LEN(TRIM(availability[[#This Row],[FacultyID]]))</f>
        <v>0</v>
      </c>
      <c r="I91" t="b">
        <f>OR(availability[[#This Row],[AvailableStart]]="", ISBLANK(availability[[#This Row],[AvailableStart]]))</f>
        <v>0</v>
      </c>
      <c r="J91" t="b">
        <f>OR(availability[[#This Row],[AvailableEnd]]="", ISBLANK(availability[[#This Row],[AvailableEnd]]))</f>
        <v>0</v>
      </c>
      <c r="K91" t="b">
        <f>AND(NOT(availability[[#This Row],[start_missing]]), NOT(ISNUMBER(availability[[#This Row],[AvailableStart]])))</f>
        <v>0</v>
      </c>
      <c r="L91" t="b">
        <f>AND(NOT(availability[[#This Row],[end_missing]]), NOT(ISNUMBER(availability[[#This Row],[AvailableEnd]])))</f>
        <v>0</v>
      </c>
      <c r="M91">
        <f>IF(availability[[#This Row],[start_missing]],"", IF(ISNUMBER(availability[[#This Row],[AvailableStart]]), availability[[#This Row],[AvailableStart]], IFERROR(TIMEVALUE(availability[[#This Row],[AvailableStart]]), "")))</f>
        <v>0.5</v>
      </c>
      <c r="N91">
        <f>IF(availability[[#This Row],[end_missing]],"", IF(ISNUMBER(availability[[#This Row],[AvailableEnd]]), availability[[#This Row],[AvailableEnd]], IFERROR(TIMEVALUE(availability[[#This Row],[AvailableEnd]]), "")))</f>
        <v>0.66666666666666663</v>
      </c>
      <c r="O91" t="b">
        <f>IF(OR(availability[[#This Row],[start_missing]],availability[[#This Row],[end_missing]]), FALSE,
 IF(OR(availability[[#This Row],[start_not_time]],availability[[#This Row],[end_not_time]]), FALSE,
 availability[[#This Row],[end_num]]-availability[[#This Row],[start_num]]&lt;0))</f>
        <v>0</v>
      </c>
      <c r="P91" cm="1">
        <f t="array" aca="1" ref="P91" ca="1">IF(OR(availability[[#This Row],[start_missing]],availability[[#This Row],[end_missing]]), "",
 IF(OR(availability[[#This Row],[start_not_time]],availability[[#This Row],[end_not_time]]), "",
 (_FV(availability[#This Row],"end_num",TRUE)-_FV(availability[#This Row],"start_num",TRUE))*24))</f>
        <v>0</v>
      </c>
      <c r="Q91">
        <f ca="1">IF(availability[[#This Row],[duration_hours]]="", FALSE,
 OR(availability[[#This Row],[duration_hours]]&lt;=0, availability[[#This Row],[duration_hours]]&gt;16))</f>
        <v>0</v>
      </c>
    </row>
    <row r="92" spans="1:17" x14ac:dyDescent="0.25">
      <c r="A92" t="s">
        <v>254</v>
      </c>
      <c r="B92" t="s">
        <v>1051</v>
      </c>
      <c r="C92" s="1">
        <v>0.33333333333333331</v>
      </c>
      <c r="D92" s="1">
        <v>0.45833333333333331</v>
      </c>
      <c r="E92" t="b">
        <f>LEN(TRIM(availability[[#This Row],[FacultyID]]))=0</f>
        <v>0</v>
      </c>
      <c r="F92" t="b">
        <f>LEN(TRIM(availability[[#This Row],[Day]]))=0</f>
        <v>0</v>
      </c>
      <c r="G92" t="b">
        <f>IF(availability[[#This Row],[Day]]="",FALSE, ISERROR(MATCH(availability[[#This Row],[Day]], RefLists!$E:$E, 0)))</f>
        <v>0</v>
      </c>
      <c r="H92" t="b">
        <f>LEN(availability[[#This Row],[FacultyID]])&lt;&gt;LEN(TRIM(availability[[#This Row],[FacultyID]]))</f>
        <v>0</v>
      </c>
      <c r="I92" t="b">
        <f>OR(availability[[#This Row],[AvailableStart]]="", ISBLANK(availability[[#This Row],[AvailableStart]]))</f>
        <v>0</v>
      </c>
      <c r="J92" t="b">
        <f>OR(availability[[#This Row],[AvailableEnd]]="", ISBLANK(availability[[#This Row],[AvailableEnd]]))</f>
        <v>0</v>
      </c>
      <c r="K92" t="b">
        <f>AND(NOT(availability[[#This Row],[start_missing]]), NOT(ISNUMBER(availability[[#This Row],[AvailableStart]])))</f>
        <v>0</v>
      </c>
      <c r="L92" t="b">
        <f>AND(NOT(availability[[#This Row],[end_missing]]), NOT(ISNUMBER(availability[[#This Row],[AvailableEnd]])))</f>
        <v>0</v>
      </c>
      <c r="M92">
        <f>IF(availability[[#This Row],[start_missing]],"", IF(ISNUMBER(availability[[#This Row],[AvailableStart]]), availability[[#This Row],[AvailableStart]], IFERROR(TIMEVALUE(availability[[#This Row],[AvailableStart]]), "")))</f>
        <v>0.33333333333333331</v>
      </c>
      <c r="N92">
        <f>IF(availability[[#This Row],[end_missing]],"", IF(ISNUMBER(availability[[#This Row],[AvailableEnd]]), availability[[#This Row],[AvailableEnd]], IFERROR(TIMEVALUE(availability[[#This Row],[AvailableEnd]]), "")))</f>
        <v>0.45833333333333331</v>
      </c>
      <c r="O92" t="b">
        <f>IF(OR(availability[[#This Row],[start_missing]],availability[[#This Row],[end_missing]]), FALSE,
 IF(OR(availability[[#This Row],[start_not_time]],availability[[#This Row],[end_not_time]]), FALSE,
 availability[[#This Row],[end_num]]-availability[[#This Row],[start_num]]&lt;0))</f>
        <v>0</v>
      </c>
      <c r="P92" cm="1">
        <f t="array" aca="1" ref="P92" ca="1">IF(OR(availability[[#This Row],[start_missing]],availability[[#This Row],[end_missing]]), "",
 IF(OR(availability[[#This Row],[start_not_time]],availability[[#This Row],[end_not_time]]), "",
 (_FV(availability[#This Row],"end_num",TRUE)-_FV(availability[#This Row],"start_num",TRUE))*24))</f>
        <v>0</v>
      </c>
      <c r="Q92">
        <f ca="1">IF(availability[[#This Row],[duration_hours]]="", FALSE,
 OR(availability[[#This Row],[duration_hours]]&lt;=0, availability[[#This Row],[duration_hours]]&gt;16))</f>
        <v>0</v>
      </c>
    </row>
    <row r="93" spans="1:17" x14ac:dyDescent="0.25">
      <c r="A93" t="s">
        <v>254</v>
      </c>
      <c r="B93" t="s">
        <v>1049</v>
      </c>
      <c r="C93" s="1">
        <v>0.54166666666666663</v>
      </c>
      <c r="D93" s="1">
        <v>0.70833333333333337</v>
      </c>
      <c r="E93" t="b">
        <f>LEN(TRIM(availability[[#This Row],[FacultyID]]))=0</f>
        <v>0</v>
      </c>
      <c r="F93" t="b">
        <f>LEN(TRIM(availability[[#This Row],[Day]]))=0</f>
        <v>0</v>
      </c>
      <c r="G93" t="b">
        <f>IF(availability[[#This Row],[Day]]="",FALSE, ISERROR(MATCH(availability[[#This Row],[Day]], RefLists!$E:$E, 0)))</f>
        <v>0</v>
      </c>
      <c r="H93" t="b">
        <f>LEN(availability[[#This Row],[FacultyID]])&lt;&gt;LEN(TRIM(availability[[#This Row],[FacultyID]]))</f>
        <v>0</v>
      </c>
      <c r="I93" t="b">
        <f>OR(availability[[#This Row],[AvailableStart]]="", ISBLANK(availability[[#This Row],[AvailableStart]]))</f>
        <v>0</v>
      </c>
      <c r="J93" t="b">
        <f>OR(availability[[#This Row],[AvailableEnd]]="", ISBLANK(availability[[#This Row],[AvailableEnd]]))</f>
        <v>0</v>
      </c>
      <c r="K93" t="b">
        <f>AND(NOT(availability[[#This Row],[start_missing]]), NOT(ISNUMBER(availability[[#This Row],[AvailableStart]])))</f>
        <v>0</v>
      </c>
      <c r="L93" t="b">
        <f>AND(NOT(availability[[#This Row],[end_missing]]), NOT(ISNUMBER(availability[[#This Row],[AvailableEnd]])))</f>
        <v>0</v>
      </c>
      <c r="M93">
        <f>IF(availability[[#This Row],[start_missing]],"", IF(ISNUMBER(availability[[#This Row],[AvailableStart]]), availability[[#This Row],[AvailableStart]], IFERROR(TIMEVALUE(availability[[#This Row],[AvailableStart]]), "")))</f>
        <v>0.54166666666666663</v>
      </c>
      <c r="N93">
        <f>IF(availability[[#This Row],[end_missing]],"", IF(ISNUMBER(availability[[#This Row],[AvailableEnd]]), availability[[#This Row],[AvailableEnd]], IFERROR(TIMEVALUE(availability[[#This Row],[AvailableEnd]]), "")))</f>
        <v>0.70833333333333337</v>
      </c>
      <c r="O93" t="b">
        <f>IF(OR(availability[[#This Row],[start_missing]],availability[[#This Row],[end_missing]]), FALSE,
 IF(OR(availability[[#This Row],[start_not_time]],availability[[#This Row],[end_not_time]]), FALSE,
 availability[[#This Row],[end_num]]-availability[[#This Row],[start_num]]&lt;0))</f>
        <v>0</v>
      </c>
      <c r="P93" cm="1">
        <f t="array" aca="1" ref="P93" ca="1">IF(OR(availability[[#This Row],[start_missing]],availability[[#This Row],[end_missing]]), "",
 IF(OR(availability[[#This Row],[start_not_time]],availability[[#This Row],[end_not_time]]), "",
 (_FV(availability[#This Row],"end_num",TRUE)-_FV(availability[#This Row],"start_num",TRUE))*24))</f>
        <v>0</v>
      </c>
      <c r="Q93">
        <f ca="1">IF(availability[[#This Row],[duration_hours]]="", FALSE,
 OR(availability[[#This Row],[duration_hours]]&lt;=0, availability[[#This Row],[duration_hours]]&gt;16))</f>
        <v>0</v>
      </c>
    </row>
    <row r="94" spans="1:17" x14ac:dyDescent="0.25">
      <c r="A94" t="s">
        <v>258</v>
      </c>
      <c r="B94" t="s">
        <v>1053</v>
      </c>
      <c r="C94" s="1">
        <v>0.33333333333333331</v>
      </c>
      <c r="D94" s="1">
        <v>0.5</v>
      </c>
      <c r="E94" t="b">
        <f>LEN(TRIM(availability[[#This Row],[FacultyID]]))=0</f>
        <v>0</v>
      </c>
      <c r="F94" t="b">
        <f>LEN(TRIM(availability[[#This Row],[Day]]))=0</f>
        <v>0</v>
      </c>
      <c r="G94" t="b">
        <f>IF(availability[[#This Row],[Day]]="",FALSE, ISERROR(MATCH(availability[[#This Row],[Day]], RefLists!$E:$E, 0)))</f>
        <v>0</v>
      </c>
      <c r="H94" t="b">
        <f>LEN(availability[[#This Row],[FacultyID]])&lt;&gt;LEN(TRIM(availability[[#This Row],[FacultyID]]))</f>
        <v>0</v>
      </c>
      <c r="I94" t="b">
        <f>OR(availability[[#This Row],[AvailableStart]]="", ISBLANK(availability[[#This Row],[AvailableStart]]))</f>
        <v>0</v>
      </c>
      <c r="J94" t="b">
        <f>OR(availability[[#This Row],[AvailableEnd]]="", ISBLANK(availability[[#This Row],[AvailableEnd]]))</f>
        <v>0</v>
      </c>
      <c r="K94" t="b">
        <f>AND(NOT(availability[[#This Row],[start_missing]]), NOT(ISNUMBER(availability[[#This Row],[AvailableStart]])))</f>
        <v>0</v>
      </c>
      <c r="L94" t="b">
        <f>AND(NOT(availability[[#This Row],[end_missing]]), NOT(ISNUMBER(availability[[#This Row],[AvailableEnd]])))</f>
        <v>0</v>
      </c>
      <c r="M94">
        <f>IF(availability[[#This Row],[start_missing]],"", IF(ISNUMBER(availability[[#This Row],[AvailableStart]]), availability[[#This Row],[AvailableStart]], IFERROR(TIMEVALUE(availability[[#This Row],[AvailableStart]]), "")))</f>
        <v>0.33333333333333331</v>
      </c>
      <c r="N94">
        <f>IF(availability[[#This Row],[end_missing]],"", IF(ISNUMBER(availability[[#This Row],[AvailableEnd]]), availability[[#This Row],[AvailableEnd]], IFERROR(TIMEVALUE(availability[[#This Row],[AvailableEnd]]), "")))</f>
        <v>0.5</v>
      </c>
      <c r="O94" t="b">
        <f>IF(OR(availability[[#This Row],[start_missing]],availability[[#This Row],[end_missing]]), FALSE,
 IF(OR(availability[[#This Row],[start_not_time]],availability[[#This Row],[end_not_time]]), FALSE,
 availability[[#This Row],[end_num]]-availability[[#This Row],[start_num]]&lt;0))</f>
        <v>0</v>
      </c>
      <c r="P94" cm="1">
        <f t="array" aca="1" ref="P94" ca="1">IF(OR(availability[[#This Row],[start_missing]],availability[[#This Row],[end_missing]]), "",
 IF(OR(availability[[#This Row],[start_not_time]],availability[[#This Row],[end_not_time]]), "",
 (_FV(availability[#This Row],"end_num",TRUE)-_FV(availability[#This Row],"start_num",TRUE))*24))</f>
        <v>0</v>
      </c>
      <c r="Q94">
        <f ca="1">IF(availability[[#This Row],[duration_hours]]="", FALSE,
 OR(availability[[#This Row],[duration_hours]]&lt;=0, availability[[#This Row],[duration_hours]]&gt;16))</f>
        <v>0</v>
      </c>
    </row>
    <row r="95" spans="1:17" x14ac:dyDescent="0.25">
      <c r="A95" t="s">
        <v>258</v>
      </c>
      <c r="B95" t="s">
        <v>1051</v>
      </c>
      <c r="C95" s="1">
        <v>0.33333333333333331</v>
      </c>
      <c r="D95" s="1">
        <v>0.5</v>
      </c>
      <c r="E95" t="b">
        <f>LEN(TRIM(availability[[#This Row],[FacultyID]]))=0</f>
        <v>0</v>
      </c>
      <c r="F95" t="b">
        <f>LEN(TRIM(availability[[#This Row],[Day]]))=0</f>
        <v>0</v>
      </c>
      <c r="G95" t="b">
        <f>IF(availability[[#This Row],[Day]]="",FALSE, ISERROR(MATCH(availability[[#This Row],[Day]], RefLists!$E:$E, 0)))</f>
        <v>0</v>
      </c>
      <c r="H95" t="b">
        <f>LEN(availability[[#This Row],[FacultyID]])&lt;&gt;LEN(TRIM(availability[[#This Row],[FacultyID]]))</f>
        <v>0</v>
      </c>
      <c r="I95" t="b">
        <f>OR(availability[[#This Row],[AvailableStart]]="", ISBLANK(availability[[#This Row],[AvailableStart]]))</f>
        <v>0</v>
      </c>
      <c r="J95" t="b">
        <f>OR(availability[[#This Row],[AvailableEnd]]="", ISBLANK(availability[[#This Row],[AvailableEnd]]))</f>
        <v>0</v>
      </c>
      <c r="K95" t="b">
        <f>AND(NOT(availability[[#This Row],[start_missing]]), NOT(ISNUMBER(availability[[#This Row],[AvailableStart]])))</f>
        <v>0</v>
      </c>
      <c r="L95" t="b">
        <f>AND(NOT(availability[[#This Row],[end_missing]]), NOT(ISNUMBER(availability[[#This Row],[AvailableEnd]])))</f>
        <v>0</v>
      </c>
      <c r="M95">
        <f>IF(availability[[#This Row],[start_missing]],"", IF(ISNUMBER(availability[[#This Row],[AvailableStart]]), availability[[#This Row],[AvailableStart]], IFERROR(TIMEVALUE(availability[[#This Row],[AvailableStart]]), "")))</f>
        <v>0.33333333333333331</v>
      </c>
      <c r="N95">
        <f>IF(availability[[#This Row],[end_missing]],"", IF(ISNUMBER(availability[[#This Row],[AvailableEnd]]), availability[[#This Row],[AvailableEnd]], IFERROR(TIMEVALUE(availability[[#This Row],[AvailableEnd]]), "")))</f>
        <v>0.5</v>
      </c>
      <c r="O95" t="b">
        <f>IF(OR(availability[[#This Row],[start_missing]],availability[[#This Row],[end_missing]]), FALSE,
 IF(OR(availability[[#This Row],[start_not_time]],availability[[#This Row],[end_not_time]]), FALSE,
 availability[[#This Row],[end_num]]-availability[[#This Row],[start_num]]&lt;0))</f>
        <v>0</v>
      </c>
      <c r="P95" cm="1">
        <f t="array" aca="1" ref="P95" ca="1">IF(OR(availability[[#This Row],[start_missing]],availability[[#This Row],[end_missing]]), "",
 IF(OR(availability[[#This Row],[start_not_time]],availability[[#This Row],[end_not_time]]), "",
 (_FV(availability[#This Row],"end_num",TRUE)-_FV(availability[#This Row],"start_num",TRUE))*24))</f>
        <v>0</v>
      </c>
      <c r="Q95">
        <f ca="1">IF(availability[[#This Row],[duration_hours]]="", FALSE,
 OR(availability[[#This Row],[duration_hours]]&lt;=0, availability[[#This Row],[duration_hours]]&gt;16))</f>
        <v>0</v>
      </c>
    </row>
    <row r="96" spans="1:17" x14ac:dyDescent="0.25">
      <c r="A96" t="s">
        <v>262</v>
      </c>
      <c r="B96" t="s">
        <v>1052</v>
      </c>
      <c r="C96" s="1">
        <v>0.45833333333333331</v>
      </c>
      <c r="D96" s="1">
        <v>0.625</v>
      </c>
      <c r="E96" t="b">
        <f>LEN(TRIM(availability[[#This Row],[FacultyID]]))=0</f>
        <v>0</v>
      </c>
      <c r="F96" t="b">
        <f>LEN(TRIM(availability[[#This Row],[Day]]))=0</f>
        <v>0</v>
      </c>
      <c r="G96" t="b">
        <f>IF(availability[[#This Row],[Day]]="",FALSE, ISERROR(MATCH(availability[[#This Row],[Day]], RefLists!$E:$E, 0)))</f>
        <v>0</v>
      </c>
      <c r="H96" t="b">
        <f>LEN(availability[[#This Row],[FacultyID]])&lt;&gt;LEN(TRIM(availability[[#This Row],[FacultyID]]))</f>
        <v>0</v>
      </c>
      <c r="I96" t="b">
        <f>OR(availability[[#This Row],[AvailableStart]]="", ISBLANK(availability[[#This Row],[AvailableStart]]))</f>
        <v>0</v>
      </c>
      <c r="J96" t="b">
        <f>OR(availability[[#This Row],[AvailableEnd]]="", ISBLANK(availability[[#This Row],[AvailableEnd]]))</f>
        <v>0</v>
      </c>
      <c r="K96" t="b">
        <f>AND(NOT(availability[[#This Row],[start_missing]]), NOT(ISNUMBER(availability[[#This Row],[AvailableStart]])))</f>
        <v>0</v>
      </c>
      <c r="L96" t="b">
        <f>AND(NOT(availability[[#This Row],[end_missing]]), NOT(ISNUMBER(availability[[#This Row],[AvailableEnd]])))</f>
        <v>0</v>
      </c>
      <c r="M96">
        <f>IF(availability[[#This Row],[start_missing]],"", IF(ISNUMBER(availability[[#This Row],[AvailableStart]]), availability[[#This Row],[AvailableStart]], IFERROR(TIMEVALUE(availability[[#This Row],[AvailableStart]]), "")))</f>
        <v>0.45833333333333331</v>
      </c>
      <c r="N96">
        <f>IF(availability[[#This Row],[end_missing]],"", IF(ISNUMBER(availability[[#This Row],[AvailableEnd]]), availability[[#This Row],[AvailableEnd]], IFERROR(TIMEVALUE(availability[[#This Row],[AvailableEnd]]), "")))</f>
        <v>0.625</v>
      </c>
      <c r="O96" t="b">
        <f>IF(OR(availability[[#This Row],[start_missing]],availability[[#This Row],[end_missing]]), FALSE,
 IF(OR(availability[[#This Row],[start_not_time]],availability[[#This Row],[end_not_time]]), FALSE,
 availability[[#This Row],[end_num]]-availability[[#This Row],[start_num]]&lt;0))</f>
        <v>0</v>
      </c>
      <c r="P96" cm="1">
        <f t="array" aca="1" ref="P96" ca="1">IF(OR(availability[[#This Row],[start_missing]],availability[[#This Row],[end_missing]]), "",
 IF(OR(availability[[#This Row],[start_not_time]],availability[[#This Row],[end_not_time]]), "",
 (_FV(availability[#This Row],"end_num",TRUE)-_FV(availability[#This Row],"start_num",TRUE))*24))</f>
        <v>0</v>
      </c>
      <c r="Q96">
        <f ca="1">IF(availability[[#This Row],[duration_hours]]="", FALSE,
 OR(availability[[#This Row],[duration_hours]]&lt;=0, availability[[#This Row],[duration_hours]]&gt;16))</f>
        <v>0</v>
      </c>
    </row>
    <row r="97" spans="1:17" x14ac:dyDescent="0.25">
      <c r="A97" t="s">
        <v>262</v>
      </c>
      <c r="B97" t="s">
        <v>1050</v>
      </c>
      <c r="C97" s="1">
        <v>0.5</v>
      </c>
      <c r="D97" s="1">
        <v>0.625</v>
      </c>
      <c r="E97" t="b">
        <f>LEN(TRIM(availability[[#This Row],[FacultyID]]))=0</f>
        <v>0</v>
      </c>
      <c r="F97" t="b">
        <f>LEN(TRIM(availability[[#This Row],[Day]]))=0</f>
        <v>0</v>
      </c>
      <c r="G97" t="b">
        <f>IF(availability[[#This Row],[Day]]="",FALSE, ISERROR(MATCH(availability[[#This Row],[Day]], RefLists!$E:$E, 0)))</f>
        <v>0</v>
      </c>
      <c r="H97" t="b">
        <f>LEN(availability[[#This Row],[FacultyID]])&lt;&gt;LEN(TRIM(availability[[#This Row],[FacultyID]]))</f>
        <v>0</v>
      </c>
      <c r="I97" t="b">
        <f>OR(availability[[#This Row],[AvailableStart]]="", ISBLANK(availability[[#This Row],[AvailableStart]]))</f>
        <v>0</v>
      </c>
      <c r="J97" t="b">
        <f>OR(availability[[#This Row],[AvailableEnd]]="", ISBLANK(availability[[#This Row],[AvailableEnd]]))</f>
        <v>0</v>
      </c>
      <c r="K97" t="b">
        <f>AND(NOT(availability[[#This Row],[start_missing]]), NOT(ISNUMBER(availability[[#This Row],[AvailableStart]])))</f>
        <v>0</v>
      </c>
      <c r="L97" t="b">
        <f>AND(NOT(availability[[#This Row],[end_missing]]), NOT(ISNUMBER(availability[[#This Row],[AvailableEnd]])))</f>
        <v>0</v>
      </c>
      <c r="M97">
        <f>IF(availability[[#This Row],[start_missing]],"", IF(ISNUMBER(availability[[#This Row],[AvailableStart]]), availability[[#This Row],[AvailableStart]], IFERROR(TIMEVALUE(availability[[#This Row],[AvailableStart]]), "")))</f>
        <v>0.5</v>
      </c>
      <c r="N97">
        <f>IF(availability[[#This Row],[end_missing]],"", IF(ISNUMBER(availability[[#This Row],[AvailableEnd]]), availability[[#This Row],[AvailableEnd]], IFERROR(TIMEVALUE(availability[[#This Row],[AvailableEnd]]), "")))</f>
        <v>0.625</v>
      </c>
      <c r="O97" t="b">
        <f>IF(OR(availability[[#This Row],[start_missing]],availability[[#This Row],[end_missing]]), FALSE,
 IF(OR(availability[[#This Row],[start_not_time]],availability[[#This Row],[end_not_time]]), FALSE,
 availability[[#This Row],[end_num]]-availability[[#This Row],[start_num]]&lt;0))</f>
        <v>0</v>
      </c>
      <c r="P97" cm="1">
        <f t="array" aca="1" ref="P97" ca="1">IF(OR(availability[[#This Row],[start_missing]],availability[[#This Row],[end_missing]]), "",
 IF(OR(availability[[#This Row],[start_not_time]],availability[[#This Row],[end_not_time]]), "",
 (_FV(availability[#This Row],"end_num",TRUE)-_FV(availability[#This Row],"start_num",TRUE))*24))</f>
        <v>0</v>
      </c>
      <c r="Q97">
        <f ca="1">IF(availability[[#This Row],[duration_hours]]="", FALSE,
 OR(availability[[#This Row],[duration_hours]]&lt;=0, availability[[#This Row],[duration_hours]]&gt;16))</f>
        <v>0</v>
      </c>
    </row>
    <row r="98" spans="1:17" x14ac:dyDescent="0.25">
      <c r="A98" t="s">
        <v>266</v>
      </c>
      <c r="B98" t="s">
        <v>1050</v>
      </c>
      <c r="C98" s="1">
        <v>0.5</v>
      </c>
      <c r="D98" s="1">
        <v>0.58333333333333337</v>
      </c>
      <c r="E98" t="b">
        <f>LEN(TRIM(availability[[#This Row],[FacultyID]]))=0</f>
        <v>0</v>
      </c>
      <c r="F98" t="b">
        <f>LEN(TRIM(availability[[#This Row],[Day]]))=0</f>
        <v>0</v>
      </c>
      <c r="G98" t="b">
        <f>IF(availability[[#This Row],[Day]]="",FALSE, ISERROR(MATCH(availability[[#This Row],[Day]], RefLists!$E:$E, 0)))</f>
        <v>0</v>
      </c>
      <c r="H98" t="b">
        <f>LEN(availability[[#This Row],[FacultyID]])&lt;&gt;LEN(TRIM(availability[[#This Row],[FacultyID]]))</f>
        <v>0</v>
      </c>
      <c r="I98" t="b">
        <f>OR(availability[[#This Row],[AvailableStart]]="", ISBLANK(availability[[#This Row],[AvailableStart]]))</f>
        <v>0</v>
      </c>
      <c r="J98" t="b">
        <f>OR(availability[[#This Row],[AvailableEnd]]="", ISBLANK(availability[[#This Row],[AvailableEnd]]))</f>
        <v>0</v>
      </c>
      <c r="K98" t="b">
        <f>AND(NOT(availability[[#This Row],[start_missing]]), NOT(ISNUMBER(availability[[#This Row],[AvailableStart]])))</f>
        <v>0</v>
      </c>
      <c r="L98" t="b">
        <f>AND(NOT(availability[[#This Row],[end_missing]]), NOT(ISNUMBER(availability[[#This Row],[AvailableEnd]])))</f>
        <v>0</v>
      </c>
      <c r="M98">
        <f>IF(availability[[#This Row],[start_missing]],"", IF(ISNUMBER(availability[[#This Row],[AvailableStart]]), availability[[#This Row],[AvailableStart]], IFERROR(TIMEVALUE(availability[[#This Row],[AvailableStart]]), "")))</f>
        <v>0.5</v>
      </c>
      <c r="N98">
        <f>IF(availability[[#This Row],[end_missing]],"", IF(ISNUMBER(availability[[#This Row],[AvailableEnd]]), availability[[#This Row],[AvailableEnd]], IFERROR(TIMEVALUE(availability[[#This Row],[AvailableEnd]]), "")))</f>
        <v>0.58333333333333337</v>
      </c>
      <c r="O98" t="b">
        <f>IF(OR(availability[[#This Row],[start_missing]],availability[[#This Row],[end_missing]]), FALSE,
 IF(OR(availability[[#This Row],[start_not_time]],availability[[#This Row],[end_not_time]]), FALSE,
 availability[[#This Row],[end_num]]-availability[[#This Row],[start_num]]&lt;0))</f>
        <v>0</v>
      </c>
      <c r="P98" cm="1">
        <f t="array" aca="1" ref="P98" ca="1">IF(OR(availability[[#This Row],[start_missing]],availability[[#This Row],[end_missing]]), "",
 IF(OR(availability[[#This Row],[start_not_time]],availability[[#This Row],[end_not_time]]), "",
 (_FV(availability[#This Row],"end_num",TRUE)-_FV(availability[#This Row],"start_num",TRUE))*24))</f>
        <v>0</v>
      </c>
      <c r="Q98">
        <f ca="1">IF(availability[[#This Row],[duration_hours]]="", FALSE,
 OR(availability[[#This Row],[duration_hours]]&lt;=0, availability[[#This Row],[duration_hours]]&gt;16))</f>
        <v>0</v>
      </c>
    </row>
    <row r="99" spans="1:17" x14ac:dyDescent="0.25">
      <c r="A99" t="s">
        <v>266</v>
      </c>
      <c r="B99" t="s">
        <v>1052</v>
      </c>
      <c r="C99" s="1">
        <v>0.375</v>
      </c>
      <c r="D99" s="1">
        <v>0.45833333333333331</v>
      </c>
      <c r="E99" t="b">
        <f>LEN(TRIM(availability[[#This Row],[FacultyID]]))=0</f>
        <v>0</v>
      </c>
      <c r="F99" t="b">
        <f>LEN(TRIM(availability[[#This Row],[Day]]))=0</f>
        <v>0</v>
      </c>
      <c r="G99" t="b">
        <f>IF(availability[[#This Row],[Day]]="",FALSE, ISERROR(MATCH(availability[[#This Row],[Day]], RefLists!$E:$E, 0)))</f>
        <v>0</v>
      </c>
      <c r="H99" t="b">
        <f>LEN(availability[[#This Row],[FacultyID]])&lt;&gt;LEN(TRIM(availability[[#This Row],[FacultyID]]))</f>
        <v>0</v>
      </c>
      <c r="I99" t="b">
        <f>OR(availability[[#This Row],[AvailableStart]]="", ISBLANK(availability[[#This Row],[AvailableStart]]))</f>
        <v>0</v>
      </c>
      <c r="J99" t="b">
        <f>OR(availability[[#This Row],[AvailableEnd]]="", ISBLANK(availability[[#This Row],[AvailableEnd]]))</f>
        <v>0</v>
      </c>
      <c r="K99" t="b">
        <f>AND(NOT(availability[[#This Row],[start_missing]]), NOT(ISNUMBER(availability[[#This Row],[AvailableStart]])))</f>
        <v>0</v>
      </c>
      <c r="L99" t="b">
        <f>AND(NOT(availability[[#This Row],[end_missing]]), NOT(ISNUMBER(availability[[#This Row],[AvailableEnd]])))</f>
        <v>0</v>
      </c>
      <c r="M99">
        <f>IF(availability[[#This Row],[start_missing]],"", IF(ISNUMBER(availability[[#This Row],[AvailableStart]]), availability[[#This Row],[AvailableStart]], IFERROR(TIMEVALUE(availability[[#This Row],[AvailableStart]]), "")))</f>
        <v>0.375</v>
      </c>
      <c r="N99">
        <f>IF(availability[[#This Row],[end_missing]],"", IF(ISNUMBER(availability[[#This Row],[AvailableEnd]]), availability[[#This Row],[AvailableEnd]], IFERROR(TIMEVALUE(availability[[#This Row],[AvailableEnd]]), "")))</f>
        <v>0.45833333333333331</v>
      </c>
      <c r="O99" t="b">
        <f>IF(OR(availability[[#This Row],[start_missing]],availability[[#This Row],[end_missing]]), FALSE,
 IF(OR(availability[[#This Row],[start_not_time]],availability[[#This Row],[end_not_time]]), FALSE,
 availability[[#This Row],[end_num]]-availability[[#This Row],[start_num]]&lt;0))</f>
        <v>0</v>
      </c>
      <c r="P99" cm="1">
        <f t="array" aca="1" ref="P99" ca="1">IF(OR(availability[[#This Row],[start_missing]],availability[[#This Row],[end_missing]]), "",
 IF(OR(availability[[#This Row],[start_not_time]],availability[[#This Row],[end_not_time]]), "",
 (_FV(availability[#This Row],"end_num",TRUE)-_FV(availability[#This Row],"start_num",TRUE))*24))</f>
        <v>0</v>
      </c>
      <c r="Q99">
        <f ca="1">IF(availability[[#This Row],[duration_hours]]="", FALSE,
 OR(availability[[#This Row],[duration_hours]]&lt;=0, availability[[#This Row],[duration_hours]]&gt;16))</f>
        <v>0</v>
      </c>
    </row>
    <row r="100" spans="1:17" x14ac:dyDescent="0.25">
      <c r="A100" t="s">
        <v>266</v>
      </c>
      <c r="B100" t="s">
        <v>1051</v>
      </c>
      <c r="C100" s="1">
        <v>0.5</v>
      </c>
      <c r="D100" s="1">
        <v>0.66666666666666663</v>
      </c>
      <c r="E100" t="b">
        <f>LEN(TRIM(availability[[#This Row],[FacultyID]]))=0</f>
        <v>0</v>
      </c>
      <c r="F100" t="b">
        <f>LEN(TRIM(availability[[#This Row],[Day]]))=0</f>
        <v>0</v>
      </c>
      <c r="G100" t="b">
        <f>IF(availability[[#This Row],[Day]]="",FALSE, ISERROR(MATCH(availability[[#This Row],[Day]], RefLists!$E:$E, 0)))</f>
        <v>0</v>
      </c>
      <c r="H100" t="b">
        <f>LEN(availability[[#This Row],[FacultyID]])&lt;&gt;LEN(TRIM(availability[[#This Row],[FacultyID]]))</f>
        <v>0</v>
      </c>
      <c r="I100" t="b">
        <f>OR(availability[[#This Row],[AvailableStart]]="", ISBLANK(availability[[#This Row],[AvailableStart]]))</f>
        <v>0</v>
      </c>
      <c r="J100" t="b">
        <f>OR(availability[[#This Row],[AvailableEnd]]="", ISBLANK(availability[[#This Row],[AvailableEnd]]))</f>
        <v>0</v>
      </c>
      <c r="K100" t="b">
        <f>AND(NOT(availability[[#This Row],[start_missing]]), NOT(ISNUMBER(availability[[#This Row],[AvailableStart]])))</f>
        <v>0</v>
      </c>
      <c r="L100" t="b">
        <f>AND(NOT(availability[[#This Row],[end_missing]]), NOT(ISNUMBER(availability[[#This Row],[AvailableEnd]])))</f>
        <v>0</v>
      </c>
      <c r="M100">
        <f>IF(availability[[#This Row],[start_missing]],"", IF(ISNUMBER(availability[[#This Row],[AvailableStart]]), availability[[#This Row],[AvailableStart]], IFERROR(TIMEVALUE(availability[[#This Row],[AvailableStart]]), "")))</f>
        <v>0.5</v>
      </c>
      <c r="N100">
        <f>IF(availability[[#This Row],[end_missing]],"", IF(ISNUMBER(availability[[#This Row],[AvailableEnd]]), availability[[#This Row],[AvailableEnd]], IFERROR(TIMEVALUE(availability[[#This Row],[AvailableEnd]]), "")))</f>
        <v>0.66666666666666663</v>
      </c>
      <c r="O100" t="b">
        <f>IF(OR(availability[[#This Row],[start_missing]],availability[[#This Row],[end_missing]]), FALSE,
 IF(OR(availability[[#This Row],[start_not_time]],availability[[#This Row],[end_not_time]]), FALSE,
 availability[[#This Row],[end_num]]-availability[[#This Row],[start_num]]&lt;0))</f>
        <v>0</v>
      </c>
      <c r="P100" cm="1">
        <f t="array" aca="1" ref="P100" ca="1">IF(OR(availability[[#This Row],[start_missing]],availability[[#This Row],[end_missing]]), "",
 IF(OR(availability[[#This Row],[start_not_time]],availability[[#This Row],[end_not_time]]), "",
 (_FV(availability[#This Row],"end_num",TRUE)-_FV(availability[#This Row],"start_num",TRUE))*24))</f>
        <v>0</v>
      </c>
      <c r="Q100">
        <f ca="1">IF(availability[[#This Row],[duration_hours]]="", FALSE,
 OR(availability[[#This Row],[duration_hours]]&lt;=0, availability[[#This Row],[duration_hours]]&gt;16))</f>
        <v>0</v>
      </c>
    </row>
    <row r="101" spans="1:17" x14ac:dyDescent="0.25">
      <c r="A101" t="s">
        <v>271</v>
      </c>
      <c r="B101" t="s">
        <v>1049</v>
      </c>
      <c r="C101" s="1">
        <v>0.33333333333333331</v>
      </c>
      <c r="D101" s="1">
        <v>0.41666666666666669</v>
      </c>
      <c r="E101" t="b">
        <f>LEN(TRIM(availability[[#This Row],[FacultyID]]))=0</f>
        <v>0</v>
      </c>
      <c r="F101" t="b">
        <f>LEN(TRIM(availability[[#This Row],[Day]]))=0</f>
        <v>0</v>
      </c>
      <c r="G101" t="b">
        <f>IF(availability[[#This Row],[Day]]="",FALSE, ISERROR(MATCH(availability[[#This Row],[Day]], RefLists!$E:$E, 0)))</f>
        <v>0</v>
      </c>
      <c r="H101" t="b">
        <f>LEN(availability[[#This Row],[FacultyID]])&lt;&gt;LEN(TRIM(availability[[#This Row],[FacultyID]]))</f>
        <v>0</v>
      </c>
      <c r="I101" t="b">
        <f>OR(availability[[#This Row],[AvailableStart]]="", ISBLANK(availability[[#This Row],[AvailableStart]]))</f>
        <v>0</v>
      </c>
      <c r="J101" t="b">
        <f>OR(availability[[#This Row],[AvailableEnd]]="", ISBLANK(availability[[#This Row],[AvailableEnd]]))</f>
        <v>0</v>
      </c>
      <c r="K101" t="b">
        <f>AND(NOT(availability[[#This Row],[start_missing]]), NOT(ISNUMBER(availability[[#This Row],[AvailableStart]])))</f>
        <v>0</v>
      </c>
      <c r="L101" t="b">
        <f>AND(NOT(availability[[#This Row],[end_missing]]), NOT(ISNUMBER(availability[[#This Row],[AvailableEnd]])))</f>
        <v>0</v>
      </c>
      <c r="M101">
        <f>IF(availability[[#This Row],[start_missing]],"", IF(ISNUMBER(availability[[#This Row],[AvailableStart]]), availability[[#This Row],[AvailableStart]], IFERROR(TIMEVALUE(availability[[#This Row],[AvailableStart]]), "")))</f>
        <v>0.33333333333333331</v>
      </c>
      <c r="N101">
        <f>IF(availability[[#This Row],[end_missing]],"", IF(ISNUMBER(availability[[#This Row],[AvailableEnd]]), availability[[#This Row],[AvailableEnd]], IFERROR(TIMEVALUE(availability[[#This Row],[AvailableEnd]]), "")))</f>
        <v>0.41666666666666669</v>
      </c>
      <c r="O101" t="b">
        <f>IF(OR(availability[[#This Row],[start_missing]],availability[[#This Row],[end_missing]]), FALSE,
 IF(OR(availability[[#This Row],[start_not_time]],availability[[#This Row],[end_not_time]]), FALSE,
 availability[[#This Row],[end_num]]-availability[[#This Row],[start_num]]&lt;0))</f>
        <v>0</v>
      </c>
      <c r="P101" cm="1">
        <f t="array" aca="1" ref="P101" ca="1">IF(OR(availability[[#This Row],[start_missing]],availability[[#This Row],[end_missing]]), "",
 IF(OR(availability[[#This Row],[start_not_time]],availability[[#This Row],[end_not_time]]), "",
 (_FV(availability[#This Row],"end_num",TRUE)-_FV(availability[#This Row],"start_num",TRUE))*24))</f>
        <v>0</v>
      </c>
      <c r="Q101">
        <f ca="1">IF(availability[[#This Row],[duration_hours]]="", FALSE,
 OR(availability[[#This Row],[duration_hours]]&lt;=0, availability[[#This Row],[duration_hours]]&gt;16))</f>
        <v>0</v>
      </c>
    </row>
    <row r="102" spans="1:17" x14ac:dyDescent="0.25">
      <c r="A102" t="s">
        <v>271</v>
      </c>
      <c r="B102" t="s">
        <v>1050</v>
      </c>
      <c r="C102" s="1">
        <v>0.5</v>
      </c>
      <c r="D102" s="1">
        <v>0.625</v>
      </c>
      <c r="E102" t="b">
        <f>LEN(TRIM(availability[[#This Row],[FacultyID]]))=0</f>
        <v>0</v>
      </c>
      <c r="F102" t="b">
        <f>LEN(TRIM(availability[[#This Row],[Day]]))=0</f>
        <v>0</v>
      </c>
      <c r="G102" t="b">
        <f>IF(availability[[#This Row],[Day]]="",FALSE, ISERROR(MATCH(availability[[#This Row],[Day]], RefLists!$E:$E, 0)))</f>
        <v>0</v>
      </c>
      <c r="H102" t="b">
        <f>LEN(availability[[#This Row],[FacultyID]])&lt;&gt;LEN(TRIM(availability[[#This Row],[FacultyID]]))</f>
        <v>0</v>
      </c>
      <c r="I102" t="b">
        <f>OR(availability[[#This Row],[AvailableStart]]="", ISBLANK(availability[[#This Row],[AvailableStart]]))</f>
        <v>0</v>
      </c>
      <c r="J102" t="b">
        <f>OR(availability[[#This Row],[AvailableEnd]]="", ISBLANK(availability[[#This Row],[AvailableEnd]]))</f>
        <v>0</v>
      </c>
      <c r="K102" t="b">
        <f>AND(NOT(availability[[#This Row],[start_missing]]), NOT(ISNUMBER(availability[[#This Row],[AvailableStart]])))</f>
        <v>0</v>
      </c>
      <c r="L102" t="b">
        <f>AND(NOT(availability[[#This Row],[end_missing]]), NOT(ISNUMBER(availability[[#This Row],[AvailableEnd]])))</f>
        <v>0</v>
      </c>
      <c r="M102">
        <f>IF(availability[[#This Row],[start_missing]],"", IF(ISNUMBER(availability[[#This Row],[AvailableStart]]), availability[[#This Row],[AvailableStart]], IFERROR(TIMEVALUE(availability[[#This Row],[AvailableStart]]), "")))</f>
        <v>0.5</v>
      </c>
      <c r="N102">
        <f>IF(availability[[#This Row],[end_missing]],"", IF(ISNUMBER(availability[[#This Row],[AvailableEnd]]), availability[[#This Row],[AvailableEnd]], IFERROR(TIMEVALUE(availability[[#This Row],[AvailableEnd]]), "")))</f>
        <v>0.625</v>
      </c>
      <c r="O102" t="b">
        <f>IF(OR(availability[[#This Row],[start_missing]],availability[[#This Row],[end_missing]]), FALSE,
 IF(OR(availability[[#This Row],[start_not_time]],availability[[#This Row],[end_not_time]]), FALSE,
 availability[[#This Row],[end_num]]-availability[[#This Row],[start_num]]&lt;0))</f>
        <v>0</v>
      </c>
      <c r="P102" cm="1">
        <f t="array" aca="1" ref="P102" ca="1">IF(OR(availability[[#This Row],[start_missing]],availability[[#This Row],[end_missing]]), "",
 IF(OR(availability[[#This Row],[start_not_time]],availability[[#This Row],[end_not_time]]), "",
 (_FV(availability[#This Row],"end_num",TRUE)-_FV(availability[#This Row],"start_num",TRUE))*24))</f>
        <v>0</v>
      </c>
      <c r="Q102">
        <f ca="1">IF(availability[[#This Row],[duration_hours]]="", FALSE,
 OR(availability[[#This Row],[duration_hours]]&lt;=0, availability[[#This Row],[duration_hours]]&gt;16))</f>
        <v>0</v>
      </c>
    </row>
    <row r="103" spans="1:17" x14ac:dyDescent="0.25">
      <c r="A103" t="s">
        <v>274</v>
      </c>
      <c r="B103" t="s">
        <v>1050</v>
      </c>
      <c r="C103" s="1">
        <v>0.375</v>
      </c>
      <c r="D103" s="1">
        <v>0.54166666666666663</v>
      </c>
      <c r="E103" t="b">
        <f>LEN(TRIM(availability[[#This Row],[FacultyID]]))=0</f>
        <v>0</v>
      </c>
      <c r="F103" t="b">
        <f>LEN(TRIM(availability[[#This Row],[Day]]))=0</f>
        <v>0</v>
      </c>
      <c r="G103" t="b">
        <f>IF(availability[[#This Row],[Day]]="",FALSE, ISERROR(MATCH(availability[[#This Row],[Day]], RefLists!$E:$E, 0)))</f>
        <v>0</v>
      </c>
      <c r="H103" t="b">
        <f>LEN(availability[[#This Row],[FacultyID]])&lt;&gt;LEN(TRIM(availability[[#This Row],[FacultyID]]))</f>
        <v>0</v>
      </c>
      <c r="I103" t="b">
        <f>OR(availability[[#This Row],[AvailableStart]]="", ISBLANK(availability[[#This Row],[AvailableStart]]))</f>
        <v>0</v>
      </c>
      <c r="J103" t="b">
        <f>OR(availability[[#This Row],[AvailableEnd]]="", ISBLANK(availability[[#This Row],[AvailableEnd]]))</f>
        <v>0</v>
      </c>
      <c r="K103" t="b">
        <f>AND(NOT(availability[[#This Row],[start_missing]]), NOT(ISNUMBER(availability[[#This Row],[AvailableStart]])))</f>
        <v>0</v>
      </c>
      <c r="L103" t="b">
        <f>AND(NOT(availability[[#This Row],[end_missing]]), NOT(ISNUMBER(availability[[#This Row],[AvailableEnd]])))</f>
        <v>0</v>
      </c>
      <c r="M103">
        <f>IF(availability[[#This Row],[start_missing]],"", IF(ISNUMBER(availability[[#This Row],[AvailableStart]]), availability[[#This Row],[AvailableStart]], IFERROR(TIMEVALUE(availability[[#This Row],[AvailableStart]]), "")))</f>
        <v>0.375</v>
      </c>
      <c r="N103">
        <f>IF(availability[[#This Row],[end_missing]],"", IF(ISNUMBER(availability[[#This Row],[AvailableEnd]]), availability[[#This Row],[AvailableEnd]], IFERROR(TIMEVALUE(availability[[#This Row],[AvailableEnd]]), "")))</f>
        <v>0.54166666666666663</v>
      </c>
      <c r="O103" t="b">
        <f>IF(OR(availability[[#This Row],[start_missing]],availability[[#This Row],[end_missing]]), FALSE,
 IF(OR(availability[[#This Row],[start_not_time]],availability[[#This Row],[end_not_time]]), FALSE,
 availability[[#This Row],[end_num]]-availability[[#This Row],[start_num]]&lt;0))</f>
        <v>0</v>
      </c>
      <c r="P103" cm="1">
        <f t="array" aca="1" ref="P103" ca="1">IF(OR(availability[[#This Row],[start_missing]],availability[[#This Row],[end_missing]]), "",
 IF(OR(availability[[#This Row],[start_not_time]],availability[[#This Row],[end_not_time]]), "",
 (_FV(availability[#This Row],"end_num",TRUE)-_FV(availability[#This Row],"start_num",TRUE))*24))</f>
        <v>0</v>
      </c>
      <c r="Q103">
        <f ca="1">IF(availability[[#This Row],[duration_hours]]="", FALSE,
 OR(availability[[#This Row],[duration_hours]]&lt;=0, availability[[#This Row],[duration_hours]]&gt;16))</f>
        <v>0</v>
      </c>
    </row>
    <row r="104" spans="1:17" x14ac:dyDescent="0.25">
      <c r="A104" t="s">
        <v>274</v>
      </c>
      <c r="B104" t="s">
        <v>1051</v>
      </c>
      <c r="C104" s="1">
        <v>0.375</v>
      </c>
      <c r="D104" s="1">
        <v>0.5</v>
      </c>
      <c r="E104" t="b">
        <f>LEN(TRIM(availability[[#This Row],[FacultyID]]))=0</f>
        <v>0</v>
      </c>
      <c r="F104" t="b">
        <f>LEN(TRIM(availability[[#This Row],[Day]]))=0</f>
        <v>0</v>
      </c>
      <c r="G104" t="b">
        <f>IF(availability[[#This Row],[Day]]="",FALSE, ISERROR(MATCH(availability[[#This Row],[Day]], RefLists!$E:$E, 0)))</f>
        <v>0</v>
      </c>
      <c r="H104" t="b">
        <f>LEN(availability[[#This Row],[FacultyID]])&lt;&gt;LEN(TRIM(availability[[#This Row],[FacultyID]]))</f>
        <v>0</v>
      </c>
      <c r="I104" t="b">
        <f>OR(availability[[#This Row],[AvailableStart]]="", ISBLANK(availability[[#This Row],[AvailableStart]]))</f>
        <v>0</v>
      </c>
      <c r="J104" t="b">
        <f>OR(availability[[#This Row],[AvailableEnd]]="", ISBLANK(availability[[#This Row],[AvailableEnd]]))</f>
        <v>0</v>
      </c>
      <c r="K104" t="b">
        <f>AND(NOT(availability[[#This Row],[start_missing]]), NOT(ISNUMBER(availability[[#This Row],[AvailableStart]])))</f>
        <v>0</v>
      </c>
      <c r="L104" t="b">
        <f>AND(NOT(availability[[#This Row],[end_missing]]), NOT(ISNUMBER(availability[[#This Row],[AvailableEnd]])))</f>
        <v>0</v>
      </c>
      <c r="M104">
        <f>IF(availability[[#This Row],[start_missing]],"", IF(ISNUMBER(availability[[#This Row],[AvailableStart]]), availability[[#This Row],[AvailableStart]], IFERROR(TIMEVALUE(availability[[#This Row],[AvailableStart]]), "")))</f>
        <v>0.375</v>
      </c>
      <c r="N104">
        <f>IF(availability[[#This Row],[end_missing]],"", IF(ISNUMBER(availability[[#This Row],[AvailableEnd]]), availability[[#This Row],[AvailableEnd]], IFERROR(TIMEVALUE(availability[[#This Row],[AvailableEnd]]), "")))</f>
        <v>0.5</v>
      </c>
      <c r="O104" t="b">
        <f>IF(OR(availability[[#This Row],[start_missing]],availability[[#This Row],[end_missing]]), FALSE,
 IF(OR(availability[[#This Row],[start_not_time]],availability[[#This Row],[end_not_time]]), FALSE,
 availability[[#This Row],[end_num]]-availability[[#This Row],[start_num]]&lt;0))</f>
        <v>0</v>
      </c>
      <c r="P104" cm="1">
        <f t="array" aca="1" ref="P104" ca="1">IF(OR(availability[[#This Row],[start_missing]],availability[[#This Row],[end_missing]]), "",
 IF(OR(availability[[#This Row],[start_not_time]],availability[[#This Row],[end_not_time]]), "",
 (_FV(availability[#This Row],"end_num",TRUE)-_FV(availability[#This Row],"start_num",TRUE))*24))</f>
        <v>0</v>
      </c>
      <c r="Q104">
        <f ca="1">IF(availability[[#This Row],[duration_hours]]="", FALSE,
 OR(availability[[#This Row],[duration_hours]]&lt;=0, availability[[#This Row],[duration_hours]]&gt;16))</f>
        <v>0</v>
      </c>
    </row>
    <row r="105" spans="1:17" x14ac:dyDescent="0.25">
      <c r="A105" t="s">
        <v>274</v>
      </c>
      <c r="B105" t="s">
        <v>1049</v>
      </c>
      <c r="C105" s="1">
        <v>0.41666666666666669</v>
      </c>
      <c r="D105" s="1">
        <v>0.5</v>
      </c>
      <c r="E105" t="b">
        <f>LEN(TRIM(availability[[#This Row],[FacultyID]]))=0</f>
        <v>0</v>
      </c>
      <c r="F105" t="b">
        <f>LEN(TRIM(availability[[#This Row],[Day]]))=0</f>
        <v>0</v>
      </c>
      <c r="G105" t="b">
        <f>IF(availability[[#This Row],[Day]]="",FALSE, ISERROR(MATCH(availability[[#This Row],[Day]], RefLists!$E:$E, 0)))</f>
        <v>0</v>
      </c>
      <c r="H105" t="b">
        <f>LEN(availability[[#This Row],[FacultyID]])&lt;&gt;LEN(TRIM(availability[[#This Row],[FacultyID]]))</f>
        <v>0</v>
      </c>
      <c r="I105" t="b">
        <f>OR(availability[[#This Row],[AvailableStart]]="", ISBLANK(availability[[#This Row],[AvailableStart]]))</f>
        <v>0</v>
      </c>
      <c r="J105" t="b">
        <f>OR(availability[[#This Row],[AvailableEnd]]="", ISBLANK(availability[[#This Row],[AvailableEnd]]))</f>
        <v>0</v>
      </c>
      <c r="K105" t="b">
        <f>AND(NOT(availability[[#This Row],[start_missing]]), NOT(ISNUMBER(availability[[#This Row],[AvailableStart]])))</f>
        <v>0</v>
      </c>
      <c r="L105" t="b">
        <f>AND(NOT(availability[[#This Row],[end_missing]]), NOT(ISNUMBER(availability[[#This Row],[AvailableEnd]])))</f>
        <v>0</v>
      </c>
      <c r="M105">
        <f>IF(availability[[#This Row],[start_missing]],"", IF(ISNUMBER(availability[[#This Row],[AvailableStart]]), availability[[#This Row],[AvailableStart]], IFERROR(TIMEVALUE(availability[[#This Row],[AvailableStart]]), "")))</f>
        <v>0.41666666666666669</v>
      </c>
      <c r="N105">
        <f>IF(availability[[#This Row],[end_missing]],"", IF(ISNUMBER(availability[[#This Row],[AvailableEnd]]), availability[[#This Row],[AvailableEnd]], IFERROR(TIMEVALUE(availability[[#This Row],[AvailableEnd]]), "")))</f>
        <v>0.5</v>
      </c>
      <c r="O105" t="b">
        <f>IF(OR(availability[[#This Row],[start_missing]],availability[[#This Row],[end_missing]]), FALSE,
 IF(OR(availability[[#This Row],[start_not_time]],availability[[#This Row],[end_not_time]]), FALSE,
 availability[[#This Row],[end_num]]-availability[[#This Row],[start_num]]&lt;0))</f>
        <v>0</v>
      </c>
      <c r="P105" cm="1">
        <f t="array" aca="1" ref="P105" ca="1">IF(OR(availability[[#This Row],[start_missing]],availability[[#This Row],[end_missing]]), "",
 IF(OR(availability[[#This Row],[start_not_time]],availability[[#This Row],[end_not_time]]), "",
 (_FV(availability[#This Row],"end_num",TRUE)-_FV(availability[#This Row],"start_num",TRUE))*24))</f>
        <v>0</v>
      </c>
      <c r="Q105">
        <f ca="1">IF(availability[[#This Row],[duration_hours]]="", FALSE,
 OR(availability[[#This Row],[duration_hours]]&lt;=0, availability[[#This Row],[duration_hours]]&gt;16))</f>
        <v>0</v>
      </c>
    </row>
    <row r="106" spans="1:17" x14ac:dyDescent="0.25">
      <c r="A106" t="s">
        <v>274</v>
      </c>
      <c r="B106" t="s">
        <v>1053</v>
      </c>
      <c r="C106" s="1">
        <v>0.33333333333333331</v>
      </c>
      <c r="D106" s="1">
        <v>0.45833333333333331</v>
      </c>
      <c r="E106" t="b">
        <f>LEN(TRIM(availability[[#This Row],[FacultyID]]))=0</f>
        <v>0</v>
      </c>
      <c r="F106" t="b">
        <f>LEN(TRIM(availability[[#This Row],[Day]]))=0</f>
        <v>0</v>
      </c>
      <c r="G106" t="b">
        <f>IF(availability[[#This Row],[Day]]="",FALSE, ISERROR(MATCH(availability[[#This Row],[Day]], RefLists!$E:$E, 0)))</f>
        <v>0</v>
      </c>
      <c r="H106" t="b">
        <f>LEN(availability[[#This Row],[FacultyID]])&lt;&gt;LEN(TRIM(availability[[#This Row],[FacultyID]]))</f>
        <v>0</v>
      </c>
      <c r="I106" t="b">
        <f>OR(availability[[#This Row],[AvailableStart]]="", ISBLANK(availability[[#This Row],[AvailableStart]]))</f>
        <v>0</v>
      </c>
      <c r="J106" t="b">
        <f>OR(availability[[#This Row],[AvailableEnd]]="", ISBLANK(availability[[#This Row],[AvailableEnd]]))</f>
        <v>0</v>
      </c>
      <c r="K106" t="b">
        <f>AND(NOT(availability[[#This Row],[start_missing]]), NOT(ISNUMBER(availability[[#This Row],[AvailableStart]])))</f>
        <v>0</v>
      </c>
      <c r="L106" t="b">
        <f>AND(NOT(availability[[#This Row],[end_missing]]), NOT(ISNUMBER(availability[[#This Row],[AvailableEnd]])))</f>
        <v>0</v>
      </c>
      <c r="M106">
        <f>IF(availability[[#This Row],[start_missing]],"", IF(ISNUMBER(availability[[#This Row],[AvailableStart]]), availability[[#This Row],[AvailableStart]], IFERROR(TIMEVALUE(availability[[#This Row],[AvailableStart]]), "")))</f>
        <v>0.33333333333333331</v>
      </c>
      <c r="N106">
        <f>IF(availability[[#This Row],[end_missing]],"", IF(ISNUMBER(availability[[#This Row],[AvailableEnd]]), availability[[#This Row],[AvailableEnd]], IFERROR(TIMEVALUE(availability[[#This Row],[AvailableEnd]]), "")))</f>
        <v>0.45833333333333331</v>
      </c>
      <c r="O106" t="b">
        <f>IF(OR(availability[[#This Row],[start_missing]],availability[[#This Row],[end_missing]]), FALSE,
 IF(OR(availability[[#This Row],[start_not_time]],availability[[#This Row],[end_not_time]]), FALSE,
 availability[[#This Row],[end_num]]-availability[[#This Row],[start_num]]&lt;0))</f>
        <v>0</v>
      </c>
      <c r="P106" cm="1">
        <f t="array" aca="1" ref="P106" ca="1">IF(OR(availability[[#This Row],[start_missing]],availability[[#This Row],[end_missing]]), "",
 IF(OR(availability[[#This Row],[start_not_time]],availability[[#This Row],[end_not_time]]), "",
 (_FV(availability[#This Row],"end_num",TRUE)-_FV(availability[#This Row],"start_num",TRUE))*24))</f>
        <v>0</v>
      </c>
      <c r="Q106">
        <f ca="1">IF(availability[[#This Row],[duration_hours]]="", FALSE,
 OR(availability[[#This Row],[duration_hours]]&lt;=0, availability[[#This Row],[duration_hours]]&gt;16))</f>
        <v>0</v>
      </c>
    </row>
    <row r="107" spans="1:17" x14ac:dyDescent="0.25">
      <c r="A107" t="s">
        <v>274</v>
      </c>
      <c r="B107" t="s">
        <v>1052</v>
      </c>
      <c r="C107" s="1">
        <v>0.54166666666666663</v>
      </c>
      <c r="D107" s="1">
        <v>0.625</v>
      </c>
      <c r="E107" t="b">
        <f>LEN(TRIM(availability[[#This Row],[FacultyID]]))=0</f>
        <v>0</v>
      </c>
      <c r="F107" t="b">
        <f>LEN(TRIM(availability[[#This Row],[Day]]))=0</f>
        <v>0</v>
      </c>
      <c r="G107" t="b">
        <f>IF(availability[[#This Row],[Day]]="",FALSE, ISERROR(MATCH(availability[[#This Row],[Day]], RefLists!$E:$E, 0)))</f>
        <v>0</v>
      </c>
      <c r="H107" t="b">
        <f>LEN(availability[[#This Row],[FacultyID]])&lt;&gt;LEN(TRIM(availability[[#This Row],[FacultyID]]))</f>
        <v>0</v>
      </c>
      <c r="I107" t="b">
        <f>OR(availability[[#This Row],[AvailableStart]]="", ISBLANK(availability[[#This Row],[AvailableStart]]))</f>
        <v>0</v>
      </c>
      <c r="J107" t="b">
        <f>OR(availability[[#This Row],[AvailableEnd]]="", ISBLANK(availability[[#This Row],[AvailableEnd]]))</f>
        <v>0</v>
      </c>
      <c r="K107" t="b">
        <f>AND(NOT(availability[[#This Row],[start_missing]]), NOT(ISNUMBER(availability[[#This Row],[AvailableStart]])))</f>
        <v>0</v>
      </c>
      <c r="L107" t="b">
        <f>AND(NOT(availability[[#This Row],[end_missing]]), NOT(ISNUMBER(availability[[#This Row],[AvailableEnd]])))</f>
        <v>0</v>
      </c>
      <c r="M107">
        <f>IF(availability[[#This Row],[start_missing]],"", IF(ISNUMBER(availability[[#This Row],[AvailableStart]]), availability[[#This Row],[AvailableStart]], IFERROR(TIMEVALUE(availability[[#This Row],[AvailableStart]]), "")))</f>
        <v>0.54166666666666663</v>
      </c>
      <c r="N107">
        <f>IF(availability[[#This Row],[end_missing]],"", IF(ISNUMBER(availability[[#This Row],[AvailableEnd]]), availability[[#This Row],[AvailableEnd]], IFERROR(TIMEVALUE(availability[[#This Row],[AvailableEnd]]), "")))</f>
        <v>0.625</v>
      </c>
      <c r="O107" t="b">
        <f>IF(OR(availability[[#This Row],[start_missing]],availability[[#This Row],[end_missing]]), FALSE,
 IF(OR(availability[[#This Row],[start_not_time]],availability[[#This Row],[end_not_time]]), FALSE,
 availability[[#This Row],[end_num]]-availability[[#This Row],[start_num]]&lt;0))</f>
        <v>0</v>
      </c>
      <c r="P107" cm="1">
        <f t="array" aca="1" ref="P107" ca="1">IF(OR(availability[[#This Row],[start_missing]],availability[[#This Row],[end_missing]]), "",
 IF(OR(availability[[#This Row],[start_not_time]],availability[[#This Row],[end_not_time]]), "",
 (_FV(availability[#This Row],"end_num",TRUE)-_FV(availability[#This Row],"start_num",TRUE))*24))</f>
        <v>0</v>
      </c>
      <c r="Q107">
        <f ca="1">IF(availability[[#This Row],[duration_hours]]="", FALSE,
 OR(availability[[#This Row],[duration_hours]]&lt;=0, availability[[#This Row],[duration_hours]]&gt;16))</f>
        <v>0</v>
      </c>
    </row>
    <row r="108" spans="1:17" x14ac:dyDescent="0.25">
      <c r="A108" t="s">
        <v>279</v>
      </c>
      <c r="B108" t="s">
        <v>1053</v>
      </c>
      <c r="C108" s="1">
        <v>0.45833333333333331</v>
      </c>
      <c r="D108" s="1">
        <v>0.625</v>
      </c>
      <c r="E108" t="b">
        <f>LEN(TRIM(availability[[#This Row],[FacultyID]]))=0</f>
        <v>0</v>
      </c>
      <c r="F108" t="b">
        <f>LEN(TRIM(availability[[#This Row],[Day]]))=0</f>
        <v>0</v>
      </c>
      <c r="G108" t="b">
        <f>IF(availability[[#This Row],[Day]]="",FALSE, ISERROR(MATCH(availability[[#This Row],[Day]], RefLists!$E:$E, 0)))</f>
        <v>0</v>
      </c>
      <c r="H108" t="b">
        <f>LEN(availability[[#This Row],[FacultyID]])&lt;&gt;LEN(TRIM(availability[[#This Row],[FacultyID]]))</f>
        <v>0</v>
      </c>
      <c r="I108" t="b">
        <f>OR(availability[[#This Row],[AvailableStart]]="", ISBLANK(availability[[#This Row],[AvailableStart]]))</f>
        <v>0</v>
      </c>
      <c r="J108" t="b">
        <f>OR(availability[[#This Row],[AvailableEnd]]="", ISBLANK(availability[[#This Row],[AvailableEnd]]))</f>
        <v>0</v>
      </c>
      <c r="K108" t="b">
        <f>AND(NOT(availability[[#This Row],[start_missing]]), NOT(ISNUMBER(availability[[#This Row],[AvailableStart]])))</f>
        <v>0</v>
      </c>
      <c r="L108" t="b">
        <f>AND(NOT(availability[[#This Row],[end_missing]]), NOT(ISNUMBER(availability[[#This Row],[AvailableEnd]])))</f>
        <v>0</v>
      </c>
      <c r="M108">
        <f>IF(availability[[#This Row],[start_missing]],"", IF(ISNUMBER(availability[[#This Row],[AvailableStart]]), availability[[#This Row],[AvailableStart]], IFERROR(TIMEVALUE(availability[[#This Row],[AvailableStart]]), "")))</f>
        <v>0.45833333333333331</v>
      </c>
      <c r="N108">
        <f>IF(availability[[#This Row],[end_missing]],"", IF(ISNUMBER(availability[[#This Row],[AvailableEnd]]), availability[[#This Row],[AvailableEnd]], IFERROR(TIMEVALUE(availability[[#This Row],[AvailableEnd]]), "")))</f>
        <v>0.625</v>
      </c>
      <c r="O108" t="b">
        <f>IF(OR(availability[[#This Row],[start_missing]],availability[[#This Row],[end_missing]]), FALSE,
 IF(OR(availability[[#This Row],[start_not_time]],availability[[#This Row],[end_not_time]]), FALSE,
 availability[[#This Row],[end_num]]-availability[[#This Row],[start_num]]&lt;0))</f>
        <v>0</v>
      </c>
      <c r="P108" cm="1">
        <f t="array" aca="1" ref="P108" ca="1">IF(OR(availability[[#This Row],[start_missing]],availability[[#This Row],[end_missing]]), "",
 IF(OR(availability[[#This Row],[start_not_time]],availability[[#This Row],[end_not_time]]), "",
 (_FV(availability[#This Row],"end_num",TRUE)-_FV(availability[#This Row],"start_num",TRUE))*24))</f>
        <v>0</v>
      </c>
      <c r="Q108">
        <f ca="1">IF(availability[[#This Row],[duration_hours]]="", FALSE,
 OR(availability[[#This Row],[duration_hours]]&lt;=0, availability[[#This Row],[duration_hours]]&gt;16))</f>
        <v>0</v>
      </c>
    </row>
    <row r="109" spans="1:17" x14ac:dyDescent="0.25">
      <c r="A109" t="s">
        <v>279</v>
      </c>
      <c r="B109" t="s">
        <v>1052</v>
      </c>
      <c r="C109" s="1">
        <v>0.45833333333333331</v>
      </c>
      <c r="D109" s="1">
        <v>0.54166666666666663</v>
      </c>
      <c r="E109" t="b">
        <f>LEN(TRIM(availability[[#This Row],[FacultyID]]))=0</f>
        <v>0</v>
      </c>
      <c r="F109" t="b">
        <f>LEN(TRIM(availability[[#This Row],[Day]]))=0</f>
        <v>0</v>
      </c>
      <c r="G109" t="b">
        <f>IF(availability[[#This Row],[Day]]="",FALSE, ISERROR(MATCH(availability[[#This Row],[Day]], RefLists!$E:$E, 0)))</f>
        <v>0</v>
      </c>
      <c r="H109" t="b">
        <f>LEN(availability[[#This Row],[FacultyID]])&lt;&gt;LEN(TRIM(availability[[#This Row],[FacultyID]]))</f>
        <v>0</v>
      </c>
      <c r="I109" t="b">
        <f>OR(availability[[#This Row],[AvailableStart]]="", ISBLANK(availability[[#This Row],[AvailableStart]]))</f>
        <v>0</v>
      </c>
      <c r="J109" t="b">
        <f>OR(availability[[#This Row],[AvailableEnd]]="", ISBLANK(availability[[#This Row],[AvailableEnd]]))</f>
        <v>0</v>
      </c>
      <c r="K109" t="b">
        <f>AND(NOT(availability[[#This Row],[start_missing]]), NOT(ISNUMBER(availability[[#This Row],[AvailableStart]])))</f>
        <v>0</v>
      </c>
      <c r="L109" t="b">
        <f>AND(NOT(availability[[#This Row],[end_missing]]), NOT(ISNUMBER(availability[[#This Row],[AvailableEnd]])))</f>
        <v>0</v>
      </c>
      <c r="M109">
        <f>IF(availability[[#This Row],[start_missing]],"", IF(ISNUMBER(availability[[#This Row],[AvailableStart]]), availability[[#This Row],[AvailableStart]], IFERROR(TIMEVALUE(availability[[#This Row],[AvailableStart]]), "")))</f>
        <v>0.45833333333333331</v>
      </c>
      <c r="N109">
        <f>IF(availability[[#This Row],[end_missing]],"", IF(ISNUMBER(availability[[#This Row],[AvailableEnd]]), availability[[#This Row],[AvailableEnd]], IFERROR(TIMEVALUE(availability[[#This Row],[AvailableEnd]]), "")))</f>
        <v>0.54166666666666663</v>
      </c>
      <c r="O109" t="b">
        <f>IF(OR(availability[[#This Row],[start_missing]],availability[[#This Row],[end_missing]]), FALSE,
 IF(OR(availability[[#This Row],[start_not_time]],availability[[#This Row],[end_not_time]]), FALSE,
 availability[[#This Row],[end_num]]-availability[[#This Row],[start_num]]&lt;0))</f>
        <v>0</v>
      </c>
      <c r="P109" cm="1">
        <f t="array" aca="1" ref="P109" ca="1">IF(OR(availability[[#This Row],[start_missing]],availability[[#This Row],[end_missing]]), "",
 IF(OR(availability[[#This Row],[start_not_time]],availability[[#This Row],[end_not_time]]), "",
 (_FV(availability[#This Row],"end_num",TRUE)-_FV(availability[#This Row],"start_num",TRUE))*24))</f>
        <v>0</v>
      </c>
      <c r="Q109">
        <f ca="1">IF(availability[[#This Row],[duration_hours]]="", FALSE,
 OR(availability[[#This Row],[duration_hours]]&lt;=0, availability[[#This Row],[duration_hours]]&gt;16))</f>
        <v>0</v>
      </c>
    </row>
    <row r="110" spans="1:17" x14ac:dyDescent="0.25">
      <c r="A110" t="s">
        <v>284</v>
      </c>
      <c r="B110" t="s">
        <v>1052</v>
      </c>
      <c r="C110" s="1">
        <v>0.5</v>
      </c>
      <c r="D110" s="1">
        <v>0.58333333333333337</v>
      </c>
      <c r="E110" t="b">
        <f>LEN(TRIM(availability[[#This Row],[FacultyID]]))=0</f>
        <v>0</v>
      </c>
      <c r="F110" t="b">
        <f>LEN(TRIM(availability[[#This Row],[Day]]))=0</f>
        <v>0</v>
      </c>
      <c r="G110" t="b">
        <f>IF(availability[[#This Row],[Day]]="",FALSE, ISERROR(MATCH(availability[[#This Row],[Day]], RefLists!$E:$E, 0)))</f>
        <v>0</v>
      </c>
      <c r="H110" t="b">
        <f>LEN(availability[[#This Row],[FacultyID]])&lt;&gt;LEN(TRIM(availability[[#This Row],[FacultyID]]))</f>
        <v>0</v>
      </c>
      <c r="I110" t="b">
        <f>OR(availability[[#This Row],[AvailableStart]]="", ISBLANK(availability[[#This Row],[AvailableStart]]))</f>
        <v>0</v>
      </c>
      <c r="J110" t="b">
        <f>OR(availability[[#This Row],[AvailableEnd]]="", ISBLANK(availability[[#This Row],[AvailableEnd]]))</f>
        <v>0</v>
      </c>
      <c r="K110" t="b">
        <f>AND(NOT(availability[[#This Row],[start_missing]]), NOT(ISNUMBER(availability[[#This Row],[AvailableStart]])))</f>
        <v>0</v>
      </c>
      <c r="L110" t="b">
        <f>AND(NOT(availability[[#This Row],[end_missing]]), NOT(ISNUMBER(availability[[#This Row],[AvailableEnd]])))</f>
        <v>0</v>
      </c>
      <c r="M110">
        <f>IF(availability[[#This Row],[start_missing]],"", IF(ISNUMBER(availability[[#This Row],[AvailableStart]]), availability[[#This Row],[AvailableStart]], IFERROR(TIMEVALUE(availability[[#This Row],[AvailableStart]]), "")))</f>
        <v>0.5</v>
      </c>
      <c r="N110">
        <f>IF(availability[[#This Row],[end_missing]],"", IF(ISNUMBER(availability[[#This Row],[AvailableEnd]]), availability[[#This Row],[AvailableEnd]], IFERROR(TIMEVALUE(availability[[#This Row],[AvailableEnd]]), "")))</f>
        <v>0.58333333333333337</v>
      </c>
      <c r="O110" t="b">
        <f>IF(OR(availability[[#This Row],[start_missing]],availability[[#This Row],[end_missing]]), FALSE,
 IF(OR(availability[[#This Row],[start_not_time]],availability[[#This Row],[end_not_time]]), FALSE,
 availability[[#This Row],[end_num]]-availability[[#This Row],[start_num]]&lt;0))</f>
        <v>0</v>
      </c>
      <c r="P110" cm="1">
        <f t="array" aca="1" ref="P110" ca="1">IF(OR(availability[[#This Row],[start_missing]],availability[[#This Row],[end_missing]]), "",
 IF(OR(availability[[#This Row],[start_not_time]],availability[[#This Row],[end_not_time]]), "",
 (_FV(availability[#This Row],"end_num",TRUE)-_FV(availability[#This Row],"start_num",TRUE))*24))</f>
        <v>0</v>
      </c>
      <c r="Q110">
        <f ca="1">IF(availability[[#This Row],[duration_hours]]="", FALSE,
 OR(availability[[#This Row],[duration_hours]]&lt;=0, availability[[#This Row],[duration_hours]]&gt;16))</f>
        <v>0</v>
      </c>
    </row>
    <row r="111" spans="1:17" x14ac:dyDescent="0.25">
      <c r="A111" t="s">
        <v>284</v>
      </c>
      <c r="B111" t="s">
        <v>1051</v>
      </c>
      <c r="C111" s="1">
        <v>0.45833333333333331</v>
      </c>
      <c r="D111" s="1">
        <v>0.54166666666666663</v>
      </c>
      <c r="E111" t="b">
        <f>LEN(TRIM(availability[[#This Row],[FacultyID]]))=0</f>
        <v>0</v>
      </c>
      <c r="F111" t="b">
        <f>LEN(TRIM(availability[[#This Row],[Day]]))=0</f>
        <v>0</v>
      </c>
      <c r="G111" t="b">
        <f>IF(availability[[#This Row],[Day]]="",FALSE, ISERROR(MATCH(availability[[#This Row],[Day]], RefLists!$E:$E, 0)))</f>
        <v>0</v>
      </c>
      <c r="H111" t="b">
        <f>LEN(availability[[#This Row],[FacultyID]])&lt;&gt;LEN(TRIM(availability[[#This Row],[FacultyID]]))</f>
        <v>0</v>
      </c>
      <c r="I111" t="b">
        <f>OR(availability[[#This Row],[AvailableStart]]="", ISBLANK(availability[[#This Row],[AvailableStart]]))</f>
        <v>0</v>
      </c>
      <c r="J111" t="b">
        <f>OR(availability[[#This Row],[AvailableEnd]]="", ISBLANK(availability[[#This Row],[AvailableEnd]]))</f>
        <v>0</v>
      </c>
      <c r="K111" t="b">
        <f>AND(NOT(availability[[#This Row],[start_missing]]), NOT(ISNUMBER(availability[[#This Row],[AvailableStart]])))</f>
        <v>0</v>
      </c>
      <c r="L111" t="b">
        <f>AND(NOT(availability[[#This Row],[end_missing]]), NOT(ISNUMBER(availability[[#This Row],[AvailableEnd]])))</f>
        <v>0</v>
      </c>
      <c r="M111">
        <f>IF(availability[[#This Row],[start_missing]],"", IF(ISNUMBER(availability[[#This Row],[AvailableStart]]), availability[[#This Row],[AvailableStart]], IFERROR(TIMEVALUE(availability[[#This Row],[AvailableStart]]), "")))</f>
        <v>0.45833333333333331</v>
      </c>
      <c r="N111">
        <f>IF(availability[[#This Row],[end_missing]],"", IF(ISNUMBER(availability[[#This Row],[AvailableEnd]]), availability[[#This Row],[AvailableEnd]], IFERROR(TIMEVALUE(availability[[#This Row],[AvailableEnd]]), "")))</f>
        <v>0.54166666666666663</v>
      </c>
      <c r="O111" t="b">
        <f>IF(OR(availability[[#This Row],[start_missing]],availability[[#This Row],[end_missing]]), FALSE,
 IF(OR(availability[[#This Row],[start_not_time]],availability[[#This Row],[end_not_time]]), FALSE,
 availability[[#This Row],[end_num]]-availability[[#This Row],[start_num]]&lt;0))</f>
        <v>0</v>
      </c>
      <c r="P111" cm="1">
        <f t="array" aca="1" ref="P111" ca="1">IF(OR(availability[[#This Row],[start_missing]],availability[[#This Row],[end_missing]]), "",
 IF(OR(availability[[#This Row],[start_not_time]],availability[[#This Row],[end_not_time]]), "",
 (_FV(availability[#This Row],"end_num",TRUE)-_FV(availability[#This Row],"start_num",TRUE))*24))</f>
        <v>0</v>
      </c>
      <c r="Q111">
        <f ca="1">IF(availability[[#This Row],[duration_hours]]="", FALSE,
 OR(availability[[#This Row],[duration_hours]]&lt;=0, availability[[#This Row],[duration_hours]]&gt;16))</f>
        <v>0</v>
      </c>
    </row>
    <row r="112" spans="1:17" x14ac:dyDescent="0.25">
      <c r="A112" t="s">
        <v>288</v>
      </c>
      <c r="B112" t="s">
        <v>1052</v>
      </c>
      <c r="C112" s="1">
        <v>0.375</v>
      </c>
      <c r="D112" s="1">
        <v>0.54166666666666663</v>
      </c>
      <c r="E112" t="b">
        <f>LEN(TRIM(availability[[#This Row],[FacultyID]]))=0</f>
        <v>0</v>
      </c>
      <c r="F112" t="b">
        <f>LEN(TRIM(availability[[#This Row],[Day]]))=0</f>
        <v>0</v>
      </c>
      <c r="G112" t="b">
        <f>IF(availability[[#This Row],[Day]]="",FALSE, ISERROR(MATCH(availability[[#This Row],[Day]], RefLists!$E:$E, 0)))</f>
        <v>0</v>
      </c>
      <c r="H112" t="b">
        <f>LEN(availability[[#This Row],[FacultyID]])&lt;&gt;LEN(TRIM(availability[[#This Row],[FacultyID]]))</f>
        <v>0</v>
      </c>
      <c r="I112" t="b">
        <f>OR(availability[[#This Row],[AvailableStart]]="", ISBLANK(availability[[#This Row],[AvailableStart]]))</f>
        <v>0</v>
      </c>
      <c r="J112" t="b">
        <f>OR(availability[[#This Row],[AvailableEnd]]="", ISBLANK(availability[[#This Row],[AvailableEnd]]))</f>
        <v>0</v>
      </c>
      <c r="K112" t="b">
        <f>AND(NOT(availability[[#This Row],[start_missing]]), NOT(ISNUMBER(availability[[#This Row],[AvailableStart]])))</f>
        <v>0</v>
      </c>
      <c r="L112" t="b">
        <f>AND(NOT(availability[[#This Row],[end_missing]]), NOT(ISNUMBER(availability[[#This Row],[AvailableEnd]])))</f>
        <v>0</v>
      </c>
      <c r="M112">
        <f>IF(availability[[#This Row],[start_missing]],"", IF(ISNUMBER(availability[[#This Row],[AvailableStart]]), availability[[#This Row],[AvailableStart]], IFERROR(TIMEVALUE(availability[[#This Row],[AvailableStart]]), "")))</f>
        <v>0.375</v>
      </c>
      <c r="N112">
        <f>IF(availability[[#This Row],[end_missing]],"", IF(ISNUMBER(availability[[#This Row],[AvailableEnd]]), availability[[#This Row],[AvailableEnd]], IFERROR(TIMEVALUE(availability[[#This Row],[AvailableEnd]]), "")))</f>
        <v>0.54166666666666663</v>
      </c>
      <c r="O112" t="b">
        <f>IF(OR(availability[[#This Row],[start_missing]],availability[[#This Row],[end_missing]]), FALSE,
 IF(OR(availability[[#This Row],[start_not_time]],availability[[#This Row],[end_not_time]]), FALSE,
 availability[[#This Row],[end_num]]-availability[[#This Row],[start_num]]&lt;0))</f>
        <v>0</v>
      </c>
      <c r="P112" cm="1">
        <f t="array" aca="1" ref="P112" ca="1">IF(OR(availability[[#This Row],[start_missing]],availability[[#This Row],[end_missing]]), "",
 IF(OR(availability[[#This Row],[start_not_time]],availability[[#This Row],[end_not_time]]), "",
 (_FV(availability[#This Row],"end_num",TRUE)-_FV(availability[#This Row],"start_num",TRUE))*24))</f>
        <v>0</v>
      </c>
      <c r="Q112">
        <f ca="1">IF(availability[[#This Row],[duration_hours]]="", FALSE,
 OR(availability[[#This Row],[duration_hours]]&lt;=0, availability[[#This Row],[duration_hours]]&gt;16))</f>
        <v>0</v>
      </c>
    </row>
    <row r="113" spans="1:17" x14ac:dyDescent="0.25">
      <c r="A113" t="s">
        <v>288</v>
      </c>
      <c r="B113" t="s">
        <v>1050</v>
      </c>
      <c r="C113" s="1">
        <v>0.375</v>
      </c>
      <c r="D113" s="1">
        <v>0.5</v>
      </c>
      <c r="E113" t="b">
        <f>LEN(TRIM(availability[[#This Row],[FacultyID]]))=0</f>
        <v>0</v>
      </c>
      <c r="F113" t="b">
        <f>LEN(TRIM(availability[[#This Row],[Day]]))=0</f>
        <v>0</v>
      </c>
      <c r="G113" t="b">
        <f>IF(availability[[#This Row],[Day]]="",FALSE, ISERROR(MATCH(availability[[#This Row],[Day]], RefLists!$E:$E, 0)))</f>
        <v>0</v>
      </c>
      <c r="H113" t="b">
        <f>LEN(availability[[#This Row],[FacultyID]])&lt;&gt;LEN(TRIM(availability[[#This Row],[FacultyID]]))</f>
        <v>0</v>
      </c>
      <c r="I113" t="b">
        <f>OR(availability[[#This Row],[AvailableStart]]="", ISBLANK(availability[[#This Row],[AvailableStart]]))</f>
        <v>0</v>
      </c>
      <c r="J113" t="b">
        <f>OR(availability[[#This Row],[AvailableEnd]]="", ISBLANK(availability[[#This Row],[AvailableEnd]]))</f>
        <v>0</v>
      </c>
      <c r="K113" t="b">
        <f>AND(NOT(availability[[#This Row],[start_missing]]), NOT(ISNUMBER(availability[[#This Row],[AvailableStart]])))</f>
        <v>0</v>
      </c>
      <c r="L113" t="b">
        <f>AND(NOT(availability[[#This Row],[end_missing]]), NOT(ISNUMBER(availability[[#This Row],[AvailableEnd]])))</f>
        <v>0</v>
      </c>
      <c r="M113">
        <f>IF(availability[[#This Row],[start_missing]],"", IF(ISNUMBER(availability[[#This Row],[AvailableStart]]), availability[[#This Row],[AvailableStart]], IFERROR(TIMEVALUE(availability[[#This Row],[AvailableStart]]), "")))</f>
        <v>0.375</v>
      </c>
      <c r="N113">
        <f>IF(availability[[#This Row],[end_missing]],"", IF(ISNUMBER(availability[[#This Row],[AvailableEnd]]), availability[[#This Row],[AvailableEnd]], IFERROR(TIMEVALUE(availability[[#This Row],[AvailableEnd]]), "")))</f>
        <v>0.5</v>
      </c>
      <c r="O113" t="b">
        <f>IF(OR(availability[[#This Row],[start_missing]],availability[[#This Row],[end_missing]]), FALSE,
 IF(OR(availability[[#This Row],[start_not_time]],availability[[#This Row],[end_not_time]]), FALSE,
 availability[[#This Row],[end_num]]-availability[[#This Row],[start_num]]&lt;0))</f>
        <v>0</v>
      </c>
      <c r="P113" cm="1">
        <f t="array" aca="1" ref="P113" ca="1">IF(OR(availability[[#This Row],[start_missing]],availability[[#This Row],[end_missing]]), "",
 IF(OR(availability[[#This Row],[start_not_time]],availability[[#This Row],[end_not_time]]), "",
 (_FV(availability[#This Row],"end_num",TRUE)-_FV(availability[#This Row],"start_num",TRUE))*24))</f>
        <v>0</v>
      </c>
      <c r="Q113">
        <f ca="1">IF(availability[[#This Row],[duration_hours]]="", FALSE,
 OR(availability[[#This Row],[duration_hours]]&lt;=0, availability[[#This Row],[duration_hours]]&gt;16))</f>
        <v>0</v>
      </c>
    </row>
    <row r="114" spans="1:17" x14ac:dyDescent="0.25">
      <c r="A114" t="s">
        <v>288</v>
      </c>
      <c r="B114" t="s">
        <v>1049</v>
      </c>
      <c r="C114" s="1">
        <v>0.33333333333333331</v>
      </c>
      <c r="D114" s="1">
        <v>0.45833333333333331</v>
      </c>
      <c r="E114" t="b">
        <f>LEN(TRIM(availability[[#This Row],[FacultyID]]))=0</f>
        <v>0</v>
      </c>
      <c r="F114" t="b">
        <f>LEN(TRIM(availability[[#This Row],[Day]]))=0</f>
        <v>0</v>
      </c>
      <c r="G114" t="b">
        <f>IF(availability[[#This Row],[Day]]="",FALSE, ISERROR(MATCH(availability[[#This Row],[Day]], RefLists!$E:$E, 0)))</f>
        <v>0</v>
      </c>
      <c r="H114" t="b">
        <f>LEN(availability[[#This Row],[FacultyID]])&lt;&gt;LEN(TRIM(availability[[#This Row],[FacultyID]]))</f>
        <v>0</v>
      </c>
      <c r="I114" t="b">
        <f>OR(availability[[#This Row],[AvailableStart]]="", ISBLANK(availability[[#This Row],[AvailableStart]]))</f>
        <v>0</v>
      </c>
      <c r="J114" t="b">
        <f>OR(availability[[#This Row],[AvailableEnd]]="", ISBLANK(availability[[#This Row],[AvailableEnd]]))</f>
        <v>0</v>
      </c>
      <c r="K114" t="b">
        <f>AND(NOT(availability[[#This Row],[start_missing]]), NOT(ISNUMBER(availability[[#This Row],[AvailableStart]])))</f>
        <v>0</v>
      </c>
      <c r="L114" t="b">
        <f>AND(NOT(availability[[#This Row],[end_missing]]), NOT(ISNUMBER(availability[[#This Row],[AvailableEnd]])))</f>
        <v>0</v>
      </c>
      <c r="M114">
        <f>IF(availability[[#This Row],[start_missing]],"", IF(ISNUMBER(availability[[#This Row],[AvailableStart]]), availability[[#This Row],[AvailableStart]], IFERROR(TIMEVALUE(availability[[#This Row],[AvailableStart]]), "")))</f>
        <v>0.33333333333333331</v>
      </c>
      <c r="N114">
        <f>IF(availability[[#This Row],[end_missing]],"", IF(ISNUMBER(availability[[#This Row],[AvailableEnd]]), availability[[#This Row],[AvailableEnd]], IFERROR(TIMEVALUE(availability[[#This Row],[AvailableEnd]]), "")))</f>
        <v>0.45833333333333331</v>
      </c>
      <c r="O114" t="b">
        <f>IF(OR(availability[[#This Row],[start_missing]],availability[[#This Row],[end_missing]]), FALSE,
 IF(OR(availability[[#This Row],[start_not_time]],availability[[#This Row],[end_not_time]]), FALSE,
 availability[[#This Row],[end_num]]-availability[[#This Row],[start_num]]&lt;0))</f>
        <v>0</v>
      </c>
      <c r="P114" cm="1">
        <f t="array" aca="1" ref="P114" ca="1">IF(OR(availability[[#This Row],[start_missing]],availability[[#This Row],[end_missing]]), "",
 IF(OR(availability[[#This Row],[start_not_time]],availability[[#This Row],[end_not_time]]), "",
 (_FV(availability[#This Row],"end_num",TRUE)-_FV(availability[#This Row],"start_num",TRUE))*24))</f>
        <v>0</v>
      </c>
      <c r="Q114">
        <f ca="1">IF(availability[[#This Row],[duration_hours]]="", FALSE,
 OR(availability[[#This Row],[duration_hours]]&lt;=0, availability[[#This Row],[duration_hours]]&gt;16))</f>
        <v>0</v>
      </c>
    </row>
    <row r="115" spans="1:17" x14ac:dyDescent="0.25">
      <c r="A115" t="s">
        <v>292</v>
      </c>
      <c r="B115" t="s">
        <v>1051</v>
      </c>
      <c r="C115" s="1">
        <v>0.375</v>
      </c>
      <c r="D115" s="1">
        <v>0.54166666666666663</v>
      </c>
      <c r="E115" t="b">
        <f>LEN(TRIM(availability[[#This Row],[FacultyID]]))=0</f>
        <v>0</v>
      </c>
      <c r="F115" t="b">
        <f>LEN(TRIM(availability[[#This Row],[Day]]))=0</f>
        <v>0</v>
      </c>
      <c r="G115" t="b">
        <f>IF(availability[[#This Row],[Day]]="",FALSE, ISERROR(MATCH(availability[[#This Row],[Day]], RefLists!$E:$E, 0)))</f>
        <v>0</v>
      </c>
      <c r="H115" t="b">
        <f>LEN(availability[[#This Row],[FacultyID]])&lt;&gt;LEN(TRIM(availability[[#This Row],[FacultyID]]))</f>
        <v>0</v>
      </c>
      <c r="I115" t="b">
        <f>OR(availability[[#This Row],[AvailableStart]]="", ISBLANK(availability[[#This Row],[AvailableStart]]))</f>
        <v>0</v>
      </c>
      <c r="J115" t="b">
        <f>OR(availability[[#This Row],[AvailableEnd]]="", ISBLANK(availability[[#This Row],[AvailableEnd]]))</f>
        <v>0</v>
      </c>
      <c r="K115" t="b">
        <f>AND(NOT(availability[[#This Row],[start_missing]]), NOT(ISNUMBER(availability[[#This Row],[AvailableStart]])))</f>
        <v>0</v>
      </c>
      <c r="L115" t="b">
        <f>AND(NOT(availability[[#This Row],[end_missing]]), NOT(ISNUMBER(availability[[#This Row],[AvailableEnd]])))</f>
        <v>0</v>
      </c>
      <c r="M115">
        <f>IF(availability[[#This Row],[start_missing]],"", IF(ISNUMBER(availability[[#This Row],[AvailableStart]]), availability[[#This Row],[AvailableStart]], IFERROR(TIMEVALUE(availability[[#This Row],[AvailableStart]]), "")))</f>
        <v>0.375</v>
      </c>
      <c r="N115">
        <f>IF(availability[[#This Row],[end_missing]],"", IF(ISNUMBER(availability[[#This Row],[AvailableEnd]]), availability[[#This Row],[AvailableEnd]], IFERROR(TIMEVALUE(availability[[#This Row],[AvailableEnd]]), "")))</f>
        <v>0.54166666666666663</v>
      </c>
      <c r="O115" t="b">
        <f>IF(OR(availability[[#This Row],[start_missing]],availability[[#This Row],[end_missing]]), FALSE,
 IF(OR(availability[[#This Row],[start_not_time]],availability[[#This Row],[end_not_time]]), FALSE,
 availability[[#This Row],[end_num]]-availability[[#This Row],[start_num]]&lt;0))</f>
        <v>0</v>
      </c>
      <c r="P115" cm="1">
        <f t="array" aca="1" ref="P115" ca="1">IF(OR(availability[[#This Row],[start_missing]],availability[[#This Row],[end_missing]]), "",
 IF(OR(availability[[#This Row],[start_not_time]],availability[[#This Row],[end_not_time]]), "",
 (_FV(availability[#This Row],"end_num",TRUE)-_FV(availability[#This Row],"start_num",TRUE))*24))</f>
        <v>0</v>
      </c>
      <c r="Q115">
        <f ca="1">IF(availability[[#This Row],[duration_hours]]="", FALSE,
 OR(availability[[#This Row],[duration_hours]]&lt;=0, availability[[#This Row],[duration_hours]]&gt;16))</f>
        <v>0</v>
      </c>
    </row>
    <row r="116" spans="1:17" x14ac:dyDescent="0.25">
      <c r="A116" t="s">
        <v>292</v>
      </c>
      <c r="B116" t="s">
        <v>1053</v>
      </c>
      <c r="C116" s="1">
        <v>0.45833333333333331</v>
      </c>
      <c r="D116" s="1">
        <v>0.625</v>
      </c>
      <c r="E116" t="b">
        <f>LEN(TRIM(availability[[#This Row],[FacultyID]]))=0</f>
        <v>0</v>
      </c>
      <c r="F116" t="b">
        <f>LEN(TRIM(availability[[#This Row],[Day]]))=0</f>
        <v>0</v>
      </c>
      <c r="G116" t="b">
        <f>IF(availability[[#This Row],[Day]]="",FALSE, ISERROR(MATCH(availability[[#This Row],[Day]], RefLists!$E:$E, 0)))</f>
        <v>0</v>
      </c>
      <c r="H116" t="b">
        <f>LEN(availability[[#This Row],[FacultyID]])&lt;&gt;LEN(TRIM(availability[[#This Row],[FacultyID]]))</f>
        <v>0</v>
      </c>
      <c r="I116" t="b">
        <f>OR(availability[[#This Row],[AvailableStart]]="", ISBLANK(availability[[#This Row],[AvailableStart]]))</f>
        <v>0</v>
      </c>
      <c r="J116" t="b">
        <f>OR(availability[[#This Row],[AvailableEnd]]="", ISBLANK(availability[[#This Row],[AvailableEnd]]))</f>
        <v>0</v>
      </c>
      <c r="K116" t="b">
        <f>AND(NOT(availability[[#This Row],[start_missing]]), NOT(ISNUMBER(availability[[#This Row],[AvailableStart]])))</f>
        <v>0</v>
      </c>
      <c r="L116" t="b">
        <f>AND(NOT(availability[[#This Row],[end_missing]]), NOT(ISNUMBER(availability[[#This Row],[AvailableEnd]])))</f>
        <v>0</v>
      </c>
      <c r="M116">
        <f>IF(availability[[#This Row],[start_missing]],"", IF(ISNUMBER(availability[[#This Row],[AvailableStart]]), availability[[#This Row],[AvailableStart]], IFERROR(TIMEVALUE(availability[[#This Row],[AvailableStart]]), "")))</f>
        <v>0.45833333333333331</v>
      </c>
      <c r="N116">
        <f>IF(availability[[#This Row],[end_missing]],"", IF(ISNUMBER(availability[[#This Row],[AvailableEnd]]), availability[[#This Row],[AvailableEnd]], IFERROR(TIMEVALUE(availability[[#This Row],[AvailableEnd]]), "")))</f>
        <v>0.625</v>
      </c>
      <c r="O116" t="b">
        <f>IF(OR(availability[[#This Row],[start_missing]],availability[[#This Row],[end_missing]]), FALSE,
 IF(OR(availability[[#This Row],[start_not_time]],availability[[#This Row],[end_not_time]]), FALSE,
 availability[[#This Row],[end_num]]-availability[[#This Row],[start_num]]&lt;0))</f>
        <v>0</v>
      </c>
      <c r="P116" cm="1">
        <f t="array" aca="1" ref="P116" ca="1">IF(OR(availability[[#This Row],[start_missing]],availability[[#This Row],[end_missing]]), "",
 IF(OR(availability[[#This Row],[start_not_time]],availability[[#This Row],[end_not_time]]), "",
 (_FV(availability[#This Row],"end_num",TRUE)-_FV(availability[#This Row],"start_num",TRUE))*24))</f>
        <v>0</v>
      </c>
      <c r="Q116">
        <f ca="1">IF(availability[[#This Row],[duration_hours]]="", FALSE,
 OR(availability[[#This Row],[duration_hours]]&lt;=0, availability[[#This Row],[duration_hours]]&gt;16))</f>
        <v>0</v>
      </c>
    </row>
    <row r="117" spans="1:17" x14ac:dyDescent="0.25">
      <c r="A117" t="s">
        <v>292</v>
      </c>
      <c r="B117" t="s">
        <v>1052</v>
      </c>
      <c r="C117" s="1">
        <v>0.54166666666666663</v>
      </c>
      <c r="D117" s="1">
        <v>0.70833333333333337</v>
      </c>
      <c r="E117" t="b">
        <f>LEN(TRIM(availability[[#This Row],[FacultyID]]))=0</f>
        <v>0</v>
      </c>
      <c r="F117" t="b">
        <f>LEN(TRIM(availability[[#This Row],[Day]]))=0</f>
        <v>0</v>
      </c>
      <c r="G117" t="b">
        <f>IF(availability[[#This Row],[Day]]="",FALSE, ISERROR(MATCH(availability[[#This Row],[Day]], RefLists!$E:$E, 0)))</f>
        <v>0</v>
      </c>
      <c r="H117" t="b">
        <f>LEN(availability[[#This Row],[FacultyID]])&lt;&gt;LEN(TRIM(availability[[#This Row],[FacultyID]]))</f>
        <v>0</v>
      </c>
      <c r="I117" t="b">
        <f>OR(availability[[#This Row],[AvailableStart]]="", ISBLANK(availability[[#This Row],[AvailableStart]]))</f>
        <v>0</v>
      </c>
      <c r="J117" t="b">
        <f>OR(availability[[#This Row],[AvailableEnd]]="", ISBLANK(availability[[#This Row],[AvailableEnd]]))</f>
        <v>0</v>
      </c>
      <c r="K117" t="b">
        <f>AND(NOT(availability[[#This Row],[start_missing]]), NOT(ISNUMBER(availability[[#This Row],[AvailableStart]])))</f>
        <v>0</v>
      </c>
      <c r="L117" t="b">
        <f>AND(NOT(availability[[#This Row],[end_missing]]), NOT(ISNUMBER(availability[[#This Row],[AvailableEnd]])))</f>
        <v>0</v>
      </c>
      <c r="M117">
        <f>IF(availability[[#This Row],[start_missing]],"", IF(ISNUMBER(availability[[#This Row],[AvailableStart]]), availability[[#This Row],[AvailableStart]], IFERROR(TIMEVALUE(availability[[#This Row],[AvailableStart]]), "")))</f>
        <v>0.54166666666666663</v>
      </c>
      <c r="N117">
        <f>IF(availability[[#This Row],[end_missing]],"", IF(ISNUMBER(availability[[#This Row],[AvailableEnd]]), availability[[#This Row],[AvailableEnd]], IFERROR(TIMEVALUE(availability[[#This Row],[AvailableEnd]]), "")))</f>
        <v>0.70833333333333337</v>
      </c>
      <c r="O117" t="b">
        <f>IF(OR(availability[[#This Row],[start_missing]],availability[[#This Row],[end_missing]]), FALSE,
 IF(OR(availability[[#This Row],[start_not_time]],availability[[#This Row],[end_not_time]]), FALSE,
 availability[[#This Row],[end_num]]-availability[[#This Row],[start_num]]&lt;0))</f>
        <v>0</v>
      </c>
      <c r="P117" cm="1">
        <f t="array" aca="1" ref="P117" ca="1">IF(OR(availability[[#This Row],[start_missing]],availability[[#This Row],[end_missing]]), "",
 IF(OR(availability[[#This Row],[start_not_time]],availability[[#This Row],[end_not_time]]), "",
 (_FV(availability[#This Row],"end_num",TRUE)-_FV(availability[#This Row],"start_num",TRUE))*24))</f>
        <v>0</v>
      </c>
      <c r="Q117">
        <f ca="1">IF(availability[[#This Row],[duration_hours]]="", FALSE,
 OR(availability[[#This Row],[duration_hours]]&lt;=0, availability[[#This Row],[duration_hours]]&gt;16))</f>
        <v>0</v>
      </c>
    </row>
    <row r="118" spans="1:17" x14ac:dyDescent="0.25">
      <c r="A118" t="s">
        <v>292</v>
      </c>
      <c r="B118" t="s">
        <v>1049</v>
      </c>
      <c r="C118" s="1">
        <v>0.375</v>
      </c>
      <c r="D118" s="1">
        <v>0.5</v>
      </c>
      <c r="E118" t="b">
        <f>LEN(TRIM(availability[[#This Row],[FacultyID]]))=0</f>
        <v>0</v>
      </c>
      <c r="F118" t="b">
        <f>LEN(TRIM(availability[[#This Row],[Day]]))=0</f>
        <v>0</v>
      </c>
      <c r="G118" t="b">
        <f>IF(availability[[#This Row],[Day]]="",FALSE, ISERROR(MATCH(availability[[#This Row],[Day]], RefLists!$E:$E, 0)))</f>
        <v>0</v>
      </c>
      <c r="H118" t="b">
        <f>LEN(availability[[#This Row],[FacultyID]])&lt;&gt;LEN(TRIM(availability[[#This Row],[FacultyID]]))</f>
        <v>0</v>
      </c>
      <c r="I118" t="b">
        <f>OR(availability[[#This Row],[AvailableStart]]="", ISBLANK(availability[[#This Row],[AvailableStart]]))</f>
        <v>0</v>
      </c>
      <c r="J118" t="b">
        <f>OR(availability[[#This Row],[AvailableEnd]]="", ISBLANK(availability[[#This Row],[AvailableEnd]]))</f>
        <v>0</v>
      </c>
      <c r="K118" t="b">
        <f>AND(NOT(availability[[#This Row],[start_missing]]), NOT(ISNUMBER(availability[[#This Row],[AvailableStart]])))</f>
        <v>0</v>
      </c>
      <c r="L118" t="b">
        <f>AND(NOT(availability[[#This Row],[end_missing]]), NOT(ISNUMBER(availability[[#This Row],[AvailableEnd]])))</f>
        <v>0</v>
      </c>
      <c r="M118">
        <f>IF(availability[[#This Row],[start_missing]],"", IF(ISNUMBER(availability[[#This Row],[AvailableStart]]), availability[[#This Row],[AvailableStart]], IFERROR(TIMEVALUE(availability[[#This Row],[AvailableStart]]), "")))</f>
        <v>0.375</v>
      </c>
      <c r="N118">
        <f>IF(availability[[#This Row],[end_missing]],"", IF(ISNUMBER(availability[[#This Row],[AvailableEnd]]), availability[[#This Row],[AvailableEnd]], IFERROR(TIMEVALUE(availability[[#This Row],[AvailableEnd]]), "")))</f>
        <v>0.5</v>
      </c>
      <c r="O118" t="b">
        <f>IF(OR(availability[[#This Row],[start_missing]],availability[[#This Row],[end_missing]]), FALSE,
 IF(OR(availability[[#This Row],[start_not_time]],availability[[#This Row],[end_not_time]]), FALSE,
 availability[[#This Row],[end_num]]-availability[[#This Row],[start_num]]&lt;0))</f>
        <v>0</v>
      </c>
      <c r="P118" cm="1">
        <f t="array" aca="1" ref="P118" ca="1">IF(OR(availability[[#This Row],[start_missing]],availability[[#This Row],[end_missing]]), "",
 IF(OR(availability[[#This Row],[start_not_time]],availability[[#This Row],[end_not_time]]), "",
 (_FV(availability[#This Row],"end_num",TRUE)-_FV(availability[#This Row],"start_num",TRUE))*24))</f>
        <v>0</v>
      </c>
      <c r="Q118">
        <f ca="1">IF(availability[[#This Row],[duration_hours]]="", FALSE,
 OR(availability[[#This Row],[duration_hours]]&lt;=0, availability[[#This Row],[duration_hours]]&gt;16))</f>
        <v>0</v>
      </c>
    </row>
    <row r="119" spans="1:17" x14ac:dyDescent="0.25">
      <c r="A119" t="s">
        <v>297</v>
      </c>
      <c r="B119" t="s">
        <v>1051</v>
      </c>
      <c r="C119" s="1">
        <v>0.33333333333333331</v>
      </c>
      <c r="D119" s="1">
        <v>0.41666666666666669</v>
      </c>
      <c r="E119" t="b">
        <f>LEN(TRIM(availability[[#This Row],[FacultyID]]))=0</f>
        <v>0</v>
      </c>
      <c r="F119" t="b">
        <f>LEN(TRIM(availability[[#This Row],[Day]]))=0</f>
        <v>0</v>
      </c>
      <c r="G119" t="b">
        <f>IF(availability[[#This Row],[Day]]="",FALSE, ISERROR(MATCH(availability[[#This Row],[Day]], RefLists!$E:$E, 0)))</f>
        <v>0</v>
      </c>
      <c r="H119" t="b">
        <f>LEN(availability[[#This Row],[FacultyID]])&lt;&gt;LEN(TRIM(availability[[#This Row],[FacultyID]]))</f>
        <v>0</v>
      </c>
      <c r="I119" t="b">
        <f>OR(availability[[#This Row],[AvailableStart]]="", ISBLANK(availability[[#This Row],[AvailableStart]]))</f>
        <v>0</v>
      </c>
      <c r="J119" t="b">
        <f>OR(availability[[#This Row],[AvailableEnd]]="", ISBLANK(availability[[#This Row],[AvailableEnd]]))</f>
        <v>0</v>
      </c>
      <c r="K119" t="b">
        <f>AND(NOT(availability[[#This Row],[start_missing]]), NOT(ISNUMBER(availability[[#This Row],[AvailableStart]])))</f>
        <v>0</v>
      </c>
      <c r="L119" t="b">
        <f>AND(NOT(availability[[#This Row],[end_missing]]), NOT(ISNUMBER(availability[[#This Row],[AvailableEnd]])))</f>
        <v>0</v>
      </c>
      <c r="M119">
        <f>IF(availability[[#This Row],[start_missing]],"", IF(ISNUMBER(availability[[#This Row],[AvailableStart]]), availability[[#This Row],[AvailableStart]], IFERROR(TIMEVALUE(availability[[#This Row],[AvailableStart]]), "")))</f>
        <v>0.33333333333333331</v>
      </c>
      <c r="N119">
        <f>IF(availability[[#This Row],[end_missing]],"", IF(ISNUMBER(availability[[#This Row],[AvailableEnd]]), availability[[#This Row],[AvailableEnd]], IFERROR(TIMEVALUE(availability[[#This Row],[AvailableEnd]]), "")))</f>
        <v>0.41666666666666669</v>
      </c>
      <c r="O119" t="b">
        <f>IF(OR(availability[[#This Row],[start_missing]],availability[[#This Row],[end_missing]]), FALSE,
 IF(OR(availability[[#This Row],[start_not_time]],availability[[#This Row],[end_not_time]]), FALSE,
 availability[[#This Row],[end_num]]-availability[[#This Row],[start_num]]&lt;0))</f>
        <v>0</v>
      </c>
      <c r="P119" cm="1">
        <f t="array" aca="1" ref="P119" ca="1">IF(OR(availability[[#This Row],[start_missing]],availability[[#This Row],[end_missing]]), "",
 IF(OR(availability[[#This Row],[start_not_time]],availability[[#This Row],[end_not_time]]), "",
 (_FV(availability[#This Row],"end_num",TRUE)-_FV(availability[#This Row],"start_num",TRUE))*24))</f>
        <v>0</v>
      </c>
      <c r="Q119">
        <f ca="1">IF(availability[[#This Row],[duration_hours]]="", FALSE,
 OR(availability[[#This Row],[duration_hours]]&lt;=0, availability[[#This Row],[duration_hours]]&gt;16))</f>
        <v>0</v>
      </c>
    </row>
    <row r="120" spans="1:17" x14ac:dyDescent="0.25">
      <c r="A120" t="s">
        <v>297</v>
      </c>
      <c r="B120" t="s">
        <v>1050</v>
      </c>
      <c r="C120" s="1">
        <v>0.375</v>
      </c>
      <c r="D120" s="1">
        <v>0.5</v>
      </c>
      <c r="E120" t="b">
        <f>LEN(TRIM(availability[[#This Row],[FacultyID]]))=0</f>
        <v>0</v>
      </c>
      <c r="F120" t="b">
        <f>LEN(TRIM(availability[[#This Row],[Day]]))=0</f>
        <v>0</v>
      </c>
      <c r="G120" t="b">
        <f>IF(availability[[#This Row],[Day]]="",FALSE, ISERROR(MATCH(availability[[#This Row],[Day]], RefLists!$E:$E, 0)))</f>
        <v>0</v>
      </c>
      <c r="H120" t="b">
        <f>LEN(availability[[#This Row],[FacultyID]])&lt;&gt;LEN(TRIM(availability[[#This Row],[FacultyID]]))</f>
        <v>0</v>
      </c>
      <c r="I120" t="b">
        <f>OR(availability[[#This Row],[AvailableStart]]="", ISBLANK(availability[[#This Row],[AvailableStart]]))</f>
        <v>0</v>
      </c>
      <c r="J120" t="b">
        <f>OR(availability[[#This Row],[AvailableEnd]]="", ISBLANK(availability[[#This Row],[AvailableEnd]]))</f>
        <v>0</v>
      </c>
      <c r="K120" t="b">
        <f>AND(NOT(availability[[#This Row],[start_missing]]), NOT(ISNUMBER(availability[[#This Row],[AvailableStart]])))</f>
        <v>0</v>
      </c>
      <c r="L120" t="b">
        <f>AND(NOT(availability[[#This Row],[end_missing]]), NOT(ISNUMBER(availability[[#This Row],[AvailableEnd]])))</f>
        <v>0</v>
      </c>
      <c r="M120">
        <f>IF(availability[[#This Row],[start_missing]],"", IF(ISNUMBER(availability[[#This Row],[AvailableStart]]), availability[[#This Row],[AvailableStart]], IFERROR(TIMEVALUE(availability[[#This Row],[AvailableStart]]), "")))</f>
        <v>0.375</v>
      </c>
      <c r="N120">
        <f>IF(availability[[#This Row],[end_missing]],"", IF(ISNUMBER(availability[[#This Row],[AvailableEnd]]), availability[[#This Row],[AvailableEnd]], IFERROR(TIMEVALUE(availability[[#This Row],[AvailableEnd]]), "")))</f>
        <v>0.5</v>
      </c>
      <c r="O120" t="b">
        <f>IF(OR(availability[[#This Row],[start_missing]],availability[[#This Row],[end_missing]]), FALSE,
 IF(OR(availability[[#This Row],[start_not_time]],availability[[#This Row],[end_not_time]]), FALSE,
 availability[[#This Row],[end_num]]-availability[[#This Row],[start_num]]&lt;0))</f>
        <v>0</v>
      </c>
      <c r="P120" cm="1">
        <f t="array" aca="1" ref="P120" ca="1">IF(OR(availability[[#This Row],[start_missing]],availability[[#This Row],[end_missing]]), "",
 IF(OR(availability[[#This Row],[start_not_time]],availability[[#This Row],[end_not_time]]), "",
 (_FV(availability[#This Row],"end_num",TRUE)-_FV(availability[#This Row],"start_num",TRUE))*24))</f>
        <v>0</v>
      </c>
      <c r="Q120">
        <f ca="1">IF(availability[[#This Row],[duration_hours]]="", FALSE,
 OR(availability[[#This Row],[duration_hours]]&lt;=0, availability[[#This Row],[duration_hours]]&gt;16))</f>
        <v>0</v>
      </c>
    </row>
    <row r="121" spans="1:17" x14ac:dyDescent="0.25">
      <c r="A121" t="s">
        <v>297</v>
      </c>
      <c r="B121" t="s">
        <v>1049</v>
      </c>
      <c r="C121" s="1">
        <v>0.45833333333333331</v>
      </c>
      <c r="D121" s="1">
        <v>0.54166666666666663</v>
      </c>
      <c r="E121" t="b">
        <f>LEN(TRIM(availability[[#This Row],[FacultyID]]))=0</f>
        <v>0</v>
      </c>
      <c r="F121" t="b">
        <f>LEN(TRIM(availability[[#This Row],[Day]]))=0</f>
        <v>0</v>
      </c>
      <c r="G121" t="b">
        <f>IF(availability[[#This Row],[Day]]="",FALSE, ISERROR(MATCH(availability[[#This Row],[Day]], RefLists!$E:$E, 0)))</f>
        <v>0</v>
      </c>
      <c r="H121" t="b">
        <f>LEN(availability[[#This Row],[FacultyID]])&lt;&gt;LEN(TRIM(availability[[#This Row],[FacultyID]]))</f>
        <v>0</v>
      </c>
      <c r="I121" t="b">
        <f>OR(availability[[#This Row],[AvailableStart]]="", ISBLANK(availability[[#This Row],[AvailableStart]]))</f>
        <v>0</v>
      </c>
      <c r="J121" t="b">
        <f>OR(availability[[#This Row],[AvailableEnd]]="", ISBLANK(availability[[#This Row],[AvailableEnd]]))</f>
        <v>0</v>
      </c>
      <c r="K121" t="b">
        <f>AND(NOT(availability[[#This Row],[start_missing]]), NOT(ISNUMBER(availability[[#This Row],[AvailableStart]])))</f>
        <v>0</v>
      </c>
      <c r="L121" t="b">
        <f>AND(NOT(availability[[#This Row],[end_missing]]), NOT(ISNUMBER(availability[[#This Row],[AvailableEnd]])))</f>
        <v>0</v>
      </c>
      <c r="M121">
        <f>IF(availability[[#This Row],[start_missing]],"", IF(ISNUMBER(availability[[#This Row],[AvailableStart]]), availability[[#This Row],[AvailableStart]], IFERROR(TIMEVALUE(availability[[#This Row],[AvailableStart]]), "")))</f>
        <v>0.45833333333333331</v>
      </c>
      <c r="N121">
        <f>IF(availability[[#This Row],[end_missing]],"", IF(ISNUMBER(availability[[#This Row],[AvailableEnd]]), availability[[#This Row],[AvailableEnd]], IFERROR(TIMEVALUE(availability[[#This Row],[AvailableEnd]]), "")))</f>
        <v>0.54166666666666663</v>
      </c>
      <c r="O121" t="b">
        <f>IF(OR(availability[[#This Row],[start_missing]],availability[[#This Row],[end_missing]]), FALSE,
 IF(OR(availability[[#This Row],[start_not_time]],availability[[#This Row],[end_not_time]]), FALSE,
 availability[[#This Row],[end_num]]-availability[[#This Row],[start_num]]&lt;0))</f>
        <v>0</v>
      </c>
      <c r="P121" cm="1">
        <f t="array" aca="1" ref="P121" ca="1">IF(OR(availability[[#This Row],[start_missing]],availability[[#This Row],[end_missing]]), "",
 IF(OR(availability[[#This Row],[start_not_time]],availability[[#This Row],[end_not_time]]), "",
 (_FV(availability[#This Row],"end_num",TRUE)-_FV(availability[#This Row],"start_num",TRUE))*24))</f>
        <v>0</v>
      </c>
      <c r="Q121">
        <f ca="1">IF(availability[[#This Row],[duration_hours]]="", FALSE,
 OR(availability[[#This Row],[duration_hours]]&lt;=0, availability[[#This Row],[duration_hours]]&gt;16))</f>
        <v>0</v>
      </c>
    </row>
    <row r="122" spans="1:17" x14ac:dyDescent="0.25">
      <c r="A122" t="s">
        <v>297</v>
      </c>
      <c r="B122" t="s">
        <v>1053</v>
      </c>
      <c r="C122" s="1">
        <v>0.33333333333333331</v>
      </c>
      <c r="D122" s="1">
        <v>0.45833333333333331</v>
      </c>
      <c r="E122" t="b">
        <f>LEN(TRIM(availability[[#This Row],[FacultyID]]))=0</f>
        <v>0</v>
      </c>
      <c r="F122" t="b">
        <f>LEN(TRIM(availability[[#This Row],[Day]]))=0</f>
        <v>0</v>
      </c>
      <c r="G122" t="b">
        <f>IF(availability[[#This Row],[Day]]="",FALSE, ISERROR(MATCH(availability[[#This Row],[Day]], RefLists!$E:$E, 0)))</f>
        <v>0</v>
      </c>
      <c r="H122" t="b">
        <f>LEN(availability[[#This Row],[FacultyID]])&lt;&gt;LEN(TRIM(availability[[#This Row],[FacultyID]]))</f>
        <v>0</v>
      </c>
      <c r="I122" t="b">
        <f>OR(availability[[#This Row],[AvailableStart]]="", ISBLANK(availability[[#This Row],[AvailableStart]]))</f>
        <v>0</v>
      </c>
      <c r="J122" t="b">
        <f>OR(availability[[#This Row],[AvailableEnd]]="", ISBLANK(availability[[#This Row],[AvailableEnd]]))</f>
        <v>0</v>
      </c>
      <c r="K122" t="b">
        <f>AND(NOT(availability[[#This Row],[start_missing]]), NOT(ISNUMBER(availability[[#This Row],[AvailableStart]])))</f>
        <v>0</v>
      </c>
      <c r="L122" t="b">
        <f>AND(NOT(availability[[#This Row],[end_missing]]), NOT(ISNUMBER(availability[[#This Row],[AvailableEnd]])))</f>
        <v>0</v>
      </c>
      <c r="M122">
        <f>IF(availability[[#This Row],[start_missing]],"", IF(ISNUMBER(availability[[#This Row],[AvailableStart]]), availability[[#This Row],[AvailableStart]], IFERROR(TIMEVALUE(availability[[#This Row],[AvailableStart]]), "")))</f>
        <v>0.33333333333333331</v>
      </c>
      <c r="N122">
        <f>IF(availability[[#This Row],[end_missing]],"", IF(ISNUMBER(availability[[#This Row],[AvailableEnd]]), availability[[#This Row],[AvailableEnd]], IFERROR(TIMEVALUE(availability[[#This Row],[AvailableEnd]]), "")))</f>
        <v>0.45833333333333331</v>
      </c>
      <c r="O122" t="b">
        <f>IF(OR(availability[[#This Row],[start_missing]],availability[[#This Row],[end_missing]]), FALSE,
 IF(OR(availability[[#This Row],[start_not_time]],availability[[#This Row],[end_not_time]]), FALSE,
 availability[[#This Row],[end_num]]-availability[[#This Row],[start_num]]&lt;0))</f>
        <v>0</v>
      </c>
      <c r="P122" cm="1">
        <f t="array" aca="1" ref="P122" ca="1">IF(OR(availability[[#This Row],[start_missing]],availability[[#This Row],[end_missing]]), "",
 IF(OR(availability[[#This Row],[start_not_time]],availability[[#This Row],[end_not_time]]), "",
 (_FV(availability[#This Row],"end_num",TRUE)-_FV(availability[#This Row],"start_num",TRUE))*24))</f>
        <v>0</v>
      </c>
      <c r="Q122">
        <f ca="1">IF(availability[[#This Row],[duration_hours]]="", FALSE,
 OR(availability[[#This Row],[duration_hours]]&lt;=0, availability[[#This Row],[duration_hours]]&gt;16))</f>
        <v>0</v>
      </c>
    </row>
    <row r="123" spans="1:17" x14ac:dyDescent="0.25">
      <c r="A123" t="s">
        <v>300</v>
      </c>
      <c r="B123" t="s">
        <v>1050</v>
      </c>
      <c r="C123" s="1">
        <v>0.41666666666666669</v>
      </c>
      <c r="D123" s="1">
        <v>0.54166666666666663</v>
      </c>
      <c r="E123" t="b">
        <f>LEN(TRIM(availability[[#This Row],[FacultyID]]))=0</f>
        <v>0</v>
      </c>
      <c r="F123" t="b">
        <f>LEN(TRIM(availability[[#This Row],[Day]]))=0</f>
        <v>0</v>
      </c>
      <c r="G123" t="b">
        <f>IF(availability[[#This Row],[Day]]="",FALSE, ISERROR(MATCH(availability[[#This Row],[Day]], RefLists!$E:$E, 0)))</f>
        <v>0</v>
      </c>
      <c r="H123" t="b">
        <f>LEN(availability[[#This Row],[FacultyID]])&lt;&gt;LEN(TRIM(availability[[#This Row],[FacultyID]]))</f>
        <v>0</v>
      </c>
      <c r="I123" t="b">
        <f>OR(availability[[#This Row],[AvailableStart]]="", ISBLANK(availability[[#This Row],[AvailableStart]]))</f>
        <v>0</v>
      </c>
      <c r="J123" t="b">
        <f>OR(availability[[#This Row],[AvailableEnd]]="", ISBLANK(availability[[#This Row],[AvailableEnd]]))</f>
        <v>0</v>
      </c>
      <c r="K123" t="b">
        <f>AND(NOT(availability[[#This Row],[start_missing]]), NOT(ISNUMBER(availability[[#This Row],[AvailableStart]])))</f>
        <v>0</v>
      </c>
      <c r="L123" t="b">
        <f>AND(NOT(availability[[#This Row],[end_missing]]), NOT(ISNUMBER(availability[[#This Row],[AvailableEnd]])))</f>
        <v>0</v>
      </c>
      <c r="M123">
        <f>IF(availability[[#This Row],[start_missing]],"", IF(ISNUMBER(availability[[#This Row],[AvailableStart]]), availability[[#This Row],[AvailableStart]], IFERROR(TIMEVALUE(availability[[#This Row],[AvailableStart]]), "")))</f>
        <v>0.41666666666666669</v>
      </c>
      <c r="N123">
        <f>IF(availability[[#This Row],[end_missing]],"", IF(ISNUMBER(availability[[#This Row],[AvailableEnd]]), availability[[#This Row],[AvailableEnd]], IFERROR(TIMEVALUE(availability[[#This Row],[AvailableEnd]]), "")))</f>
        <v>0.54166666666666663</v>
      </c>
      <c r="O123" t="b">
        <f>IF(OR(availability[[#This Row],[start_missing]],availability[[#This Row],[end_missing]]), FALSE,
 IF(OR(availability[[#This Row],[start_not_time]],availability[[#This Row],[end_not_time]]), FALSE,
 availability[[#This Row],[end_num]]-availability[[#This Row],[start_num]]&lt;0))</f>
        <v>0</v>
      </c>
      <c r="P123" cm="1">
        <f t="array" aca="1" ref="P123" ca="1">IF(OR(availability[[#This Row],[start_missing]],availability[[#This Row],[end_missing]]), "",
 IF(OR(availability[[#This Row],[start_not_time]],availability[[#This Row],[end_not_time]]), "",
 (_FV(availability[#This Row],"end_num",TRUE)-_FV(availability[#This Row],"start_num",TRUE))*24))</f>
        <v>0</v>
      </c>
      <c r="Q123">
        <f ca="1">IF(availability[[#This Row],[duration_hours]]="", FALSE,
 OR(availability[[#This Row],[duration_hours]]&lt;=0, availability[[#This Row],[duration_hours]]&gt;16))</f>
        <v>0</v>
      </c>
    </row>
    <row r="124" spans="1:17" x14ac:dyDescent="0.25">
      <c r="A124" t="s">
        <v>300</v>
      </c>
      <c r="B124" t="s">
        <v>1053</v>
      </c>
      <c r="C124" s="1">
        <v>0.54166666666666663</v>
      </c>
      <c r="D124" s="1">
        <v>0.625</v>
      </c>
      <c r="E124" t="b">
        <f>LEN(TRIM(availability[[#This Row],[FacultyID]]))=0</f>
        <v>0</v>
      </c>
      <c r="F124" t="b">
        <f>LEN(TRIM(availability[[#This Row],[Day]]))=0</f>
        <v>0</v>
      </c>
      <c r="G124" t="b">
        <f>IF(availability[[#This Row],[Day]]="",FALSE, ISERROR(MATCH(availability[[#This Row],[Day]], RefLists!$E:$E, 0)))</f>
        <v>0</v>
      </c>
      <c r="H124" t="b">
        <f>LEN(availability[[#This Row],[FacultyID]])&lt;&gt;LEN(TRIM(availability[[#This Row],[FacultyID]]))</f>
        <v>0</v>
      </c>
      <c r="I124" t="b">
        <f>OR(availability[[#This Row],[AvailableStart]]="", ISBLANK(availability[[#This Row],[AvailableStart]]))</f>
        <v>0</v>
      </c>
      <c r="J124" t="b">
        <f>OR(availability[[#This Row],[AvailableEnd]]="", ISBLANK(availability[[#This Row],[AvailableEnd]]))</f>
        <v>0</v>
      </c>
      <c r="K124" t="b">
        <f>AND(NOT(availability[[#This Row],[start_missing]]), NOT(ISNUMBER(availability[[#This Row],[AvailableStart]])))</f>
        <v>0</v>
      </c>
      <c r="L124" t="b">
        <f>AND(NOT(availability[[#This Row],[end_missing]]), NOT(ISNUMBER(availability[[#This Row],[AvailableEnd]])))</f>
        <v>0</v>
      </c>
      <c r="M124">
        <f>IF(availability[[#This Row],[start_missing]],"", IF(ISNUMBER(availability[[#This Row],[AvailableStart]]), availability[[#This Row],[AvailableStart]], IFERROR(TIMEVALUE(availability[[#This Row],[AvailableStart]]), "")))</f>
        <v>0.54166666666666663</v>
      </c>
      <c r="N124">
        <f>IF(availability[[#This Row],[end_missing]],"", IF(ISNUMBER(availability[[#This Row],[AvailableEnd]]), availability[[#This Row],[AvailableEnd]], IFERROR(TIMEVALUE(availability[[#This Row],[AvailableEnd]]), "")))</f>
        <v>0.625</v>
      </c>
      <c r="O124" t="b">
        <f>IF(OR(availability[[#This Row],[start_missing]],availability[[#This Row],[end_missing]]), FALSE,
 IF(OR(availability[[#This Row],[start_not_time]],availability[[#This Row],[end_not_time]]), FALSE,
 availability[[#This Row],[end_num]]-availability[[#This Row],[start_num]]&lt;0))</f>
        <v>0</v>
      </c>
      <c r="P124" cm="1">
        <f t="array" aca="1" ref="P124" ca="1">IF(OR(availability[[#This Row],[start_missing]],availability[[#This Row],[end_missing]]), "",
 IF(OR(availability[[#This Row],[start_not_time]],availability[[#This Row],[end_not_time]]), "",
 (_FV(availability[#This Row],"end_num",TRUE)-_FV(availability[#This Row],"start_num",TRUE))*24))</f>
        <v>0</v>
      </c>
      <c r="Q124">
        <f ca="1">IF(availability[[#This Row],[duration_hours]]="", FALSE,
 OR(availability[[#This Row],[duration_hours]]&lt;=0, availability[[#This Row],[duration_hours]]&gt;16))</f>
        <v>0</v>
      </c>
    </row>
    <row r="125" spans="1:17" x14ac:dyDescent="0.25">
      <c r="A125" t="s">
        <v>300</v>
      </c>
      <c r="B125" t="s">
        <v>1049</v>
      </c>
      <c r="C125" s="1">
        <v>0.33333333333333331</v>
      </c>
      <c r="D125" s="1">
        <v>0.45833333333333331</v>
      </c>
      <c r="E125" t="b">
        <f>LEN(TRIM(availability[[#This Row],[FacultyID]]))=0</f>
        <v>0</v>
      </c>
      <c r="F125" t="b">
        <f>LEN(TRIM(availability[[#This Row],[Day]]))=0</f>
        <v>0</v>
      </c>
      <c r="G125" t="b">
        <f>IF(availability[[#This Row],[Day]]="",FALSE, ISERROR(MATCH(availability[[#This Row],[Day]], RefLists!$E:$E, 0)))</f>
        <v>0</v>
      </c>
      <c r="H125" t="b">
        <f>LEN(availability[[#This Row],[FacultyID]])&lt;&gt;LEN(TRIM(availability[[#This Row],[FacultyID]]))</f>
        <v>0</v>
      </c>
      <c r="I125" t="b">
        <f>OR(availability[[#This Row],[AvailableStart]]="", ISBLANK(availability[[#This Row],[AvailableStart]]))</f>
        <v>0</v>
      </c>
      <c r="J125" t="b">
        <f>OR(availability[[#This Row],[AvailableEnd]]="", ISBLANK(availability[[#This Row],[AvailableEnd]]))</f>
        <v>0</v>
      </c>
      <c r="K125" t="b">
        <f>AND(NOT(availability[[#This Row],[start_missing]]), NOT(ISNUMBER(availability[[#This Row],[AvailableStart]])))</f>
        <v>0</v>
      </c>
      <c r="L125" t="b">
        <f>AND(NOT(availability[[#This Row],[end_missing]]), NOT(ISNUMBER(availability[[#This Row],[AvailableEnd]])))</f>
        <v>0</v>
      </c>
      <c r="M125">
        <f>IF(availability[[#This Row],[start_missing]],"", IF(ISNUMBER(availability[[#This Row],[AvailableStart]]), availability[[#This Row],[AvailableStart]], IFERROR(TIMEVALUE(availability[[#This Row],[AvailableStart]]), "")))</f>
        <v>0.33333333333333331</v>
      </c>
      <c r="N125">
        <f>IF(availability[[#This Row],[end_missing]],"", IF(ISNUMBER(availability[[#This Row],[AvailableEnd]]), availability[[#This Row],[AvailableEnd]], IFERROR(TIMEVALUE(availability[[#This Row],[AvailableEnd]]), "")))</f>
        <v>0.45833333333333331</v>
      </c>
      <c r="O125" t="b">
        <f>IF(OR(availability[[#This Row],[start_missing]],availability[[#This Row],[end_missing]]), FALSE,
 IF(OR(availability[[#This Row],[start_not_time]],availability[[#This Row],[end_not_time]]), FALSE,
 availability[[#This Row],[end_num]]-availability[[#This Row],[start_num]]&lt;0))</f>
        <v>0</v>
      </c>
      <c r="P125" cm="1">
        <f t="array" aca="1" ref="P125" ca="1">IF(OR(availability[[#This Row],[start_missing]],availability[[#This Row],[end_missing]]), "",
 IF(OR(availability[[#This Row],[start_not_time]],availability[[#This Row],[end_not_time]]), "",
 (_FV(availability[#This Row],"end_num",TRUE)-_FV(availability[#This Row],"start_num",TRUE))*24))</f>
        <v>0</v>
      </c>
      <c r="Q125">
        <f ca="1">IF(availability[[#This Row],[duration_hours]]="", FALSE,
 OR(availability[[#This Row],[duration_hours]]&lt;=0, availability[[#This Row],[duration_hours]]&gt;16))</f>
        <v>0</v>
      </c>
    </row>
    <row r="126" spans="1:17" x14ac:dyDescent="0.25">
      <c r="A126" t="s">
        <v>300</v>
      </c>
      <c r="B126" t="s">
        <v>1052</v>
      </c>
      <c r="C126" s="1">
        <v>0.41666666666666669</v>
      </c>
      <c r="D126" s="1">
        <v>0.58333333333333337</v>
      </c>
      <c r="E126" t="b">
        <f>LEN(TRIM(availability[[#This Row],[FacultyID]]))=0</f>
        <v>0</v>
      </c>
      <c r="F126" t="b">
        <f>LEN(TRIM(availability[[#This Row],[Day]]))=0</f>
        <v>0</v>
      </c>
      <c r="G126" t="b">
        <f>IF(availability[[#This Row],[Day]]="",FALSE, ISERROR(MATCH(availability[[#This Row],[Day]], RefLists!$E:$E, 0)))</f>
        <v>0</v>
      </c>
      <c r="H126" t="b">
        <f>LEN(availability[[#This Row],[FacultyID]])&lt;&gt;LEN(TRIM(availability[[#This Row],[FacultyID]]))</f>
        <v>0</v>
      </c>
      <c r="I126" t="b">
        <f>OR(availability[[#This Row],[AvailableStart]]="", ISBLANK(availability[[#This Row],[AvailableStart]]))</f>
        <v>0</v>
      </c>
      <c r="J126" t="b">
        <f>OR(availability[[#This Row],[AvailableEnd]]="", ISBLANK(availability[[#This Row],[AvailableEnd]]))</f>
        <v>0</v>
      </c>
      <c r="K126" t="b">
        <f>AND(NOT(availability[[#This Row],[start_missing]]), NOT(ISNUMBER(availability[[#This Row],[AvailableStart]])))</f>
        <v>0</v>
      </c>
      <c r="L126" t="b">
        <f>AND(NOT(availability[[#This Row],[end_missing]]), NOT(ISNUMBER(availability[[#This Row],[AvailableEnd]])))</f>
        <v>0</v>
      </c>
      <c r="M126">
        <f>IF(availability[[#This Row],[start_missing]],"", IF(ISNUMBER(availability[[#This Row],[AvailableStart]]), availability[[#This Row],[AvailableStart]], IFERROR(TIMEVALUE(availability[[#This Row],[AvailableStart]]), "")))</f>
        <v>0.41666666666666669</v>
      </c>
      <c r="N126">
        <f>IF(availability[[#This Row],[end_missing]],"", IF(ISNUMBER(availability[[#This Row],[AvailableEnd]]), availability[[#This Row],[AvailableEnd]], IFERROR(TIMEVALUE(availability[[#This Row],[AvailableEnd]]), "")))</f>
        <v>0.58333333333333337</v>
      </c>
      <c r="O126" t="b">
        <f>IF(OR(availability[[#This Row],[start_missing]],availability[[#This Row],[end_missing]]), FALSE,
 IF(OR(availability[[#This Row],[start_not_time]],availability[[#This Row],[end_not_time]]), FALSE,
 availability[[#This Row],[end_num]]-availability[[#This Row],[start_num]]&lt;0))</f>
        <v>0</v>
      </c>
      <c r="P126" cm="1">
        <f t="array" aca="1" ref="P126" ca="1">IF(OR(availability[[#This Row],[start_missing]],availability[[#This Row],[end_missing]]), "",
 IF(OR(availability[[#This Row],[start_not_time]],availability[[#This Row],[end_not_time]]), "",
 (_FV(availability[#This Row],"end_num",TRUE)-_FV(availability[#This Row],"start_num",TRUE))*24))</f>
        <v>0</v>
      </c>
      <c r="Q126">
        <f ca="1">IF(availability[[#This Row],[duration_hours]]="", FALSE,
 OR(availability[[#This Row],[duration_hours]]&lt;=0, availability[[#This Row],[duration_hours]]&gt;16))</f>
        <v>0</v>
      </c>
    </row>
    <row r="127" spans="1:17" x14ac:dyDescent="0.25">
      <c r="A127" t="s">
        <v>300</v>
      </c>
      <c r="B127" t="s">
        <v>1051</v>
      </c>
      <c r="C127" s="1">
        <v>0.375</v>
      </c>
      <c r="D127" s="1">
        <v>0.5</v>
      </c>
      <c r="E127" t="b">
        <f>LEN(TRIM(availability[[#This Row],[FacultyID]]))=0</f>
        <v>0</v>
      </c>
      <c r="F127" t="b">
        <f>LEN(TRIM(availability[[#This Row],[Day]]))=0</f>
        <v>0</v>
      </c>
      <c r="G127" t="b">
        <f>IF(availability[[#This Row],[Day]]="",FALSE, ISERROR(MATCH(availability[[#This Row],[Day]], RefLists!$E:$E, 0)))</f>
        <v>0</v>
      </c>
      <c r="H127" t="b">
        <f>LEN(availability[[#This Row],[FacultyID]])&lt;&gt;LEN(TRIM(availability[[#This Row],[FacultyID]]))</f>
        <v>0</v>
      </c>
      <c r="I127" t="b">
        <f>OR(availability[[#This Row],[AvailableStart]]="", ISBLANK(availability[[#This Row],[AvailableStart]]))</f>
        <v>0</v>
      </c>
      <c r="J127" t="b">
        <f>OR(availability[[#This Row],[AvailableEnd]]="", ISBLANK(availability[[#This Row],[AvailableEnd]]))</f>
        <v>0</v>
      </c>
      <c r="K127" t="b">
        <f>AND(NOT(availability[[#This Row],[start_missing]]), NOT(ISNUMBER(availability[[#This Row],[AvailableStart]])))</f>
        <v>0</v>
      </c>
      <c r="L127" t="b">
        <f>AND(NOT(availability[[#This Row],[end_missing]]), NOT(ISNUMBER(availability[[#This Row],[AvailableEnd]])))</f>
        <v>0</v>
      </c>
      <c r="M127">
        <f>IF(availability[[#This Row],[start_missing]],"", IF(ISNUMBER(availability[[#This Row],[AvailableStart]]), availability[[#This Row],[AvailableStart]], IFERROR(TIMEVALUE(availability[[#This Row],[AvailableStart]]), "")))</f>
        <v>0.375</v>
      </c>
      <c r="N127">
        <f>IF(availability[[#This Row],[end_missing]],"", IF(ISNUMBER(availability[[#This Row],[AvailableEnd]]), availability[[#This Row],[AvailableEnd]], IFERROR(TIMEVALUE(availability[[#This Row],[AvailableEnd]]), "")))</f>
        <v>0.5</v>
      </c>
      <c r="O127" t="b">
        <f>IF(OR(availability[[#This Row],[start_missing]],availability[[#This Row],[end_missing]]), FALSE,
 IF(OR(availability[[#This Row],[start_not_time]],availability[[#This Row],[end_not_time]]), FALSE,
 availability[[#This Row],[end_num]]-availability[[#This Row],[start_num]]&lt;0))</f>
        <v>0</v>
      </c>
      <c r="P127" cm="1">
        <f t="array" aca="1" ref="P127" ca="1">IF(OR(availability[[#This Row],[start_missing]],availability[[#This Row],[end_missing]]), "",
 IF(OR(availability[[#This Row],[start_not_time]],availability[[#This Row],[end_not_time]]), "",
 (_FV(availability[#This Row],"end_num",TRUE)-_FV(availability[#This Row],"start_num",TRUE))*24))</f>
        <v>0</v>
      </c>
      <c r="Q127">
        <f ca="1">IF(availability[[#This Row],[duration_hours]]="", FALSE,
 OR(availability[[#This Row],[duration_hours]]&lt;=0, availability[[#This Row],[duration_hours]]&gt;16))</f>
        <v>0</v>
      </c>
    </row>
    <row r="128" spans="1:17" x14ac:dyDescent="0.25">
      <c r="A128" t="s">
        <v>304</v>
      </c>
      <c r="B128" t="s">
        <v>1051</v>
      </c>
      <c r="C128" s="1">
        <v>0.375</v>
      </c>
      <c r="D128" s="1">
        <v>0.5</v>
      </c>
      <c r="E128" t="b">
        <f>LEN(TRIM(availability[[#This Row],[FacultyID]]))=0</f>
        <v>0</v>
      </c>
      <c r="F128" t="b">
        <f>LEN(TRIM(availability[[#This Row],[Day]]))=0</f>
        <v>0</v>
      </c>
      <c r="G128" t="b">
        <f>IF(availability[[#This Row],[Day]]="",FALSE, ISERROR(MATCH(availability[[#This Row],[Day]], RefLists!$E:$E, 0)))</f>
        <v>0</v>
      </c>
      <c r="H128" t="b">
        <f>LEN(availability[[#This Row],[FacultyID]])&lt;&gt;LEN(TRIM(availability[[#This Row],[FacultyID]]))</f>
        <v>0</v>
      </c>
      <c r="I128" t="b">
        <f>OR(availability[[#This Row],[AvailableStart]]="", ISBLANK(availability[[#This Row],[AvailableStart]]))</f>
        <v>0</v>
      </c>
      <c r="J128" t="b">
        <f>OR(availability[[#This Row],[AvailableEnd]]="", ISBLANK(availability[[#This Row],[AvailableEnd]]))</f>
        <v>0</v>
      </c>
      <c r="K128" t="b">
        <f>AND(NOT(availability[[#This Row],[start_missing]]), NOT(ISNUMBER(availability[[#This Row],[AvailableStart]])))</f>
        <v>0</v>
      </c>
      <c r="L128" t="b">
        <f>AND(NOT(availability[[#This Row],[end_missing]]), NOT(ISNUMBER(availability[[#This Row],[AvailableEnd]])))</f>
        <v>0</v>
      </c>
      <c r="M128">
        <f>IF(availability[[#This Row],[start_missing]],"", IF(ISNUMBER(availability[[#This Row],[AvailableStart]]), availability[[#This Row],[AvailableStart]], IFERROR(TIMEVALUE(availability[[#This Row],[AvailableStart]]), "")))</f>
        <v>0.375</v>
      </c>
      <c r="N128">
        <f>IF(availability[[#This Row],[end_missing]],"", IF(ISNUMBER(availability[[#This Row],[AvailableEnd]]), availability[[#This Row],[AvailableEnd]], IFERROR(TIMEVALUE(availability[[#This Row],[AvailableEnd]]), "")))</f>
        <v>0.5</v>
      </c>
      <c r="O128" t="b">
        <f>IF(OR(availability[[#This Row],[start_missing]],availability[[#This Row],[end_missing]]), FALSE,
 IF(OR(availability[[#This Row],[start_not_time]],availability[[#This Row],[end_not_time]]), FALSE,
 availability[[#This Row],[end_num]]-availability[[#This Row],[start_num]]&lt;0))</f>
        <v>0</v>
      </c>
      <c r="P128" cm="1">
        <f t="array" aca="1" ref="P128" ca="1">IF(OR(availability[[#This Row],[start_missing]],availability[[#This Row],[end_missing]]), "",
 IF(OR(availability[[#This Row],[start_not_time]],availability[[#This Row],[end_not_time]]), "",
 (_FV(availability[#This Row],"end_num",TRUE)-_FV(availability[#This Row],"start_num",TRUE))*24))</f>
        <v>0</v>
      </c>
      <c r="Q128">
        <f ca="1">IF(availability[[#This Row],[duration_hours]]="", FALSE,
 OR(availability[[#This Row],[duration_hours]]&lt;=0, availability[[#This Row],[duration_hours]]&gt;16))</f>
        <v>0</v>
      </c>
    </row>
    <row r="129" spans="1:17" x14ac:dyDescent="0.25">
      <c r="A129" t="s">
        <v>304</v>
      </c>
      <c r="B129" t="s">
        <v>1053</v>
      </c>
      <c r="C129" s="1">
        <v>0.33333333333333331</v>
      </c>
      <c r="D129" s="1">
        <v>0.45833333333333331</v>
      </c>
      <c r="E129" t="b">
        <f>LEN(TRIM(availability[[#This Row],[FacultyID]]))=0</f>
        <v>0</v>
      </c>
      <c r="F129" t="b">
        <f>LEN(TRIM(availability[[#This Row],[Day]]))=0</f>
        <v>0</v>
      </c>
      <c r="G129" t="b">
        <f>IF(availability[[#This Row],[Day]]="",FALSE, ISERROR(MATCH(availability[[#This Row],[Day]], RefLists!$E:$E, 0)))</f>
        <v>0</v>
      </c>
      <c r="H129" t="b">
        <f>LEN(availability[[#This Row],[FacultyID]])&lt;&gt;LEN(TRIM(availability[[#This Row],[FacultyID]]))</f>
        <v>0</v>
      </c>
      <c r="I129" t="b">
        <f>OR(availability[[#This Row],[AvailableStart]]="", ISBLANK(availability[[#This Row],[AvailableStart]]))</f>
        <v>0</v>
      </c>
      <c r="J129" t="b">
        <f>OR(availability[[#This Row],[AvailableEnd]]="", ISBLANK(availability[[#This Row],[AvailableEnd]]))</f>
        <v>0</v>
      </c>
      <c r="K129" t="b">
        <f>AND(NOT(availability[[#This Row],[start_missing]]), NOT(ISNUMBER(availability[[#This Row],[AvailableStart]])))</f>
        <v>0</v>
      </c>
      <c r="L129" t="b">
        <f>AND(NOT(availability[[#This Row],[end_missing]]), NOT(ISNUMBER(availability[[#This Row],[AvailableEnd]])))</f>
        <v>0</v>
      </c>
      <c r="M129">
        <f>IF(availability[[#This Row],[start_missing]],"", IF(ISNUMBER(availability[[#This Row],[AvailableStart]]), availability[[#This Row],[AvailableStart]], IFERROR(TIMEVALUE(availability[[#This Row],[AvailableStart]]), "")))</f>
        <v>0.33333333333333331</v>
      </c>
      <c r="N129">
        <f>IF(availability[[#This Row],[end_missing]],"", IF(ISNUMBER(availability[[#This Row],[AvailableEnd]]), availability[[#This Row],[AvailableEnd]], IFERROR(TIMEVALUE(availability[[#This Row],[AvailableEnd]]), "")))</f>
        <v>0.45833333333333331</v>
      </c>
      <c r="O129" t="b">
        <f>IF(OR(availability[[#This Row],[start_missing]],availability[[#This Row],[end_missing]]), FALSE,
 IF(OR(availability[[#This Row],[start_not_time]],availability[[#This Row],[end_not_time]]), FALSE,
 availability[[#This Row],[end_num]]-availability[[#This Row],[start_num]]&lt;0))</f>
        <v>0</v>
      </c>
      <c r="P129" cm="1">
        <f t="array" aca="1" ref="P129" ca="1">IF(OR(availability[[#This Row],[start_missing]],availability[[#This Row],[end_missing]]), "",
 IF(OR(availability[[#This Row],[start_not_time]],availability[[#This Row],[end_not_time]]), "",
 (_FV(availability[#This Row],"end_num",TRUE)-_FV(availability[#This Row],"start_num",TRUE))*24))</f>
        <v>0</v>
      </c>
      <c r="Q129">
        <f ca="1">IF(availability[[#This Row],[duration_hours]]="", FALSE,
 OR(availability[[#This Row],[duration_hours]]&lt;=0, availability[[#This Row],[duration_hours]]&gt;16))</f>
        <v>0</v>
      </c>
    </row>
    <row r="130" spans="1:17" x14ac:dyDescent="0.25">
      <c r="A130" t="s">
        <v>304</v>
      </c>
      <c r="B130" t="s">
        <v>1052</v>
      </c>
      <c r="C130" s="1">
        <v>0.54166666666666663</v>
      </c>
      <c r="D130" s="1">
        <v>0.625</v>
      </c>
      <c r="E130" t="b">
        <f>LEN(TRIM(availability[[#This Row],[FacultyID]]))=0</f>
        <v>0</v>
      </c>
      <c r="F130" t="b">
        <f>LEN(TRIM(availability[[#This Row],[Day]]))=0</f>
        <v>0</v>
      </c>
      <c r="G130" t="b">
        <f>IF(availability[[#This Row],[Day]]="",FALSE, ISERROR(MATCH(availability[[#This Row],[Day]], RefLists!$E:$E, 0)))</f>
        <v>0</v>
      </c>
      <c r="H130" t="b">
        <f>LEN(availability[[#This Row],[FacultyID]])&lt;&gt;LEN(TRIM(availability[[#This Row],[FacultyID]]))</f>
        <v>0</v>
      </c>
      <c r="I130" t="b">
        <f>OR(availability[[#This Row],[AvailableStart]]="", ISBLANK(availability[[#This Row],[AvailableStart]]))</f>
        <v>0</v>
      </c>
      <c r="J130" t="b">
        <f>OR(availability[[#This Row],[AvailableEnd]]="", ISBLANK(availability[[#This Row],[AvailableEnd]]))</f>
        <v>0</v>
      </c>
      <c r="K130" t="b">
        <f>AND(NOT(availability[[#This Row],[start_missing]]), NOT(ISNUMBER(availability[[#This Row],[AvailableStart]])))</f>
        <v>0</v>
      </c>
      <c r="L130" t="b">
        <f>AND(NOT(availability[[#This Row],[end_missing]]), NOT(ISNUMBER(availability[[#This Row],[AvailableEnd]])))</f>
        <v>0</v>
      </c>
      <c r="M130">
        <f>IF(availability[[#This Row],[start_missing]],"", IF(ISNUMBER(availability[[#This Row],[AvailableStart]]), availability[[#This Row],[AvailableStart]], IFERROR(TIMEVALUE(availability[[#This Row],[AvailableStart]]), "")))</f>
        <v>0.54166666666666663</v>
      </c>
      <c r="N130">
        <f>IF(availability[[#This Row],[end_missing]],"", IF(ISNUMBER(availability[[#This Row],[AvailableEnd]]), availability[[#This Row],[AvailableEnd]], IFERROR(TIMEVALUE(availability[[#This Row],[AvailableEnd]]), "")))</f>
        <v>0.625</v>
      </c>
      <c r="O130" t="b">
        <f>IF(OR(availability[[#This Row],[start_missing]],availability[[#This Row],[end_missing]]), FALSE,
 IF(OR(availability[[#This Row],[start_not_time]],availability[[#This Row],[end_not_time]]), FALSE,
 availability[[#This Row],[end_num]]-availability[[#This Row],[start_num]]&lt;0))</f>
        <v>0</v>
      </c>
      <c r="P130" cm="1">
        <f t="array" aca="1" ref="P130" ca="1">IF(OR(availability[[#This Row],[start_missing]],availability[[#This Row],[end_missing]]), "",
 IF(OR(availability[[#This Row],[start_not_time]],availability[[#This Row],[end_not_time]]), "",
 (_FV(availability[#This Row],"end_num",TRUE)-_FV(availability[#This Row],"start_num",TRUE))*24))</f>
        <v>0</v>
      </c>
      <c r="Q130">
        <f ca="1">IF(availability[[#This Row],[duration_hours]]="", FALSE,
 OR(availability[[#This Row],[duration_hours]]&lt;=0, availability[[#This Row],[duration_hours]]&gt;16))</f>
        <v>0</v>
      </c>
    </row>
    <row r="131" spans="1:17" x14ac:dyDescent="0.25">
      <c r="A131" t="s">
        <v>307</v>
      </c>
      <c r="B131" t="s">
        <v>1052</v>
      </c>
      <c r="C131" s="1">
        <v>0.33333333333333331</v>
      </c>
      <c r="D131" s="1">
        <v>0.41666666666666669</v>
      </c>
      <c r="E131" t="b">
        <f>LEN(TRIM(availability[[#This Row],[FacultyID]]))=0</f>
        <v>0</v>
      </c>
      <c r="F131" t="b">
        <f>LEN(TRIM(availability[[#This Row],[Day]]))=0</f>
        <v>0</v>
      </c>
      <c r="G131" t="b">
        <f>IF(availability[[#This Row],[Day]]="",FALSE, ISERROR(MATCH(availability[[#This Row],[Day]], RefLists!$E:$E, 0)))</f>
        <v>0</v>
      </c>
      <c r="H131" t="b">
        <f>LEN(availability[[#This Row],[FacultyID]])&lt;&gt;LEN(TRIM(availability[[#This Row],[FacultyID]]))</f>
        <v>0</v>
      </c>
      <c r="I131" t="b">
        <f>OR(availability[[#This Row],[AvailableStart]]="", ISBLANK(availability[[#This Row],[AvailableStart]]))</f>
        <v>0</v>
      </c>
      <c r="J131" t="b">
        <f>OR(availability[[#This Row],[AvailableEnd]]="", ISBLANK(availability[[#This Row],[AvailableEnd]]))</f>
        <v>0</v>
      </c>
      <c r="K131" t="b">
        <f>AND(NOT(availability[[#This Row],[start_missing]]), NOT(ISNUMBER(availability[[#This Row],[AvailableStart]])))</f>
        <v>0</v>
      </c>
      <c r="L131" t="b">
        <f>AND(NOT(availability[[#This Row],[end_missing]]), NOT(ISNUMBER(availability[[#This Row],[AvailableEnd]])))</f>
        <v>0</v>
      </c>
      <c r="M131">
        <f>IF(availability[[#This Row],[start_missing]],"", IF(ISNUMBER(availability[[#This Row],[AvailableStart]]), availability[[#This Row],[AvailableStart]], IFERROR(TIMEVALUE(availability[[#This Row],[AvailableStart]]), "")))</f>
        <v>0.33333333333333331</v>
      </c>
      <c r="N131">
        <f>IF(availability[[#This Row],[end_missing]],"", IF(ISNUMBER(availability[[#This Row],[AvailableEnd]]), availability[[#This Row],[AvailableEnd]], IFERROR(TIMEVALUE(availability[[#This Row],[AvailableEnd]]), "")))</f>
        <v>0.41666666666666669</v>
      </c>
      <c r="O131" t="b">
        <f>IF(OR(availability[[#This Row],[start_missing]],availability[[#This Row],[end_missing]]), FALSE,
 IF(OR(availability[[#This Row],[start_not_time]],availability[[#This Row],[end_not_time]]), FALSE,
 availability[[#This Row],[end_num]]-availability[[#This Row],[start_num]]&lt;0))</f>
        <v>0</v>
      </c>
      <c r="P131" cm="1">
        <f t="array" aca="1" ref="P131" ca="1">IF(OR(availability[[#This Row],[start_missing]],availability[[#This Row],[end_missing]]), "",
 IF(OR(availability[[#This Row],[start_not_time]],availability[[#This Row],[end_not_time]]), "",
 (_FV(availability[#This Row],"end_num",TRUE)-_FV(availability[#This Row],"start_num",TRUE))*24))</f>
        <v>0</v>
      </c>
      <c r="Q131">
        <f ca="1">IF(availability[[#This Row],[duration_hours]]="", FALSE,
 OR(availability[[#This Row],[duration_hours]]&lt;=0, availability[[#This Row],[duration_hours]]&gt;16))</f>
        <v>0</v>
      </c>
    </row>
    <row r="132" spans="1:17" x14ac:dyDescent="0.25">
      <c r="A132" t="s">
        <v>307</v>
      </c>
      <c r="B132" t="s">
        <v>1050</v>
      </c>
      <c r="C132" s="1">
        <v>0.41666666666666669</v>
      </c>
      <c r="D132" s="1">
        <v>0.58333333333333337</v>
      </c>
      <c r="E132" t="b">
        <f>LEN(TRIM(availability[[#This Row],[FacultyID]]))=0</f>
        <v>0</v>
      </c>
      <c r="F132" t="b">
        <f>LEN(TRIM(availability[[#This Row],[Day]]))=0</f>
        <v>0</v>
      </c>
      <c r="G132" t="b">
        <f>IF(availability[[#This Row],[Day]]="",FALSE, ISERROR(MATCH(availability[[#This Row],[Day]], RefLists!$E:$E, 0)))</f>
        <v>0</v>
      </c>
      <c r="H132" t="b">
        <f>LEN(availability[[#This Row],[FacultyID]])&lt;&gt;LEN(TRIM(availability[[#This Row],[FacultyID]]))</f>
        <v>0</v>
      </c>
      <c r="I132" t="b">
        <f>OR(availability[[#This Row],[AvailableStart]]="", ISBLANK(availability[[#This Row],[AvailableStart]]))</f>
        <v>0</v>
      </c>
      <c r="J132" t="b">
        <f>OR(availability[[#This Row],[AvailableEnd]]="", ISBLANK(availability[[#This Row],[AvailableEnd]]))</f>
        <v>0</v>
      </c>
      <c r="K132" t="b">
        <f>AND(NOT(availability[[#This Row],[start_missing]]), NOT(ISNUMBER(availability[[#This Row],[AvailableStart]])))</f>
        <v>0</v>
      </c>
      <c r="L132" t="b">
        <f>AND(NOT(availability[[#This Row],[end_missing]]), NOT(ISNUMBER(availability[[#This Row],[AvailableEnd]])))</f>
        <v>0</v>
      </c>
      <c r="M132">
        <f>IF(availability[[#This Row],[start_missing]],"", IF(ISNUMBER(availability[[#This Row],[AvailableStart]]), availability[[#This Row],[AvailableStart]], IFERROR(TIMEVALUE(availability[[#This Row],[AvailableStart]]), "")))</f>
        <v>0.41666666666666669</v>
      </c>
      <c r="N132">
        <f>IF(availability[[#This Row],[end_missing]],"", IF(ISNUMBER(availability[[#This Row],[AvailableEnd]]), availability[[#This Row],[AvailableEnd]], IFERROR(TIMEVALUE(availability[[#This Row],[AvailableEnd]]), "")))</f>
        <v>0.58333333333333337</v>
      </c>
      <c r="O132" t="b">
        <f>IF(OR(availability[[#This Row],[start_missing]],availability[[#This Row],[end_missing]]), FALSE,
 IF(OR(availability[[#This Row],[start_not_time]],availability[[#This Row],[end_not_time]]), FALSE,
 availability[[#This Row],[end_num]]-availability[[#This Row],[start_num]]&lt;0))</f>
        <v>0</v>
      </c>
      <c r="P132" cm="1">
        <f t="array" aca="1" ref="P132" ca="1">IF(OR(availability[[#This Row],[start_missing]],availability[[#This Row],[end_missing]]), "",
 IF(OR(availability[[#This Row],[start_not_time]],availability[[#This Row],[end_not_time]]), "",
 (_FV(availability[#This Row],"end_num",TRUE)-_FV(availability[#This Row],"start_num",TRUE))*24))</f>
        <v>0</v>
      </c>
      <c r="Q132">
        <f ca="1">IF(availability[[#This Row],[duration_hours]]="", FALSE,
 OR(availability[[#This Row],[duration_hours]]&lt;=0, availability[[#This Row],[duration_hours]]&gt;16))</f>
        <v>0</v>
      </c>
    </row>
    <row r="133" spans="1:17" x14ac:dyDescent="0.25">
      <c r="A133" t="s">
        <v>307</v>
      </c>
      <c r="B133" t="s">
        <v>1053</v>
      </c>
      <c r="C133" s="1">
        <v>0.375</v>
      </c>
      <c r="D133" s="1">
        <v>0.54166666666666663</v>
      </c>
      <c r="E133" t="b">
        <f>LEN(TRIM(availability[[#This Row],[FacultyID]]))=0</f>
        <v>0</v>
      </c>
      <c r="F133" t="b">
        <f>LEN(TRIM(availability[[#This Row],[Day]]))=0</f>
        <v>0</v>
      </c>
      <c r="G133" t="b">
        <f>IF(availability[[#This Row],[Day]]="",FALSE, ISERROR(MATCH(availability[[#This Row],[Day]], RefLists!$E:$E, 0)))</f>
        <v>0</v>
      </c>
      <c r="H133" t="b">
        <f>LEN(availability[[#This Row],[FacultyID]])&lt;&gt;LEN(TRIM(availability[[#This Row],[FacultyID]]))</f>
        <v>0</v>
      </c>
      <c r="I133" t="b">
        <f>OR(availability[[#This Row],[AvailableStart]]="", ISBLANK(availability[[#This Row],[AvailableStart]]))</f>
        <v>0</v>
      </c>
      <c r="J133" t="b">
        <f>OR(availability[[#This Row],[AvailableEnd]]="", ISBLANK(availability[[#This Row],[AvailableEnd]]))</f>
        <v>0</v>
      </c>
      <c r="K133" t="b">
        <f>AND(NOT(availability[[#This Row],[start_missing]]), NOT(ISNUMBER(availability[[#This Row],[AvailableStart]])))</f>
        <v>0</v>
      </c>
      <c r="L133" t="b">
        <f>AND(NOT(availability[[#This Row],[end_missing]]), NOT(ISNUMBER(availability[[#This Row],[AvailableEnd]])))</f>
        <v>0</v>
      </c>
      <c r="M133">
        <f>IF(availability[[#This Row],[start_missing]],"", IF(ISNUMBER(availability[[#This Row],[AvailableStart]]), availability[[#This Row],[AvailableStart]], IFERROR(TIMEVALUE(availability[[#This Row],[AvailableStart]]), "")))</f>
        <v>0.375</v>
      </c>
      <c r="N133">
        <f>IF(availability[[#This Row],[end_missing]],"", IF(ISNUMBER(availability[[#This Row],[AvailableEnd]]), availability[[#This Row],[AvailableEnd]], IFERROR(TIMEVALUE(availability[[#This Row],[AvailableEnd]]), "")))</f>
        <v>0.54166666666666663</v>
      </c>
      <c r="O133" t="b">
        <f>IF(OR(availability[[#This Row],[start_missing]],availability[[#This Row],[end_missing]]), FALSE,
 IF(OR(availability[[#This Row],[start_not_time]],availability[[#This Row],[end_not_time]]), FALSE,
 availability[[#This Row],[end_num]]-availability[[#This Row],[start_num]]&lt;0))</f>
        <v>0</v>
      </c>
      <c r="P133" cm="1">
        <f t="array" aca="1" ref="P133" ca="1">IF(OR(availability[[#This Row],[start_missing]],availability[[#This Row],[end_missing]]), "",
 IF(OR(availability[[#This Row],[start_not_time]],availability[[#This Row],[end_not_time]]), "",
 (_FV(availability[#This Row],"end_num",TRUE)-_FV(availability[#This Row],"start_num",TRUE))*24))</f>
        <v>0</v>
      </c>
      <c r="Q133">
        <f ca="1">IF(availability[[#This Row],[duration_hours]]="", FALSE,
 OR(availability[[#This Row],[duration_hours]]&lt;=0, availability[[#This Row],[duration_hours]]&gt;16))</f>
        <v>0</v>
      </c>
    </row>
    <row r="134" spans="1:17" x14ac:dyDescent="0.25">
      <c r="A134" t="s">
        <v>307</v>
      </c>
      <c r="B134" t="s">
        <v>1049</v>
      </c>
      <c r="C134" s="1">
        <v>0.45833333333333331</v>
      </c>
      <c r="D134" s="1">
        <v>0.58333333333333337</v>
      </c>
      <c r="E134" t="b">
        <f>LEN(TRIM(availability[[#This Row],[FacultyID]]))=0</f>
        <v>0</v>
      </c>
      <c r="F134" t="b">
        <f>LEN(TRIM(availability[[#This Row],[Day]]))=0</f>
        <v>0</v>
      </c>
      <c r="G134" t="b">
        <f>IF(availability[[#This Row],[Day]]="",FALSE, ISERROR(MATCH(availability[[#This Row],[Day]], RefLists!$E:$E, 0)))</f>
        <v>0</v>
      </c>
      <c r="H134" t="b">
        <f>LEN(availability[[#This Row],[FacultyID]])&lt;&gt;LEN(TRIM(availability[[#This Row],[FacultyID]]))</f>
        <v>0</v>
      </c>
      <c r="I134" t="b">
        <f>OR(availability[[#This Row],[AvailableStart]]="", ISBLANK(availability[[#This Row],[AvailableStart]]))</f>
        <v>0</v>
      </c>
      <c r="J134" t="b">
        <f>OR(availability[[#This Row],[AvailableEnd]]="", ISBLANK(availability[[#This Row],[AvailableEnd]]))</f>
        <v>0</v>
      </c>
      <c r="K134" t="b">
        <f>AND(NOT(availability[[#This Row],[start_missing]]), NOT(ISNUMBER(availability[[#This Row],[AvailableStart]])))</f>
        <v>0</v>
      </c>
      <c r="L134" t="b">
        <f>AND(NOT(availability[[#This Row],[end_missing]]), NOT(ISNUMBER(availability[[#This Row],[AvailableEnd]])))</f>
        <v>0</v>
      </c>
      <c r="M134">
        <f>IF(availability[[#This Row],[start_missing]],"", IF(ISNUMBER(availability[[#This Row],[AvailableStart]]), availability[[#This Row],[AvailableStart]], IFERROR(TIMEVALUE(availability[[#This Row],[AvailableStart]]), "")))</f>
        <v>0.45833333333333331</v>
      </c>
      <c r="N134">
        <f>IF(availability[[#This Row],[end_missing]],"", IF(ISNUMBER(availability[[#This Row],[AvailableEnd]]), availability[[#This Row],[AvailableEnd]], IFERROR(TIMEVALUE(availability[[#This Row],[AvailableEnd]]), "")))</f>
        <v>0.58333333333333337</v>
      </c>
      <c r="O134" t="b">
        <f>IF(OR(availability[[#This Row],[start_missing]],availability[[#This Row],[end_missing]]), FALSE,
 IF(OR(availability[[#This Row],[start_not_time]],availability[[#This Row],[end_not_time]]), FALSE,
 availability[[#This Row],[end_num]]-availability[[#This Row],[start_num]]&lt;0))</f>
        <v>0</v>
      </c>
      <c r="P134" cm="1">
        <f t="array" aca="1" ref="P134" ca="1">IF(OR(availability[[#This Row],[start_missing]],availability[[#This Row],[end_missing]]), "",
 IF(OR(availability[[#This Row],[start_not_time]],availability[[#This Row],[end_not_time]]), "",
 (_FV(availability[#This Row],"end_num",TRUE)-_FV(availability[#This Row],"start_num",TRUE))*24))</f>
        <v>0</v>
      </c>
      <c r="Q134">
        <f ca="1">IF(availability[[#This Row],[duration_hours]]="", FALSE,
 OR(availability[[#This Row],[duration_hours]]&lt;=0, availability[[#This Row],[duration_hours]]&gt;16))</f>
        <v>0</v>
      </c>
    </row>
    <row r="135" spans="1:17" x14ac:dyDescent="0.25">
      <c r="A135" t="s">
        <v>311</v>
      </c>
      <c r="B135" t="s">
        <v>1052</v>
      </c>
      <c r="C135" s="1">
        <v>0.375</v>
      </c>
      <c r="D135" s="1">
        <v>0.54166666666666663</v>
      </c>
      <c r="E135" t="b">
        <f>LEN(TRIM(availability[[#This Row],[FacultyID]]))=0</f>
        <v>0</v>
      </c>
      <c r="F135" t="b">
        <f>LEN(TRIM(availability[[#This Row],[Day]]))=0</f>
        <v>0</v>
      </c>
      <c r="G135" t="b">
        <f>IF(availability[[#This Row],[Day]]="",FALSE, ISERROR(MATCH(availability[[#This Row],[Day]], RefLists!$E:$E, 0)))</f>
        <v>0</v>
      </c>
      <c r="H135" t="b">
        <f>LEN(availability[[#This Row],[FacultyID]])&lt;&gt;LEN(TRIM(availability[[#This Row],[FacultyID]]))</f>
        <v>0</v>
      </c>
      <c r="I135" t="b">
        <f>OR(availability[[#This Row],[AvailableStart]]="", ISBLANK(availability[[#This Row],[AvailableStart]]))</f>
        <v>0</v>
      </c>
      <c r="J135" t="b">
        <f>OR(availability[[#This Row],[AvailableEnd]]="", ISBLANK(availability[[#This Row],[AvailableEnd]]))</f>
        <v>0</v>
      </c>
      <c r="K135" t="b">
        <f>AND(NOT(availability[[#This Row],[start_missing]]), NOT(ISNUMBER(availability[[#This Row],[AvailableStart]])))</f>
        <v>0</v>
      </c>
      <c r="L135" t="b">
        <f>AND(NOT(availability[[#This Row],[end_missing]]), NOT(ISNUMBER(availability[[#This Row],[AvailableEnd]])))</f>
        <v>0</v>
      </c>
      <c r="M135">
        <f>IF(availability[[#This Row],[start_missing]],"", IF(ISNUMBER(availability[[#This Row],[AvailableStart]]), availability[[#This Row],[AvailableStart]], IFERROR(TIMEVALUE(availability[[#This Row],[AvailableStart]]), "")))</f>
        <v>0.375</v>
      </c>
      <c r="N135">
        <f>IF(availability[[#This Row],[end_missing]],"", IF(ISNUMBER(availability[[#This Row],[AvailableEnd]]), availability[[#This Row],[AvailableEnd]], IFERROR(TIMEVALUE(availability[[#This Row],[AvailableEnd]]), "")))</f>
        <v>0.54166666666666663</v>
      </c>
      <c r="O135" t="b">
        <f>IF(OR(availability[[#This Row],[start_missing]],availability[[#This Row],[end_missing]]), FALSE,
 IF(OR(availability[[#This Row],[start_not_time]],availability[[#This Row],[end_not_time]]), FALSE,
 availability[[#This Row],[end_num]]-availability[[#This Row],[start_num]]&lt;0))</f>
        <v>0</v>
      </c>
      <c r="P135" cm="1">
        <f t="array" aca="1" ref="P135" ca="1">IF(OR(availability[[#This Row],[start_missing]],availability[[#This Row],[end_missing]]), "",
 IF(OR(availability[[#This Row],[start_not_time]],availability[[#This Row],[end_not_time]]), "",
 (_FV(availability[#This Row],"end_num",TRUE)-_FV(availability[#This Row],"start_num",TRUE))*24))</f>
        <v>0</v>
      </c>
      <c r="Q135">
        <f ca="1">IF(availability[[#This Row],[duration_hours]]="", FALSE,
 OR(availability[[#This Row],[duration_hours]]&lt;=0, availability[[#This Row],[duration_hours]]&gt;16))</f>
        <v>0</v>
      </c>
    </row>
    <row r="136" spans="1:17" x14ac:dyDescent="0.25">
      <c r="A136" t="s">
        <v>311</v>
      </c>
      <c r="B136" t="s">
        <v>1053</v>
      </c>
      <c r="C136" s="1">
        <v>0.45833333333333331</v>
      </c>
      <c r="D136" s="1">
        <v>0.58333333333333337</v>
      </c>
      <c r="E136" t="b">
        <f>LEN(TRIM(availability[[#This Row],[FacultyID]]))=0</f>
        <v>0</v>
      </c>
      <c r="F136" t="b">
        <f>LEN(TRIM(availability[[#This Row],[Day]]))=0</f>
        <v>0</v>
      </c>
      <c r="G136" t="b">
        <f>IF(availability[[#This Row],[Day]]="",FALSE, ISERROR(MATCH(availability[[#This Row],[Day]], RefLists!$E:$E, 0)))</f>
        <v>0</v>
      </c>
      <c r="H136" t="b">
        <f>LEN(availability[[#This Row],[FacultyID]])&lt;&gt;LEN(TRIM(availability[[#This Row],[FacultyID]]))</f>
        <v>0</v>
      </c>
      <c r="I136" t="b">
        <f>OR(availability[[#This Row],[AvailableStart]]="", ISBLANK(availability[[#This Row],[AvailableStart]]))</f>
        <v>0</v>
      </c>
      <c r="J136" t="b">
        <f>OR(availability[[#This Row],[AvailableEnd]]="", ISBLANK(availability[[#This Row],[AvailableEnd]]))</f>
        <v>0</v>
      </c>
      <c r="K136" t="b">
        <f>AND(NOT(availability[[#This Row],[start_missing]]), NOT(ISNUMBER(availability[[#This Row],[AvailableStart]])))</f>
        <v>0</v>
      </c>
      <c r="L136" t="b">
        <f>AND(NOT(availability[[#This Row],[end_missing]]), NOT(ISNUMBER(availability[[#This Row],[AvailableEnd]])))</f>
        <v>0</v>
      </c>
      <c r="M136">
        <f>IF(availability[[#This Row],[start_missing]],"", IF(ISNUMBER(availability[[#This Row],[AvailableStart]]), availability[[#This Row],[AvailableStart]], IFERROR(TIMEVALUE(availability[[#This Row],[AvailableStart]]), "")))</f>
        <v>0.45833333333333331</v>
      </c>
      <c r="N136">
        <f>IF(availability[[#This Row],[end_missing]],"", IF(ISNUMBER(availability[[#This Row],[AvailableEnd]]), availability[[#This Row],[AvailableEnd]], IFERROR(TIMEVALUE(availability[[#This Row],[AvailableEnd]]), "")))</f>
        <v>0.58333333333333337</v>
      </c>
      <c r="O136" t="b">
        <f>IF(OR(availability[[#This Row],[start_missing]],availability[[#This Row],[end_missing]]), FALSE,
 IF(OR(availability[[#This Row],[start_not_time]],availability[[#This Row],[end_not_time]]), FALSE,
 availability[[#This Row],[end_num]]-availability[[#This Row],[start_num]]&lt;0))</f>
        <v>0</v>
      </c>
      <c r="P136" cm="1">
        <f t="array" aca="1" ref="P136" ca="1">IF(OR(availability[[#This Row],[start_missing]],availability[[#This Row],[end_missing]]), "",
 IF(OR(availability[[#This Row],[start_not_time]],availability[[#This Row],[end_not_time]]), "",
 (_FV(availability[#This Row],"end_num",TRUE)-_FV(availability[#This Row],"start_num",TRUE))*24))</f>
        <v>0</v>
      </c>
      <c r="Q136">
        <f ca="1">IF(availability[[#This Row],[duration_hours]]="", FALSE,
 OR(availability[[#This Row],[duration_hours]]&lt;=0, availability[[#This Row],[duration_hours]]&gt;16))</f>
        <v>0</v>
      </c>
    </row>
    <row r="137" spans="1:17" x14ac:dyDescent="0.25">
      <c r="A137" t="s">
        <v>311</v>
      </c>
      <c r="B137" t="s">
        <v>1050</v>
      </c>
      <c r="C137" s="1">
        <v>0.54166666666666663</v>
      </c>
      <c r="D137" s="1">
        <v>0.70833333333333337</v>
      </c>
      <c r="E137" t="b">
        <f>LEN(TRIM(availability[[#This Row],[FacultyID]]))=0</f>
        <v>0</v>
      </c>
      <c r="F137" t="b">
        <f>LEN(TRIM(availability[[#This Row],[Day]]))=0</f>
        <v>0</v>
      </c>
      <c r="G137" t="b">
        <f>IF(availability[[#This Row],[Day]]="",FALSE, ISERROR(MATCH(availability[[#This Row],[Day]], RefLists!$E:$E, 0)))</f>
        <v>0</v>
      </c>
      <c r="H137" t="b">
        <f>LEN(availability[[#This Row],[FacultyID]])&lt;&gt;LEN(TRIM(availability[[#This Row],[FacultyID]]))</f>
        <v>0</v>
      </c>
      <c r="I137" t="b">
        <f>OR(availability[[#This Row],[AvailableStart]]="", ISBLANK(availability[[#This Row],[AvailableStart]]))</f>
        <v>0</v>
      </c>
      <c r="J137" t="b">
        <f>OR(availability[[#This Row],[AvailableEnd]]="", ISBLANK(availability[[#This Row],[AvailableEnd]]))</f>
        <v>0</v>
      </c>
      <c r="K137" t="b">
        <f>AND(NOT(availability[[#This Row],[start_missing]]), NOT(ISNUMBER(availability[[#This Row],[AvailableStart]])))</f>
        <v>0</v>
      </c>
      <c r="L137" t="b">
        <f>AND(NOT(availability[[#This Row],[end_missing]]), NOT(ISNUMBER(availability[[#This Row],[AvailableEnd]])))</f>
        <v>0</v>
      </c>
      <c r="M137">
        <f>IF(availability[[#This Row],[start_missing]],"", IF(ISNUMBER(availability[[#This Row],[AvailableStart]]), availability[[#This Row],[AvailableStart]], IFERROR(TIMEVALUE(availability[[#This Row],[AvailableStart]]), "")))</f>
        <v>0.54166666666666663</v>
      </c>
      <c r="N137">
        <f>IF(availability[[#This Row],[end_missing]],"", IF(ISNUMBER(availability[[#This Row],[AvailableEnd]]), availability[[#This Row],[AvailableEnd]], IFERROR(TIMEVALUE(availability[[#This Row],[AvailableEnd]]), "")))</f>
        <v>0.70833333333333337</v>
      </c>
      <c r="O137" t="b">
        <f>IF(OR(availability[[#This Row],[start_missing]],availability[[#This Row],[end_missing]]), FALSE,
 IF(OR(availability[[#This Row],[start_not_time]],availability[[#This Row],[end_not_time]]), FALSE,
 availability[[#This Row],[end_num]]-availability[[#This Row],[start_num]]&lt;0))</f>
        <v>0</v>
      </c>
      <c r="P137" cm="1">
        <f t="array" aca="1" ref="P137" ca="1">IF(OR(availability[[#This Row],[start_missing]],availability[[#This Row],[end_missing]]), "",
 IF(OR(availability[[#This Row],[start_not_time]],availability[[#This Row],[end_not_time]]), "",
 (_FV(availability[#This Row],"end_num",TRUE)-_FV(availability[#This Row],"start_num",TRUE))*24))</f>
        <v>0</v>
      </c>
      <c r="Q137">
        <f ca="1">IF(availability[[#This Row],[duration_hours]]="", FALSE,
 OR(availability[[#This Row],[duration_hours]]&lt;=0, availability[[#This Row],[duration_hours]]&gt;16))</f>
        <v>0</v>
      </c>
    </row>
    <row r="138" spans="1:17" x14ac:dyDescent="0.25">
      <c r="A138" t="s">
        <v>315</v>
      </c>
      <c r="B138" t="s">
        <v>1053</v>
      </c>
      <c r="C138" s="1">
        <v>0.375</v>
      </c>
      <c r="D138" s="1">
        <v>0.45833333333333331</v>
      </c>
      <c r="E138" t="b">
        <f>LEN(TRIM(availability[[#This Row],[FacultyID]]))=0</f>
        <v>0</v>
      </c>
      <c r="F138" t="b">
        <f>LEN(TRIM(availability[[#This Row],[Day]]))=0</f>
        <v>0</v>
      </c>
      <c r="G138" t="b">
        <f>IF(availability[[#This Row],[Day]]="",FALSE, ISERROR(MATCH(availability[[#This Row],[Day]], RefLists!$E:$E, 0)))</f>
        <v>0</v>
      </c>
      <c r="H138" t="b">
        <f>LEN(availability[[#This Row],[FacultyID]])&lt;&gt;LEN(TRIM(availability[[#This Row],[FacultyID]]))</f>
        <v>0</v>
      </c>
      <c r="I138" t="b">
        <f>OR(availability[[#This Row],[AvailableStart]]="", ISBLANK(availability[[#This Row],[AvailableStart]]))</f>
        <v>0</v>
      </c>
      <c r="J138" t="b">
        <f>OR(availability[[#This Row],[AvailableEnd]]="", ISBLANK(availability[[#This Row],[AvailableEnd]]))</f>
        <v>0</v>
      </c>
      <c r="K138" t="b">
        <f>AND(NOT(availability[[#This Row],[start_missing]]), NOT(ISNUMBER(availability[[#This Row],[AvailableStart]])))</f>
        <v>0</v>
      </c>
      <c r="L138" t="b">
        <f>AND(NOT(availability[[#This Row],[end_missing]]), NOT(ISNUMBER(availability[[#This Row],[AvailableEnd]])))</f>
        <v>0</v>
      </c>
      <c r="M138">
        <f>IF(availability[[#This Row],[start_missing]],"", IF(ISNUMBER(availability[[#This Row],[AvailableStart]]), availability[[#This Row],[AvailableStart]], IFERROR(TIMEVALUE(availability[[#This Row],[AvailableStart]]), "")))</f>
        <v>0.375</v>
      </c>
      <c r="N138">
        <f>IF(availability[[#This Row],[end_missing]],"", IF(ISNUMBER(availability[[#This Row],[AvailableEnd]]), availability[[#This Row],[AvailableEnd]], IFERROR(TIMEVALUE(availability[[#This Row],[AvailableEnd]]), "")))</f>
        <v>0.45833333333333331</v>
      </c>
      <c r="O138" t="b">
        <f>IF(OR(availability[[#This Row],[start_missing]],availability[[#This Row],[end_missing]]), FALSE,
 IF(OR(availability[[#This Row],[start_not_time]],availability[[#This Row],[end_not_time]]), FALSE,
 availability[[#This Row],[end_num]]-availability[[#This Row],[start_num]]&lt;0))</f>
        <v>0</v>
      </c>
      <c r="P138" cm="1">
        <f t="array" aca="1" ref="P138" ca="1">IF(OR(availability[[#This Row],[start_missing]],availability[[#This Row],[end_missing]]), "",
 IF(OR(availability[[#This Row],[start_not_time]],availability[[#This Row],[end_not_time]]), "",
 (_FV(availability[#This Row],"end_num",TRUE)-_FV(availability[#This Row],"start_num",TRUE))*24))</f>
        <v>0</v>
      </c>
      <c r="Q138">
        <f ca="1">IF(availability[[#This Row],[duration_hours]]="", FALSE,
 OR(availability[[#This Row],[duration_hours]]&lt;=0, availability[[#This Row],[duration_hours]]&gt;16))</f>
        <v>0</v>
      </c>
    </row>
    <row r="139" spans="1:17" x14ac:dyDescent="0.25">
      <c r="A139" t="s">
        <v>315</v>
      </c>
      <c r="B139" t="s">
        <v>1051</v>
      </c>
      <c r="C139" s="1">
        <v>0.45833333333333331</v>
      </c>
      <c r="D139" s="1">
        <v>0.625</v>
      </c>
      <c r="E139" t="b">
        <f>LEN(TRIM(availability[[#This Row],[FacultyID]]))=0</f>
        <v>0</v>
      </c>
      <c r="F139" t="b">
        <f>LEN(TRIM(availability[[#This Row],[Day]]))=0</f>
        <v>0</v>
      </c>
      <c r="G139" t="b">
        <f>IF(availability[[#This Row],[Day]]="",FALSE, ISERROR(MATCH(availability[[#This Row],[Day]], RefLists!$E:$E, 0)))</f>
        <v>0</v>
      </c>
      <c r="H139" t="b">
        <f>LEN(availability[[#This Row],[FacultyID]])&lt;&gt;LEN(TRIM(availability[[#This Row],[FacultyID]]))</f>
        <v>0</v>
      </c>
      <c r="I139" t="b">
        <f>OR(availability[[#This Row],[AvailableStart]]="", ISBLANK(availability[[#This Row],[AvailableStart]]))</f>
        <v>0</v>
      </c>
      <c r="J139" t="b">
        <f>OR(availability[[#This Row],[AvailableEnd]]="", ISBLANK(availability[[#This Row],[AvailableEnd]]))</f>
        <v>0</v>
      </c>
      <c r="K139" t="b">
        <f>AND(NOT(availability[[#This Row],[start_missing]]), NOT(ISNUMBER(availability[[#This Row],[AvailableStart]])))</f>
        <v>0</v>
      </c>
      <c r="L139" t="b">
        <f>AND(NOT(availability[[#This Row],[end_missing]]), NOT(ISNUMBER(availability[[#This Row],[AvailableEnd]])))</f>
        <v>0</v>
      </c>
      <c r="M139">
        <f>IF(availability[[#This Row],[start_missing]],"", IF(ISNUMBER(availability[[#This Row],[AvailableStart]]), availability[[#This Row],[AvailableStart]], IFERROR(TIMEVALUE(availability[[#This Row],[AvailableStart]]), "")))</f>
        <v>0.45833333333333331</v>
      </c>
      <c r="N139">
        <f>IF(availability[[#This Row],[end_missing]],"", IF(ISNUMBER(availability[[#This Row],[AvailableEnd]]), availability[[#This Row],[AvailableEnd]], IFERROR(TIMEVALUE(availability[[#This Row],[AvailableEnd]]), "")))</f>
        <v>0.625</v>
      </c>
      <c r="O139" t="b">
        <f>IF(OR(availability[[#This Row],[start_missing]],availability[[#This Row],[end_missing]]), FALSE,
 IF(OR(availability[[#This Row],[start_not_time]],availability[[#This Row],[end_not_time]]), FALSE,
 availability[[#This Row],[end_num]]-availability[[#This Row],[start_num]]&lt;0))</f>
        <v>0</v>
      </c>
      <c r="P139" cm="1">
        <f t="array" aca="1" ref="P139" ca="1">IF(OR(availability[[#This Row],[start_missing]],availability[[#This Row],[end_missing]]), "",
 IF(OR(availability[[#This Row],[start_not_time]],availability[[#This Row],[end_not_time]]), "",
 (_FV(availability[#This Row],"end_num",TRUE)-_FV(availability[#This Row],"start_num",TRUE))*24))</f>
        <v>0</v>
      </c>
      <c r="Q139">
        <f ca="1">IF(availability[[#This Row],[duration_hours]]="", FALSE,
 OR(availability[[#This Row],[duration_hours]]&lt;=0, availability[[#This Row],[duration_hours]]&gt;16))</f>
        <v>0</v>
      </c>
    </row>
    <row r="140" spans="1:17" x14ac:dyDescent="0.25">
      <c r="A140" t="s">
        <v>315</v>
      </c>
      <c r="B140" t="s">
        <v>1050</v>
      </c>
      <c r="C140" s="1">
        <v>0.375</v>
      </c>
      <c r="D140" s="1">
        <v>0.54166666666666663</v>
      </c>
      <c r="E140" t="b">
        <f>LEN(TRIM(availability[[#This Row],[FacultyID]]))=0</f>
        <v>0</v>
      </c>
      <c r="F140" t="b">
        <f>LEN(TRIM(availability[[#This Row],[Day]]))=0</f>
        <v>0</v>
      </c>
      <c r="G140" t="b">
        <f>IF(availability[[#This Row],[Day]]="",FALSE, ISERROR(MATCH(availability[[#This Row],[Day]], RefLists!$E:$E, 0)))</f>
        <v>0</v>
      </c>
      <c r="H140" t="b">
        <f>LEN(availability[[#This Row],[FacultyID]])&lt;&gt;LEN(TRIM(availability[[#This Row],[FacultyID]]))</f>
        <v>0</v>
      </c>
      <c r="I140" t="b">
        <f>OR(availability[[#This Row],[AvailableStart]]="", ISBLANK(availability[[#This Row],[AvailableStart]]))</f>
        <v>0</v>
      </c>
      <c r="J140" t="b">
        <f>OR(availability[[#This Row],[AvailableEnd]]="", ISBLANK(availability[[#This Row],[AvailableEnd]]))</f>
        <v>0</v>
      </c>
      <c r="K140" t="b">
        <f>AND(NOT(availability[[#This Row],[start_missing]]), NOT(ISNUMBER(availability[[#This Row],[AvailableStart]])))</f>
        <v>0</v>
      </c>
      <c r="L140" t="b">
        <f>AND(NOT(availability[[#This Row],[end_missing]]), NOT(ISNUMBER(availability[[#This Row],[AvailableEnd]])))</f>
        <v>0</v>
      </c>
      <c r="M140">
        <f>IF(availability[[#This Row],[start_missing]],"", IF(ISNUMBER(availability[[#This Row],[AvailableStart]]), availability[[#This Row],[AvailableStart]], IFERROR(TIMEVALUE(availability[[#This Row],[AvailableStart]]), "")))</f>
        <v>0.375</v>
      </c>
      <c r="N140">
        <f>IF(availability[[#This Row],[end_missing]],"", IF(ISNUMBER(availability[[#This Row],[AvailableEnd]]), availability[[#This Row],[AvailableEnd]], IFERROR(TIMEVALUE(availability[[#This Row],[AvailableEnd]]), "")))</f>
        <v>0.54166666666666663</v>
      </c>
      <c r="O140" t="b">
        <f>IF(OR(availability[[#This Row],[start_missing]],availability[[#This Row],[end_missing]]), FALSE,
 IF(OR(availability[[#This Row],[start_not_time]],availability[[#This Row],[end_not_time]]), FALSE,
 availability[[#This Row],[end_num]]-availability[[#This Row],[start_num]]&lt;0))</f>
        <v>0</v>
      </c>
      <c r="P140" cm="1">
        <f t="array" aca="1" ref="P140" ca="1">IF(OR(availability[[#This Row],[start_missing]],availability[[#This Row],[end_missing]]), "",
 IF(OR(availability[[#This Row],[start_not_time]],availability[[#This Row],[end_not_time]]), "",
 (_FV(availability[#This Row],"end_num",TRUE)-_FV(availability[#This Row],"start_num",TRUE))*24))</f>
        <v>0</v>
      </c>
      <c r="Q140">
        <f ca="1">IF(availability[[#This Row],[duration_hours]]="", FALSE,
 OR(availability[[#This Row],[duration_hours]]&lt;=0, availability[[#This Row],[duration_hours]]&gt;16))</f>
        <v>0</v>
      </c>
    </row>
    <row r="141" spans="1:17" x14ac:dyDescent="0.25">
      <c r="A141" t="s">
        <v>318</v>
      </c>
      <c r="B141" t="s">
        <v>1050</v>
      </c>
      <c r="C141" s="1">
        <v>0.5</v>
      </c>
      <c r="D141" s="1">
        <v>0.58333333333333337</v>
      </c>
      <c r="E141" t="b">
        <f>LEN(TRIM(availability[[#This Row],[FacultyID]]))=0</f>
        <v>0</v>
      </c>
      <c r="F141" t="b">
        <f>LEN(TRIM(availability[[#This Row],[Day]]))=0</f>
        <v>0</v>
      </c>
      <c r="G141" t="b">
        <f>IF(availability[[#This Row],[Day]]="",FALSE, ISERROR(MATCH(availability[[#This Row],[Day]], RefLists!$E:$E, 0)))</f>
        <v>0</v>
      </c>
      <c r="H141" t="b">
        <f>LEN(availability[[#This Row],[FacultyID]])&lt;&gt;LEN(TRIM(availability[[#This Row],[FacultyID]]))</f>
        <v>0</v>
      </c>
      <c r="I141" t="b">
        <f>OR(availability[[#This Row],[AvailableStart]]="", ISBLANK(availability[[#This Row],[AvailableStart]]))</f>
        <v>0</v>
      </c>
      <c r="J141" t="b">
        <f>OR(availability[[#This Row],[AvailableEnd]]="", ISBLANK(availability[[#This Row],[AvailableEnd]]))</f>
        <v>0</v>
      </c>
      <c r="K141" t="b">
        <f>AND(NOT(availability[[#This Row],[start_missing]]), NOT(ISNUMBER(availability[[#This Row],[AvailableStart]])))</f>
        <v>0</v>
      </c>
      <c r="L141" t="b">
        <f>AND(NOT(availability[[#This Row],[end_missing]]), NOT(ISNUMBER(availability[[#This Row],[AvailableEnd]])))</f>
        <v>0</v>
      </c>
      <c r="M141">
        <f>IF(availability[[#This Row],[start_missing]],"", IF(ISNUMBER(availability[[#This Row],[AvailableStart]]), availability[[#This Row],[AvailableStart]], IFERROR(TIMEVALUE(availability[[#This Row],[AvailableStart]]), "")))</f>
        <v>0.5</v>
      </c>
      <c r="N141">
        <f>IF(availability[[#This Row],[end_missing]],"", IF(ISNUMBER(availability[[#This Row],[AvailableEnd]]), availability[[#This Row],[AvailableEnd]], IFERROR(TIMEVALUE(availability[[#This Row],[AvailableEnd]]), "")))</f>
        <v>0.58333333333333337</v>
      </c>
      <c r="O141" t="b">
        <f>IF(OR(availability[[#This Row],[start_missing]],availability[[#This Row],[end_missing]]), FALSE,
 IF(OR(availability[[#This Row],[start_not_time]],availability[[#This Row],[end_not_time]]), FALSE,
 availability[[#This Row],[end_num]]-availability[[#This Row],[start_num]]&lt;0))</f>
        <v>0</v>
      </c>
      <c r="P141" cm="1">
        <f t="array" aca="1" ref="P141" ca="1">IF(OR(availability[[#This Row],[start_missing]],availability[[#This Row],[end_missing]]), "",
 IF(OR(availability[[#This Row],[start_not_time]],availability[[#This Row],[end_not_time]]), "",
 (_FV(availability[#This Row],"end_num",TRUE)-_FV(availability[#This Row],"start_num",TRUE))*24))</f>
        <v>0</v>
      </c>
      <c r="Q141">
        <f ca="1">IF(availability[[#This Row],[duration_hours]]="", FALSE,
 OR(availability[[#This Row],[duration_hours]]&lt;=0, availability[[#This Row],[duration_hours]]&gt;16))</f>
        <v>0</v>
      </c>
    </row>
    <row r="142" spans="1:17" x14ac:dyDescent="0.25">
      <c r="A142" t="s">
        <v>318</v>
      </c>
      <c r="B142" t="s">
        <v>1051</v>
      </c>
      <c r="C142" s="1">
        <v>0.45833333333333331</v>
      </c>
      <c r="D142" s="1">
        <v>0.625</v>
      </c>
      <c r="E142" t="b">
        <f>LEN(TRIM(availability[[#This Row],[FacultyID]]))=0</f>
        <v>0</v>
      </c>
      <c r="F142" t="b">
        <f>LEN(TRIM(availability[[#This Row],[Day]]))=0</f>
        <v>0</v>
      </c>
      <c r="G142" t="b">
        <f>IF(availability[[#This Row],[Day]]="",FALSE, ISERROR(MATCH(availability[[#This Row],[Day]], RefLists!$E:$E, 0)))</f>
        <v>0</v>
      </c>
      <c r="H142" t="b">
        <f>LEN(availability[[#This Row],[FacultyID]])&lt;&gt;LEN(TRIM(availability[[#This Row],[FacultyID]]))</f>
        <v>0</v>
      </c>
      <c r="I142" t="b">
        <f>OR(availability[[#This Row],[AvailableStart]]="", ISBLANK(availability[[#This Row],[AvailableStart]]))</f>
        <v>0</v>
      </c>
      <c r="J142" t="b">
        <f>OR(availability[[#This Row],[AvailableEnd]]="", ISBLANK(availability[[#This Row],[AvailableEnd]]))</f>
        <v>0</v>
      </c>
      <c r="K142" t="b">
        <f>AND(NOT(availability[[#This Row],[start_missing]]), NOT(ISNUMBER(availability[[#This Row],[AvailableStart]])))</f>
        <v>0</v>
      </c>
      <c r="L142" t="b">
        <f>AND(NOT(availability[[#This Row],[end_missing]]), NOT(ISNUMBER(availability[[#This Row],[AvailableEnd]])))</f>
        <v>0</v>
      </c>
      <c r="M142">
        <f>IF(availability[[#This Row],[start_missing]],"", IF(ISNUMBER(availability[[#This Row],[AvailableStart]]), availability[[#This Row],[AvailableStart]], IFERROR(TIMEVALUE(availability[[#This Row],[AvailableStart]]), "")))</f>
        <v>0.45833333333333331</v>
      </c>
      <c r="N142">
        <f>IF(availability[[#This Row],[end_missing]],"", IF(ISNUMBER(availability[[#This Row],[AvailableEnd]]), availability[[#This Row],[AvailableEnd]], IFERROR(TIMEVALUE(availability[[#This Row],[AvailableEnd]]), "")))</f>
        <v>0.625</v>
      </c>
      <c r="O142" t="b">
        <f>IF(OR(availability[[#This Row],[start_missing]],availability[[#This Row],[end_missing]]), FALSE,
 IF(OR(availability[[#This Row],[start_not_time]],availability[[#This Row],[end_not_time]]), FALSE,
 availability[[#This Row],[end_num]]-availability[[#This Row],[start_num]]&lt;0))</f>
        <v>0</v>
      </c>
      <c r="P142" cm="1">
        <f t="array" aca="1" ref="P142" ca="1">IF(OR(availability[[#This Row],[start_missing]],availability[[#This Row],[end_missing]]), "",
 IF(OR(availability[[#This Row],[start_not_time]],availability[[#This Row],[end_not_time]]), "",
 (_FV(availability[#This Row],"end_num",TRUE)-_FV(availability[#This Row],"start_num",TRUE))*24))</f>
        <v>0</v>
      </c>
      <c r="Q142">
        <f ca="1">IF(availability[[#This Row],[duration_hours]]="", FALSE,
 OR(availability[[#This Row],[duration_hours]]&lt;=0, availability[[#This Row],[duration_hours]]&gt;16))</f>
        <v>0</v>
      </c>
    </row>
    <row r="143" spans="1:17" x14ac:dyDescent="0.25">
      <c r="A143" t="s">
        <v>318</v>
      </c>
      <c r="B143" t="s">
        <v>1053</v>
      </c>
      <c r="C143" s="1">
        <v>0.5</v>
      </c>
      <c r="D143" s="1">
        <v>0.58333333333333337</v>
      </c>
      <c r="E143" t="b">
        <f>LEN(TRIM(availability[[#This Row],[FacultyID]]))=0</f>
        <v>0</v>
      </c>
      <c r="F143" t="b">
        <f>LEN(TRIM(availability[[#This Row],[Day]]))=0</f>
        <v>0</v>
      </c>
      <c r="G143" t="b">
        <f>IF(availability[[#This Row],[Day]]="",FALSE, ISERROR(MATCH(availability[[#This Row],[Day]], RefLists!$E:$E, 0)))</f>
        <v>0</v>
      </c>
      <c r="H143" t="b">
        <f>LEN(availability[[#This Row],[FacultyID]])&lt;&gt;LEN(TRIM(availability[[#This Row],[FacultyID]]))</f>
        <v>0</v>
      </c>
      <c r="I143" t="b">
        <f>OR(availability[[#This Row],[AvailableStart]]="", ISBLANK(availability[[#This Row],[AvailableStart]]))</f>
        <v>0</v>
      </c>
      <c r="J143" t="b">
        <f>OR(availability[[#This Row],[AvailableEnd]]="", ISBLANK(availability[[#This Row],[AvailableEnd]]))</f>
        <v>0</v>
      </c>
      <c r="K143" t="b">
        <f>AND(NOT(availability[[#This Row],[start_missing]]), NOT(ISNUMBER(availability[[#This Row],[AvailableStart]])))</f>
        <v>0</v>
      </c>
      <c r="L143" t="b">
        <f>AND(NOT(availability[[#This Row],[end_missing]]), NOT(ISNUMBER(availability[[#This Row],[AvailableEnd]])))</f>
        <v>0</v>
      </c>
      <c r="M143">
        <f>IF(availability[[#This Row],[start_missing]],"", IF(ISNUMBER(availability[[#This Row],[AvailableStart]]), availability[[#This Row],[AvailableStart]], IFERROR(TIMEVALUE(availability[[#This Row],[AvailableStart]]), "")))</f>
        <v>0.5</v>
      </c>
      <c r="N143">
        <f>IF(availability[[#This Row],[end_missing]],"", IF(ISNUMBER(availability[[#This Row],[AvailableEnd]]), availability[[#This Row],[AvailableEnd]], IFERROR(TIMEVALUE(availability[[#This Row],[AvailableEnd]]), "")))</f>
        <v>0.58333333333333337</v>
      </c>
      <c r="O143" t="b">
        <f>IF(OR(availability[[#This Row],[start_missing]],availability[[#This Row],[end_missing]]), FALSE,
 IF(OR(availability[[#This Row],[start_not_time]],availability[[#This Row],[end_not_time]]), FALSE,
 availability[[#This Row],[end_num]]-availability[[#This Row],[start_num]]&lt;0))</f>
        <v>0</v>
      </c>
      <c r="P143" cm="1">
        <f t="array" aca="1" ref="P143" ca="1">IF(OR(availability[[#This Row],[start_missing]],availability[[#This Row],[end_missing]]), "",
 IF(OR(availability[[#This Row],[start_not_time]],availability[[#This Row],[end_not_time]]), "",
 (_FV(availability[#This Row],"end_num",TRUE)-_FV(availability[#This Row],"start_num",TRUE))*24))</f>
        <v>0</v>
      </c>
      <c r="Q143">
        <f ca="1">IF(availability[[#This Row],[duration_hours]]="", FALSE,
 OR(availability[[#This Row],[duration_hours]]&lt;=0, availability[[#This Row],[duration_hours]]&gt;16))</f>
        <v>0</v>
      </c>
    </row>
    <row r="144" spans="1:17" x14ac:dyDescent="0.25">
      <c r="A144" t="s">
        <v>318</v>
      </c>
      <c r="B144" t="s">
        <v>1052</v>
      </c>
      <c r="C144" s="1">
        <v>0.375</v>
      </c>
      <c r="D144" s="1">
        <v>0.45833333333333331</v>
      </c>
      <c r="E144" t="b">
        <f>LEN(TRIM(availability[[#This Row],[FacultyID]]))=0</f>
        <v>0</v>
      </c>
      <c r="F144" t="b">
        <f>LEN(TRIM(availability[[#This Row],[Day]]))=0</f>
        <v>0</v>
      </c>
      <c r="G144" t="b">
        <f>IF(availability[[#This Row],[Day]]="",FALSE, ISERROR(MATCH(availability[[#This Row],[Day]], RefLists!$E:$E, 0)))</f>
        <v>0</v>
      </c>
      <c r="H144" t="b">
        <f>LEN(availability[[#This Row],[FacultyID]])&lt;&gt;LEN(TRIM(availability[[#This Row],[FacultyID]]))</f>
        <v>0</v>
      </c>
      <c r="I144" t="b">
        <f>OR(availability[[#This Row],[AvailableStart]]="", ISBLANK(availability[[#This Row],[AvailableStart]]))</f>
        <v>0</v>
      </c>
      <c r="J144" t="b">
        <f>OR(availability[[#This Row],[AvailableEnd]]="", ISBLANK(availability[[#This Row],[AvailableEnd]]))</f>
        <v>0</v>
      </c>
      <c r="K144" t="b">
        <f>AND(NOT(availability[[#This Row],[start_missing]]), NOT(ISNUMBER(availability[[#This Row],[AvailableStart]])))</f>
        <v>0</v>
      </c>
      <c r="L144" t="b">
        <f>AND(NOT(availability[[#This Row],[end_missing]]), NOT(ISNUMBER(availability[[#This Row],[AvailableEnd]])))</f>
        <v>0</v>
      </c>
      <c r="M144">
        <f>IF(availability[[#This Row],[start_missing]],"", IF(ISNUMBER(availability[[#This Row],[AvailableStart]]), availability[[#This Row],[AvailableStart]], IFERROR(TIMEVALUE(availability[[#This Row],[AvailableStart]]), "")))</f>
        <v>0.375</v>
      </c>
      <c r="N144">
        <f>IF(availability[[#This Row],[end_missing]],"", IF(ISNUMBER(availability[[#This Row],[AvailableEnd]]), availability[[#This Row],[AvailableEnd]], IFERROR(TIMEVALUE(availability[[#This Row],[AvailableEnd]]), "")))</f>
        <v>0.45833333333333331</v>
      </c>
      <c r="O144" t="b">
        <f>IF(OR(availability[[#This Row],[start_missing]],availability[[#This Row],[end_missing]]), FALSE,
 IF(OR(availability[[#This Row],[start_not_time]],availability[[#This Row],[end_not_time]]), FALSE,
 availability[[#This Row],[end_num]]-availability[[#This Row],[start_num]]&lt;0))</f>
        <v>0</v>
      </c>
      <c r="P144" cm="1">
        <f t="array" aca="1" ref="P144" ca="1">IF(OR(availability[[#This Row],[start_missing]],availability[[#This Row],[end_missing]]), "",
 IF(OR(availability[[#This Row],[start_not_time]],availability[[#This Row],[end_not_time]]), "",
 (_FV(availability[#This Row],"end_num",TRUE)-_FV(availability[#This Row],"start_num",TRUE))*24))</f>
        <v>0</v>
      </c>
      <c r="Q144">
        <f ca="1">IF(availability[[#This Row],[duration_hours]]="", FALSE,
 OR(availability[[#This Row],[duration_hours]]&lt;=0, availability[[#This Row],[duration_hours]]&gt;16))</f>
        <v>0</v>
      </c>
    </row>
    <row r="145" spans="1:17" x14ac:dyDescent="0.25">
      <c r="A145" t="s">
        <v>321</v>
      </c>
      <c r="B145" t="s">
        <v>1050</v>
      </c>
      <c r="C145" s="1">
        <v>0.54166666666666663</v>
      </c>
      <c r="D145" s="1">
        <v>0.66666666666666663</v>
      </c>
      <c r="E145" t="b">
        <f>LEN(TRIM(availability[[#This Row],[FacultyID]]))=0</f>
        <v>0</v>
      </c>
      <c r="F145" t="b">
        <f>LEN(TRIM(availability[[#This Row],[Day]]))=0</f>
        <v>0</v>
      </c>
      <c r="G145" t="b">
        <f>IF(availability[[#This Row],[Day]]="",FALSE, ISERROR(MATCH(availability[[#This Row],[Day]], RefLists!$E:$E, 0)))</f>
        <v>0</v>
      </c>
      <c r="H145" t="b">
        <f>LEN(availability[[#This Row],[FacultyID]])&lt;&gt;LEN(TRIM(availability[[#This Row],[FacultyID]]))</f>
        <v>0</v>
      </c>
      <c r="I145" t="b">
        <f>OR(availability[[#This Row],[AvailableStart]]="", ISBLANK(availability[[#This Row],[AvailableStart]]))</f>
        <v>0</v>
      </c>
      <c r="J145" t="b">
        <f>OR(availability[[#This Row],[AvailableEnd]]="", ISBLANK(availability[[#This Row],[AvailableEnd]]))</f>
        <v>0</v>
      </c>
      <c r="K145" t="b">
        <f>AND(NOT(availability[[#This Row],[start_missing]]), NOT(ISNUMBER(availability[[#This Row],[AvailableStart]])))</f>
        <v>0</v>
      </c>
      <c r="L145" t="b">
        <f>AND(NOT(availability[[#This Row],[end_missing]]), NOT(ISNUMBER(availability[[#This Row],[AvailableEnd]])))</f>
        <v>0</v>
      </c>
      <c r="M145">
        <f>IF(availability[[#This Row],[start_missing]],"", IF(ISNUMBER(availability[[#This Row],[AvailableStart]]), availability[[#This Row],[AvailableStart]], IFERROR(TIMEVALUE(availability[[#This Row],[AvailableStart]]), "")))</f>
        <v>0.54166666666666663</v>
      </c>
      <c r="N145">
        <f>IF(availability[[#This Row],[end_missing]],"", IF(ISNUMBER(availability[[#This Row],[AvailableEnd]]), availability[[#This Row],[AvailableEnd]], IFERROR(TIMEVALUE(availability[[#This Row],[AvailableEnd]]), "")))</f>
        <v>0.66666666666666663</v>
      </c>
      <c r="O145" t="b">
        <f>IF(OR(availability[[#This Row],[start_missing]],availability[[#This Row],[end_missing]]), FALSE,
 IF(OR(availability[[#This Row],[start_not_time]],availability[[#This Row],[end_not_time]]), FALSE,
 availability[[#This Row],[end_num]]-availability[[#This Row],[start_num]]&lt;0))</f>
        <v>0</v>
      </c>
      <c r="P145" cm="1">
        <f t="array" aca="1" ref="P145" ca="1">IF(OR(availability[[#This Row],[start_missing]],availability[[#This Row],[end_missing]]), "",
 IF(OR(availability[[#This Row],[start_not_time]],availability[[#This Row],[end_not_time]]), "",
 (_FV(availability[#This Row],"end_num",TRUE)-_FV(availability[#This Row],"start_num",TRUE))*24))</f>
        <v>0</v>
      </c>
      <c r="Q145">
        <f ca="1">IF(availability[[#This Row],[duration_hours]]="", FALSE,
 OR(availability[[#This Row],[duration_hours]]&lt;=0, availability[[#This Row],[duration_hours]]&gt;16))</f>
        <v>0</v>
      </c>
    </row>
    <row r="146" spans="1:17" x14ac:dyDescent="0.25">
      <c r="A146" t="s">
        <v>321</v>
      </c>
      <c r="B146" t="s">
        <v>1053</v>
      </c>
      <c r="C146" s="1">
        <v>0.33333333333333331</v>
      </c>
      <c r="D146" s="1">
        <v>0.5</v>
      </c>
      <c r="E146" t="b">
        <f>LEN(TRIM(availability[[#This Row],[FacultyID]]))=0</f>
        <v>0</v>
      </c>
      <c r="F146" t="b">
        <f>LEN(TRIM(availability[[#This Row],[Day]]))=0</f>
        <v>0</v>
      </c>
      <c r="G146" t="b">
        <f>IF(availability[[#This Row],[Day]]="",FALSE, ISERROR(MATCH(availability[[#This Row],[Day]], RefLists!$E:$E, 0)))</f>
        <v>0</v>
      </c>
      <c r="H146" t="b">
        <f>LEN(availability[[#This Row],[FacultyID]])&lt;&gt;LEN(TRIM(availability[[#This Row],[FacultyID]]))</f>
        <v>0</v>
      </c>
      <c r="I146" t="b">
        <f>OR(availability[[#This Row],[AvailableStart]]="", ISBLANK(availability[[#This Row],[AvailableStart]]))</f>
        <v>0</v>
      </c>
      <c r="J146" t="b">
        <f>OR(availability[[#This Row],[AvailableEnd]]="", ISBLANK(availability[[#This Row],[AvailableEnd]]))</f>
        <v>0</v>
      </c>
      <c r="K146" t="b">
        <f>AND(NOT(availability[[#This Row],[start_missing]]), NOT(ISNUMBER(availability[[#This Row],[AvailableStart]])))</f>
        <v>0</v>
      </c>
      <c r="L146" t="b">
        <f>AND(NOT(availability[[#This Row],[end_missing]]), NOT(ISNUMBER(availability[[#This Row],[AvailableEnd]])))</f>
        <v>0</v>
      </c>
      <c r="M146">
        <f>IF(availability[[#This Row],[start_missing]],"", IF(ISNUMBER(availability[[#This Row],[AvailableStart]]), availability[[#This Row],[AvailableStart]], IFERROR(TIMEVALUE(availability[[#This Row],[AvailableStart]]), "")))</f>
        <v>0.33333333333333331</v>
      </c>
      <c r="N146">
        <f>IF(availability[[#This Row],[end_missing]],"", IF(ISNUMBER(availability[[#This Row],[AvailableEnd]]), availability[[#This Row],[AvailableEnd]], IFERROR(TIMEVALUE(availability[[#This Row],[AvailableEnd]]), "")))</f>
        <v>0.5</v>
      </c>
      <c r="O146" t="b">
        <f>IF(OR(availability[[#This Row],[start_missing]],availability[[#This Row],[end_missing]]), FALSE,
 IF(OR(availability[[#This Row],[start_not_time]],availability[[#This Row],[end_not_time]]), FALSE,
 availability[[#This Row],[end_num]]-availability[[#This Row],[start_num]]&lt;0))</f>
        <v>0</v>
      </c>
      <c r="P146" cm="1">
        <f t="array" aca="1" ref="P146" ca="1">IF(OR(availability[[#This Row],[start_missing]],availability[[#This Row],[end_missing]]), "",
 IF(OR(availability[[#This Row],[start_not_time]],availability[[#This Row],[end_not_time]]), "",
 (_FV(availability[#This Row],"end_num",TRUE)-_FV(availability[#This Row],"start_num",TRUE))*24))</f>
        <v>0</v>
      </c>
      <c r="Q146">
        <f ca="1">IF(availability[[#This Row],[duration_hours]]="", FALSE,
 OR(availability[[#This Row],[duration_hours]]&lt;=0, availability[[#This Row],[duration_hours]]&gt;16))</f>
        <v>0</v>
      </c>
    </row>
    <row r="147" spans="1:17" x14ac:dyDescent="0.25">
      <c r="A147" t="s">
        <v>324</v>
      </c>
      <c r="B147" t="s">
        <v>1053</v>
      </c>
      <c r="C147" s="1">
        <v>0.54166666666666663</v>
      </c>
      <c r="D147" s="1">
        <v>0.625</v>
      </c>
      <c r="E147" t="b">
        <f>LEN(TRIM(availability[[#This Row],[FacultyID]]))=0</f>
        <v>0</v>
      </c>
      <c r="F147" t="b">
        <f>LEN(TRIM(availability[[#This Row],[Day]]))=0</f>
        <v>0</v>
      </c>
      <c r="G147" t="b">
        <f>IF(availability[[#This Row],[Day]]="",FALSE, ISERROR(MATCH(availability[[#This Row],[Day]], RefLists!$E:$E, 0)))</f>
        <v>0</v>
      </c>
      <c r="H147" t="b">
        <f>LEN(availability[[#This Row],[FacultyID]])&lt;&gt;LEN(TRIM(availability[[#This Row],[FacultyID]]))</f>
        <v>0</v>
      </c>
      <c r="I147" t="b">
        <f>OR(availability[[#This Row],[AvailableStart]]="", ISBLANK(availability[[#This Row],[AvailableStart]]))</f>
        <v>0</v>
      </c>
      <c r="J147" t="b">
        <f>OR(availability[[#This Row],[AvailableEnd]]="", ISBLANK(availability[[#This Row],[AvailableEnd]]))</f>
        <v>0</v>
      </c>
      <c r="K147" t="b">
        <f>AND(NOT(availability[[#This Row],[start_missing]]), NOT(ISNUMBER(availability[[#This Row],[AvailableStart]])))</f>
        <v>0</v>
      </c>
      <c r="L147" t="b">
        <f>AND(NOT(availability[[#This Row],[end_missing]]), NOT(ISNUMBER(availability[[#This Row],[AvailableEnd]])))</f>
        <v>0</v>
      </c>
      <c r="M147">
        <f>IF(availability[[#This Row],[start_missing]],"", IF(ISNUMBER(availability[[#This Row],[AvailableStart]]), availability[[#This Row],[AvailableStart]], IFERROR(TIMEVALUE(availability[[#This Row],[AvailableStart]]), "")))</f>
        <v>0.54166666666666663</v>
      </c>
      <c r="N147">
        <f>IF(availability[[#This Row],[end_missing]],"", IF(ISNUMBER(availability[[#This Row],[AvailableEnd]]), availability[[#This Row],[AvailableEnd]], IFERROR(TIMEVALUE(availability[[#This Row],[AvailableEnd]]), "")))</f>
        <v>0.625</v>
      </c>
      <c r="O147" t="b">
        <f>IF(OR(availability[[#This Row],[start_missing]],availability[[#This Row],[end_missing]]), FALSE,
 IF(OR(availability[[#This Row],[start_not_time]],availability[[#This Row],[end_not_time]]), FALSE,
 availability[[#This Row],[end_num]]-availability[[#This Row],[start_num]]&lt;0))</f>
        <v>0</v>
      </c>
      <c r="P147" cm="1">
        <f t="array" aca="1" ref="P147" ca="1">IF(OR(availability[[#This Row],[start_missing]],availability[[#This Row],[end_missing]]), "",
 IF(OR(availability[[#This Row],[start_not_time]],availability[[#This Row],[end_not_time]]), "",
 (_FV(availability[#This Row],"end_num",TRUE)-_FV(availability[#This Row],"start_num",TRUE))*24))</f>
        <v>0</v>
      </c>
      <c r="Q147">
        <f ca="1">IF(availability[[#This Row],[duration_hours]]="", FALSE,
 OR(availability[[#This Row],[duration_hours]]&lt;=0, availability[[#This Row],[duration_hours]]&gt;16))</f>
        <v>0</v>
      </c>
    </row>
    <row r="148" spans="1:17" x14ac:dyDescent="0.25">
      <c r="A148" t="s">
        <v>324</v>
      </c>
      <c r="B148" t="s">
        <v>1049</v>
      </c>
      <c r="C148" s="1">
        <v>0.54166666666666663</v>
      </c>
      <c r="D148" s="1">
        <v>0.625</v>
      </c>
      <c r="E148" t="b">
        <f>LEN(TRIM(availability[[#This Row],[FacultyID]]))=0</f>
        <v>0</v>
      </c>
      <c r="F148" t="b">
        <f>LEN(TRIM(availability[[#This Row],[Day]]))=0</f>
        <v>0</v>
      </c>
      <c r="G148" t="b">
        <f>IF(availability[[#This Row],[Day]]="",FALSE, ISERROR(MATCH(availability[[#This Row],[Day]], RefLists!$E:$E, 0)))</f>
        <v>0</v>
      </c>
      <c r="H148" t="b">
        <f>LEN(availability[[#This Row],[FacultyID]])&lt;&gt;LEN(TRIM(availability[[#This Row],[FacultyID]]))</f>
        <v>0</v>
      </c>
      <c r="I148" t="b">
        <f>OR(availability[[#This Row],[AvailableStart]]="", ISBLANK(availability[[#This Row],[AvailableStart]]))</f>
        <v>0</v>
      </c>
      <c r="J148" t="b">
        <f>OR(availability[[#This Row],[AvailableEnd]]="", ISBLANK(availability[[#This Row],[AvailableEnd]]))</f>
        <v>0</v>
      </c>
      <c r="K148" t="b">
        <f>AND(NOT(availability[[#This Row],[start_missing]]), NOT(ISNUMBER(availability[[#This Row],[AvailableStart]])))</f>
        <v>0</v>
      </c>
      <c r="L148" t="b">
        <f>AND(NOT(availability[[#This Row],[end_missing]]), NOT(ISNUMBER(availability[[#This Row],[AvailableEnd]])))</f>
        <v>0</v>
      </c>
      <c r="M148">
        <f>IF(availability[[#This Row],[start_missing]],"", IF(ISNUMBER(availability[[#This Row],[AvailableStart]]), availability[[#This Row],[AvailableStart]], IFERROR(TIMEVALUE(availability[[#This Row],[AvailableStart]]), "")))</f>
        <v>0.54166666666666663</v>
      </c>
      <c r="N148">
        <f>IF(availability[[#This Row],[end_missing]],"", IF(ISNUMBER(availability[[#This Row],[AvailableEnd]]), availability[[#This Row],[AvailableEnd]], IFERROR(TIMEVALUE(availability[[#This Row],[AvailableEnd]]), "")))</f>
        <v>0.625</v>
      </c>
      <c r="O148" t="b">
        <f>IF(OR(availability[[#This Row],[start_missing]],availability[[#This Row],[end_missing]]), FALSE,
 IF(OR(availability[[#This Row],[start_not_time]],availability[[#This Row],[end_not_time]]), FALSE,
 availability[[#This Row],[end_num]]-availability[[#This Row],[start_num]]&lt;0))</f>
        <v>0</v>
      </c>
      <c r="P148" cm="1">
        <f t="array" aca="1" ref="P148" ca="1">IF(OR(availability[[#This Row],[start_missing]],availability[[#This Row],[end_missing]]), "",
 IF(OR(availability[[#This Row],[start_not_time]],availability[[#This Row],[end_not_time]]), "",
 (_FV(availability[#This Row],"end_num",TRUE)-_FV(availability[#This Row],"start_num",TRUE))*24))</f>
        <v>0</v>
      </c>
      <c r="Q148">
        <f ca="1">IF(availability[[#This Row],[duration_hours]]="", FALSE,
 OR(availability[[#This Row],[duration_hours]]&lt;=0, availability[[#This Row],[duration_hours]]&gt;16))</f>
        <v>0</v>
      </c>
    </row>
    <row r="149" spans="1:17" x14ac:dyDescent="0.25">
      <c r="A149" t="s">
        <v>324</v>
      </c>
      <c r="B149" t="s">
        <v>1052</v>
      </c>
      <c r="C149" s="1">
        <v>0.375</v>
      </c>
      <c r="D149" s="1">
        <v>0.5</v>
      </c>
      <c r="E149" t="b">
        <f>LEN(TRIM(availability[[#This Row],[FacultyID]]))=0</f>
        <v>0</v>
      </c>
      <c r="F149" t="b">
        <f>LEN(TRIM(availability[[#This Row],[Day]]))=0</f>
        <v>0</v>
      </c>
      <c r="G149" t="b">
        <f>IF(availability[[#This Row],[Day]]="",FALSE, ISERROR(MATCH(availability[[#This Row],[Day]], RefLists!$E:$E, 0)))</f>
        <v>0</v>
      </c>
      <c r="H149" t="b">
        <f>LEN(availability[[#This Row],[FacultyID]])&lt;&gt;LEN(TRIM(availability[[#This Row],[FacultyID]]))</f>
        <v>0</v>
      </c>
      <c r="I149" t="b">
        <f>OR(availability[[#This Row],[AvailableStart]]="", ISBLANK(availability[[#This Row],[AvailableStart]]))</f>
        <v>0</v>
      </c>
      <c r="J149" t="b">
        <f>OR(availability[[#This Row],[AvailableEnd]]="", ISBLANK(availability[[#This Row],[AvailableEnd]]))</f>
        <v>0</v>
      </c>
      <c r="K149" t="b">
        <f>AND(NOT(availability[[#This Row],[start_missing]]), NOT(ISNUMBER(availability[[#This Row],[AvailableStart]])))</f>
        <v>0</v>
      </c>
      <c r="L149" t="b">
        <f>AND(NOT(availability[[#This Row],[end_missing]]), NOT(ISNUMBER(availability[[#This Row],[AvailableEnd]])))</f>
        <v>0</v>
      </c>
      <c r="M149">
        <f>IF(availability[[#This Row],[start_missing]],"", IF(ISNUMBER(availability[[#This Row],[AvailableStart]]), availability[[#This Row],[AvailableStart]], IFERROR(TIMEVALUE(availability[[#This Row],[AvailableStart]]), "")))</f>
        <v>0.375</v>
      </c>
      <c r="N149">
        <f>IF(availability[[#This Row],[end_missing]],"", IF(ISNUMBER(availability[[#This Row],[AvailableEnd]]), availability[[#This Row],[AvailableEnd]], IFERROR(TIMEVALUE(availability[[#This Row],[AvailableEnd]]), "")))</f>
        <v>0.5</v>
      </c>
      <c r="O149" t="b">
        <f>IF(OR(availability[[#This Row],[start_missing]],availability[[#This Row],[end_missing]]), FALSE,
 IF(OR(availability[[#This Row],[start_not_time]],availability[[#This Row],[end_not_time]]), FALSE,
 availability[[#This Row],[end_num]]-availability[[#This Row],[start_num]]&lt;0))</f>
        <v>0</v>
      </c>
      <c r="P149" cm="1">
        <f t="array" aca="1" ref="P149" ca="1">IF(OR(availability[[#This Row],[start_missing]],availability[[#This Row],[end_missing]]), "",
 IF(OR(availability[[#This Row],[start_not_time]],availability[[#This Row],[end_not_time]]), "",
 (_FV(availability[#This Row],"end_num",TRUE)-_FV(availability[#This Row],"start_num",TRUE))*24))</f>
        <v>0</v>
      </c>
      <c r="Q149">
        <f ca="1">IF(availability[[#This Row],[duration_hours]]="", FALSE,
 OR(availability[[#This Row],[duration_hours]]&lt;=0, availability[[#This Row],[duration_hours]]&gt;16))</f>
        <v>0</v>
      </c>
    </row>
    <row r="150" spans="1:17" x14ac:dyDescent="0.25">
      <c r="A150" t="s">
        <v>328</v>
      </c>
      <c r="B150" t="s">
        <v>1049</v>
      </c>
      <c r="C150" s="1">
        <v>0.41666666666666669</v>
      </c>
      <c r="D150" s="1">
        <v>0.58333333333333337</v>
      </c>
      <c r="E150" t="b">
        <f>LEN(TRIM(availability[[#This Row],[FacultyID]]))=0</f>
        <v>0</v>
      </c>
      <c r="F150" t="b">
        <f>LEN(TRIM(availability[[#This Row],[Day]]))=0</f>
        <v>0</v>
      </c>
      <c r="G150" t="b">
        <f>IF(availability[[#This Row],[Day]]="",FALSE, ISERROR(MATCH(availability[[#This Row],[Day]], RefLists!$E:$E, 0)))</f>
        <v>0</v>
      </c>
      <c r="H150" t="b">
        <f>LEN(availability[[#This Row],[FacultyID]])&lt;&gt;LEN(TRIM(availability[[#This Row],[FacultyID]]))</f>
        <v>0</v>
      </c>
      <c r="I150" t="b">
        <f>OR(availability[[#This Row],[AvailableStart]]="", ISBLANK(availability[[#This Row],[AvailableStart]]))</f>
        <v>0</v>
      </c>
      <c r="J150" t="b">
        <f>OR(availability[[#This Row],[AvailableEnd]]="", ISBLANK(availability[[#This Row],[AvailableEnd]]))</f>
        <v>0</v>
      </c>
      <c r="K150" t="b">
        <f>AND(NOT(availability[[#This Row],[start_missing]]), NOT(ISNUMBER(availability[[#This Row],[AvailableStart]])))</f>
        <v>0</v>
      </c>
      <c r="L150" t="b">
        <f>AND(NOT(availability[[#This Row],[end_missing]]), NOT(ISNUMBER(availability[[#This Row],[AvailableEnd]])))</f>
        <v>0</v>
      </c>
      <c r="M150">
        <f>IF(availability[[#This Row],[start_missing]],"", IF(ISNUMBER(availability[[#This Row],[AvailableStart]]), availability[[#This Row],[AvailableStart]], IFERROR(TIMEVALUE(availability[[#This Row],[AvailableStart]]), "")))</f>
        <v>0.41666666666666669</v>
      </c>
      <c r="N150">
        <f>IF(availability[[#This Row],[end_missing]],"", IF(ISNUMBER(availability[[#This Row],[AvailableEnd]]), availability[[#This Row],[AvailableEnd]], IFERROR(TIMEVALUE(availability[[#This Row],[AvailableEnd]]), "")))</f>
        <v>0.58333333333333337</v>
      </c>
      <c r="O150" t="b">
        <f>IF(OR(availability[[#This Row],[start_missing]],availability[[#This Row],[end_missing]]), FALSE,
 IF(OR(availability[[#This Row],[start_not_time]],availability[[#This Row],[end_not_time]]), FALSE,
 availability[[#This Row],[end_num]]-availability[[#This Row],[start_num]]&lt;0))</f>
        <v>0</v>
      </c>
      <c r="P150" cm="1">
        <f t="array" aca="1" ref="P150" ca="1">IF(OR(availability[[#This Row],[start_missing]],availability[[#This Row],[end_missing]]), "",
 IF(OR(availability[[#This Row],[start_not_time]],availability[[#This Row],[end_not_time]]), "",
 (_FV(availability[#This Row],"end_num",TRUE)-_FV(availability[#This Row],"start_num",TRUE))*24))</f>
        <v>0</v>
      </c>
      <c r="Q150">
        <f ca="1">IF(availability[[#This Row],[duration_hours]]="", FALSE,
 OR(availability[[#This Row],[duration_hours]]&lt;=0, availability[[#This Row],[duration_hours]]&gt;16))</f>
        <v>0</v>
      </c>
    </row>
    <row r="151" spans="1:17" x14ac:dyDescent="0.25">
      <c r="A151" t="s">
        <v>328</v>
      </c>
      <c r="B151" t="s">
        <v>1050</v>
      </c>
      <c r="C151" s="1">
        <v>0.41666666666666669</v>
      </c>
      <c r="D151" s="1">
        <v>0.5</v>
      </c>
      <c r="E151" t="b">
        <f>LEN(TRIM(availability[[#This Row],[FacultyID]]))=0</f>
        <v>0</v>
      </c>
      <c r="F151" t="b">
        <f>LEN(TRIM(availability[[#This Row],[Day]]))=0</f>
        <v>0</v>
      </c>
      <c r="G151" t="b">
        <f>IF(availability[[#This Row],[Day]]="",FALSE, ISERROR(MATCH(availability[[#This Row],[Day]], RefLists!$E:$E, 0)))</f>
        <v>0</v>
      </c>
      <c r="H151" t="b">
        <f>LEN(availability[[#This Row],[FacultyID]])&lt;&gt;LEN(TRIM(availability[[#This Row],[FacultyID]]))</f>
        <v>0</v>
      </c>
      <c r="I151" t="b">
        <f>OR(availability[[#This Row],[AvailableStart]]="", ISBLANK(availability[[#This Row],[AvailableStart]]))</f>
        <v>0</v>
      </c>
      <c r="J151" t="b">
        <f>OR(availability[[#This Row],[AvailableEnd]]="", ISBLANK(availability[[#This Row],[AvailableEnd]]))</f>
        <v>0</v>
      </c>
      <c r="K151" t="b">
        <f>AND(NOT(availability[[#This Row],[start_missing]]), NOT(ISNUMBER(availability[[#This Row],[AvailableStart]])))</f>
        <v>0</v>
      </c>
      <c r="L151" t="b">
        <f>AND(NOT(availability[[#This Row],[end_missing]]), NOT(ISNUMBER(availability[[#This Row],[AvailableEnd]])))</f>
        <v>0</v>
      </c>
      <c r="M151">
        <f>IF(availability[[#This Row],[start_missing]],"", IF(ISNUMBER(availability[[#This Row],[AvailableStart]]), availability[[#This Row],[AvailableStart]], IFERROR(TIMEVALUE(availability[[#This Row],[AvailableStart]]), "")))</f>
        <v>0.41666666666666669</v>
      </c>
      <c r="N151">
        <f>IF(availability[[#This Row],[end_missing]],"", IF(ISNUMBER(availability[[#This Row],[AvailableEnd]]), availability[[#This Row],[AvailableEnd]], IFERROR(TIMEVALUE(availability[[#This Row],[AvailableEnd]]), "")))</f>
        <v>0.5</v>
      </c>
      <c r="O151" t="b">
        <f>IF(OR(availability[[#This Row],[start_missing]],availability[[#This Row],[end_missing]]), FALSE,
 IF(OR(availability[[#This Row],[start_not_time]],availability[[#This Row],[end_not_time]]), FALSE,
 availability[[#This Row],[end_num]]-availability[[#This Row],[start_num]]&lt;0))</f>
        <v>0</v>
      </c>
      <c r="P151" cm="1">
        <f t="array" aca="1" ref="P151" ca="1">IF(OR(availability[[#This Row],[start_missing]],availability[[#This Row],[end_missing]]), "",
 IF(OR(availability[[#This Row],[start_not_time]],availability[[#This Row],[end_not_time]]), "",
 (_FV(availability[#This Row],"end_num",TRUE)-_FV(availability[#This Row],"start_num",TRUE))*24))</f>
        <v>0</v>
      </c>
      <c r="Q151">
        <f ca="1">IF(availability[[#This Row],[duration_hours]]="", FALSE,
 OR(availability[[#This Row],[duration_hours]]&lt;=0, availability[[#This Row],[duration_hours]]&gt;16))</f>
        <v>0</v>
      </c>
    </row>
    <row r="152" spans="1:17" x14ac:dyDescent="0.25">
      <c r="A152" t="s">
        <v>328</v>
      </c>
      <c r="B152" t="s">
        <v>1053</v>
      </c>
      <c r="C152" s="1">
        <v>0.33333333333333331</v>
      </c>
      <c r="D152" s="1">
        <v>0.5</v>
      </c>
      <c r="E152" t="b">
        <f>LEN(TRIM(availability[[#This Row],[FacultyID]]))=0</f>
        <v>0</v>
      </c>
      <c r="F152" t="b">
        <f>LEN(TRIM(availability[[#This Row],[Day]]))=0</f>
        <v>0</v>
      </c>
      <c r="G152" t="b">
        <f>IF(availability[[#This Row],[Day]]="",FALSE, ISERROR(MATCH(availability[[#This Row],[Day]], RefLists!$E:$E, 0)))</f>
        <v>0</v>
      </c>
      <c r="H152" t="b">
        <f>LEN(availability[[#This Row],[FacultyID]])&lt;&gt;LEN(TRIM(availability[[#This Row],[FacultyID]]))</f>
        <v>0</v>
      </c>
      <c r="I152" t="b">
        <f>OR(availability[[#This Row],[AvailableStart]]="", ISBLANK(availability[[#This Row],[AvailableStart]]))</f>
        <v>0</v>
      </c>
      <c r="J152" t="b">
        <f>OR(availability[[#This Row],[AvailableEnd]]="", ISBLANK(availability[[#This Row],[AvailableEnd]]))</f>
        <v>0</v>
      </c>
      <c r="K152" t="b">
        <f>AND(NOT(availability[[#This Row],[start_missing]]), NOT(ISNUMBER(availability[[#This Row],[AvailableStart]])))</f>
        <v>0</v>
      </c>
      <c r="L152" t="b">
        <f>AND(NOT(availability[[#This Row],[end_missing]]), NOT(ISNUMBER(availability[[#This Row],[AvailableEnd]])))</f>
        <v>0</v>
      </c>
      <c r="M152">
        <f>IF(availability[[#This Row],[start_missing]],"", IF(ISNUMBER(availability[[#This Row],[AvailableStart]]), availability[[#This Row],[AvailableStart]], IFERROR(TIMEVALUE(availability[[#This Row],[AvailableStart]]), "")))</f>
        <v>0.33333333333333331</v>
      </c>
      <c r="N152">
        <f>IF(availability[[#This Row],[end_missing]],"", IF(ISNUMBER(availability[[#This Row],[AvailableEnd]]), availability[[#This Row],[AvailableEnd]], IFERROR(TIMEVALUE(availability[[#This Row],[AvailableEnd]]), "")))</f>
        <v>0.5</v>
      </c>
      <c r="O152" t="b">
        <f>IF(OR(availability[[#This Row],[start_missing]],availability[[#This Row],[end_missing]]), FALSE,
 IF(OR(availability[[#This Row],[start_not_time]],availability[[#This Row],[end_not_time]]), FALSE,
 availability[[#This Row],[end_num]]-availability[[#This Row],[start_num]]&lt;0))</f>
        <v>0</v>
      </c>
      <c r="P152" cm="1">
        <f t="array" aca="1" ref="P152" ca="1">IF(OR(availability[[#This Row],[start_missing]],availability[[#This Row],[end_missing]]), "",
 IF(OR(availability[[#This Row],[start_not_time]],availability[[#This Row],[end_not_time]]), "",
 (_FV(availability[#This Row],"end_num",TRUE)-_FV(availability[#This Row],"start_num",TRUE))*24))</f>
        <v>0</v>
      </c>
      <c r="Q152">
        <f ca="1">IF(availability[[#This Row],[duration_hours]]="", FALSE,
 OR(availability[[#This Row],[duration_hours]]&lt;=0, availability[[#This Row],[duration_hours]]&gt;16))</f>
        <v>0</v>
      </c>
    </row>
    <row r="153" spans="1:17" x14ac:dyDescent="0.25">
      <c r="A153" t="s">
        <v>333</v>
      </c>
      <c r="B153" t="s">
        <v>1049</v>
      </c>
      <c r="C153" s="1">
        <v>0.54166666666666663</v>
      </c>
      <c r="D153" s="1">
        <v>0.66666666666666663</v>
      </c>
      <c r="E153" t="b">
        <f>LEN(TRIM(availability[[#This Row],[FacultyID]]))=0</f>
        <v>0</v>
      </c>
      <c r="F153" t="b">
        <f>LEN(TRIM(availability[[#This Row],[Day]]))=0</f>
        <v>0</v>
      </c>
      <c r="G153" t="b">
        <f>IF(availability[[#This Row],[Day]]="",FALSE, ISERROR(MATCH(availability[[#This Row],[Day]], RefLists!$E:$E, 0)))</f>
        <v>0</v>
      </c>
      <c r="H153" t="b">
        <f>LEN(availability[[#This Row],[FacultyID]])&lt;&gt;LEN(TRIM(availability[[#This Row],[FacultyID]]))</f>
        <v>0</v>
      </c>
      <c r="I153" t="b">
        <f>OR(availability[[#This Row],[AvailableStart]]="", ISBLANK(availability[[#This Row],[AvailableStart]]))</f>
        <v>0</v>
      </c>
      <c r="J153" t="b">
        <f>OR(availability[[#This Row],[AvailableEnd]]="", ISBLANK(availability[[#This Row],[AvailableEnd]]))</f>
        <v>0</v>
      </c>
      <c r="K153" t="b">
        <f>AND(NOT(availability[[#This Row],[start_missing]]), NOT(ISNUMBER(availability[[#This Row],[AvailableStart]])))</f>
        <v>0</v>
      </c>
      <c r="L153" t="b">
        <f>AND(NOT(availability[[#This Row],[end_missing]]), NOT(ISNUMBER(availability[[#This Row],[AvailableEnd]])))</f>
        <v>0</v>
      </c>
      <c r="M153">
        <f>IF(availability[[#This Row],[start_missing]],"", IF(ISNUMBER(availability[[#This Row],[AvailableStart]]), availability[[#This Row],[AvailableStart]], IFERROR(TIMEVALUE(availability[[#This Row],[AvailableStart]]), "")))</f>
        <v>0.54166666666666663</v>
      </c>
      <c r="N153">
        <f>IF(availability[[#This Row],[end_missing]],"", IF(ISNUMBER(availability[[#This Row],[AvailableEnd]]), availability[[#This Row],[AvailableEnd]], IFERROR(TIMEVALUE(availability[[#This Row],[AvailableEnd]]), "")))</f>
        <v>0.66666666666666663</v>
      </c>
      <c r="O153" t="b">
        <f>IF(OR(availability[[#This Row],[start_missing]],availability[[#This Row],[end_missing]]), FALSE,
 IF(OR(availability[[#This Row],[start_not_time]],availability[[#This Row],[end_not_time]]), FALSE,
 availability[[#This Row],[end_num]]-availability[[#This Row],[start_num]]&lt;0))</f>
        <v>0</v>
      </c>
      <c r="P153" cm="1">
        <f t="array" aca="1" ref="P153" ca="1">IF(OR(availability[[#This Row],[start_missing]],availability[[#This Row],[end_missing]]), "",
 IF(OR(availability[[#This Row],[start_not_time]],availability[[#This Row],[end_not_time]]), "",
 (_FV(availability[#This Row],"end_num",TRUE)-_FV(availability[#This Row],"start_num",TRUE))*24))</f>
        <v>0</v>
      </c>
      <c r="Q153">
        <f ca="1">IF(availability[[#This Row],[duration_hours]]="", FALSE,
 OR(availability[[#This Row],[duration_hours]]&lt;=0, availability[[#This Row],[duration_hours]]&gt;16))</f>
        <v>0</v>
      </c>
    </row>
    <row r="154" spans="1:17" x14ac:dyDescent="0.25">
      <c r="A154" t="s">
        <v>333</v>
      </c>
      <c r="B154" t="s">
        <v>1052</v>
      </c>
      <c r="C154" s="1">
        <v>0.41666666666666669</v>
      </c>
      <c r="D154" s="1">
        <v>0.54166666666666663</v>
      </c>
      <c r="E154" t="b">
        <f>LEN(TRIM(availability[[#This Row],[FacultyID]]))=0</f>
        <v>0</v>
      </c>
      <c r="F154" t="b">
        <f>LEN(TRIM(availability[[#This Row],[Day]]))=0</f>
        <v>0</v>
      </c>
      <c r="G154" t="b">
        <f>IF(availability[[#This Row],[Day]]="",FALSE, ISERROR(MATCH(availability[[#This Row],[Day]], RefLists!$E:$E, 0)))</f>
        <v>0</v>
      </c>
      <c r="H154" t="b">
        <f>LEN(availability[[#This Row],[FacultyID]])&lt;&gt;LEN(TRIM(availability[[#This Row],[FacultyID]]))</f>
        <v>0</v>
      </c>
      <c r="I154" t="b">
        <f>OR(availability[[#This Row],[AvailableStart]]="", ISBLANK(availability[[#This Row],[AvailableStart]]))</f>
        <v>0</v>
      </c>
      <c r="J154" t="b">
        <f>OR(availability[[#This Row],[AvailableEnd]]="", ISBLANK(availability[[#This Row],[AvailableEnd]]))</f>
        <v>0</v>
      </c>
      <c r="K154" t="b">
        <f>AND(NOT(availability[[#This Row],[start_missing]]), NOT(ISNUMBER(availability[[#This Row],[AvailableStart]])))</f>
        <v>0</v>
      </c>
      <c r="L154" t="b">
        <f>AND(NOT(availability[[#This Row],[end_missing]]), NOT(ISNUMBER(availability[[#This Row],[AvailableEnd]])))</f>
        <v>0</v>
      </c>
      <c r="M154">
        <f>IF(availability[[#This Row],[start_missing]],"", IF(ISNUMBER(availability[[#This Row],[AvailableStart]]), availability[[#This Row],[AvailableStart]], IFERROR(TIMEVALUE(availability[[#This Row],[AvailableStart]]), "")))</f>
        <v>0.41666666666666669</v>
      </c>
      <c r="N154">
        <f>IF(availability[[#This Row],[end_missing]],"", IF(ISNUMBER(availability[[#This Row],[AvailableEnd]]), availability[[#This Row],[AvailableEnd]], IFERROR(TIMEVALUE(availability[[#This Row],[AvailableEnd]]), "")))</f>
        <v>0.54166666666666663</v>
      </c>
      <c r="O154" t="b">
        <f>IF(OR(availability[[#This Row],[start_missing]],availability[[#This Row],[end_missing]]), FALSE,
 IF(OR(availability[[#This Row],[start_not_time]],availability[[#This Row],[end_not_time]]), FALSE,
 availability[[#This Row],[end_num]]-availability[[#This Row],[start_num]]&lt;0))</f>
        <v>0</v>
      </c>
      <c r="P154" cm="1">
        <f t="array" aca="1" ref="P154" ca="1">IF(OR(availability[[#This Row],[start_missing]],availability[[#This Row],[end_missing]]), "",
 IF(OR(availability[[#This Row],[start_not_time]],availability[[#This Row],[end_not_time]]), "",
 (_FV(availability[#This Row],"end_num",TRUE)-_FV(availability[#This Row],"start_num",TRUE))*24))</f>
        <v>0</v>
      </c>
      <c r="Q154">
        <f ca="1">IF(availability[[#This Row],[duration_hours]]="", FALSE,
 OR(availability[[#This Row],[duration_hours]]&lt;=0, availability[[#This Row],[duration_hours]]&gt;16))</f>
        <v>0</v>
      </c>
    </row>
    <row r="155" spans="1:17" x14ac:dyDescent="0.25">
      <c r="A155" t="s">
        <v>333</v>
      </c>
      <c r="B155" t="s">
        <v>1051</v>
      </c>
      <c r="C155" s="1">
        <v>0.45833333333333331</v>
      </c>
      <c r="D155" s="1">
        <v>0.58333333333333337</v>
      </c>
      <c r="E155" t="b">
        <f>LEN(TRIM(availability[[#This Row],[FacultyID]]))=0</f>
        <v>0</v>
      </c>
      <c r="F155" t="b">
        <f>LEN(TRIM(availability[[#This Row],[Day]]))=0</f>
        <v>0</v>
      </c>
      <c r="G155" t="b">
        <f>IF(availability[[#This Row],[Day]]="",FALSE, ISERROR(MATCH(availability[[#This Row],[Day]], RefLists!$E:$E, 0)))</f>
        <v>0</v>
      </c>
      <c r="H155" t="b">
        <f>LEN(availability[[#This Row],[FacultyID]])&lt;&gt;LEN(TRIM(availability[[#This Row],[FacultyID]]))</f>
        <v>0</v>
      </c>
      <c r="I155" t="b">
        <f>OR(availability[[#This Row],[AvailableStart]]="", ISBLANK(availability[[#This Row],[AvailableStart]]))</f>
        <v>0</v>
      </c>
      <c r="J155" t="b">
        <f>OR(availability[[#This Row],[AvailableEnd]]="", ISBLANK(availability[[#This Row],[AvailableEnd]]))</f>
        <v>0</v>
      </c>
      <c r="K155" t="b">
        <f>AND(NOT(availability[[#This Row],[start_missing]]), NOT(ISNUMBER(availability[[#This Row],[AvailableStart]])))</f>
        <v>0</v>
      </c>
      <c r="L155" t="b">
        <f>AND(NOT(availability[[#This Row],[end_missing]]), NOT(ISNUMBER(availability[[#This Row],[AvailableEnd]])))</f>
        <v>0</v>
      </c>
      <c r="M155">
        <f>IF(availability[[#This Row],[start_missing]],"", IF(ISNUMBER(availability[[#This Row],[AvailableStart]]), availability[[#This Row],[AvailableStart]], IFERROR(TIMEVALUE(availability[[#This Row],[AvailableStart]]), "")))</f>
        <v>0.45833333333333331</v>
      </c>
      <c r="N155">
        <f>IF(availability[[#This Row],[end_missing]],"", IF(ISNUMBER(availability[[#This Row],[AvailableEnd]]), availability[[#This Row],[AvailableEnd]], IFERROR(TIMEVALUE(availability[[#This Row],[AvailableEnd]]), "")))</f>
        <v>0.58333333333333337</v>
      </c>
      <c r="O155" t="b">
        <f>IF(OR(availability[[#This Row],[start_missing]],availability[[#This Row],[end_missing]]), FALSE,
 IF(OR(availability[[#This Row],[start_not_time]],availability[[#This Row],[end_not_time]]), FALSE,
 availability[[#This Row],[end_num]]-availability[[#This Row],[start_num]]&lt;0))</f>
        <v>0</v>
      </c>
      <c r="P155" cm="1">
        <f t="array" aca="1" ref="P155" ca="1">IF(OR(availability[[#This Row],[start_missing]],availability[[#This Row],[end_missing]]), "",
 IF(OR(availability[[#This Row],[start_not_time]],availability[[#This Row],[end_not_time]]), "",
 (_FV(availability[#This Row],"end_num",TRUE)-_FV(availability[#This Row],"start_num",TRUE))*24))</f>
        <v>0</v>
      </c>
      <c r="Q155">
        <f ca="1">IF(availability[[#This Row],[duration_hours]]="", FALSE,
 OR(availability[[#This Row],[duration_hours]]&lt;=0, availability[[#This Row],[duration_hours]]&gt;16))</f>
        <v>0</v>
      </c>
    </row>
    <row r="156" spans="1:17" x14ac:dyDescent="0.25">
      <c r="A156" t="s">
        <v>333</v>
      </c>
      <c r="B156" t="s">
        <v>1050</v>
      </c>
      <c r="C156" s="1">
        <v>0.54166666666666663</v>
      </c>
      <c r="D156" s="1">
        <v>0.70833333333333337</v>
      </c>
      <c r="E156" t="b">
        <f>LEN(TRIM(availability[[#This Row],[FacultyID]]))=0</f>
        <v>0</v>
      </c>
      <c r="F156" t="b">
        <f>LEN(TRIM(availability[[#This Row],[Day]]))=0</f>
        <v>0</v>
      </c>
      <c r="G156" t="b">
        <f>IF(availability[[#This Row],[Day]]="",FALSE, ISERROR(MATCH(availability[[#This Row],[Day]], RefLists!$E:$E, 0)))</f>
        <v>0</v>
      </c>
      <c r="H156" t="b">
        <f>LEN(availability[[#This Row],[FacultyID]])&lt;&gt;LEN(TRIM(availability[[#This Row],[FacultyID]]))</f>
        <v>0</v>
      </c>
      <c r="I156" t="b">
        <f>OR(availability[[#This Row],[AvailableStart]]="", ISBLANK(availability[[#This Row],[AvailableStart]]))</f>
        <v>0</v>
      </c>
      <c r="J156" t="b">
        <f>OR(availability[[#This Row],[AvailableEnd]]="", ISBLANK(availability[[#This Row],[AvailableEnd]]))</f>
        <v>0</v>
      </c>
      <c r="K156" t="b">
        <f>AND(NOT(availability[[#This Row],[start_missing]]), NOT(ISNUMBER(availability[[#This Row],[AvailableStart]])))</f>
        <v>0</v>
      </c>
      <c r="L156" t="b">
        <f>AND(NOT(availability[[#This Row],[end_missing]]), NOT(ISNUMBER(availability[[#This Row],[AvailableEnd]])))</f>
        <v>0</v>
      </c>
      <c r="M156">
        <f>IF(availability[[#This Row],[start_missing]],"", IF(ISNUMBER(availability[[#This Row],[AvailableStart]]), availability[[#This Row],[AvailableStart]], IFERROR(TIMEVALUE(availability[[#This Row],[AvailableStart]]), "")))</f>
        <v>0.54166666666666663</v>
      </c>
      <c r="N156">
        <f>IF(availability[[#This Row],[end_missing]],"", IF(ISNUMBER(availability[[#This Row],[AvailableEnd]]), availability[[#This Row],[AvailableEnd]], IFERROR(TIMEVALUE(availability[[#This Row],[AvailableEnd]]), "")))</f>
        <v>0.70833333333333337</v>
      </c>
      <c r="O156" t="b">
        <f>IF(OR(availability[[#This Row],[start_missing]],availability[[#This Row],[end_missing]]), FALSE,
 IF(OR(availability[[#This Row],[start_not_time]],availability[[#This Row],[end_not_time]]), FALSE,
 availability[[#This Row],[end_num]]-availability[[#This Row],[start_num]]&lt;0))</f>
        <v>0</v>
      </c>
      <c r="P156" cm="1">
        <f t="array" aca="1" ref="P156" ca="1">IF(OR(availability[[#This Row],[start_missing]],availability[[#This Row],[end_missing]]), "",
 IF(OR(availability[[#This Row],[start_not_time]],availability[[#This Row],[end_not_time]]), "",
 (_FV(availability[#This Row],"end_num",TRUE)-_FV(availability[#This Row],"start_num",TRUE))*24))</f>
        <v>0</v>
      </c>
      <c r="Q156">
        <f ca="1">IF(availability[[#This Row],[duration_hours]]="", FALSE,
 OR(availability[[#This Row],[duration_hours]]&lt;=0, availability[[#This Row],[duration_hours]]&gt;16))</f>
        <v>0</v>
      </c>
    </row>
    <row r="157" spans="1:17" x14ac:dyDescent="0.25">
      <c r="A157" t="s">
        <v>337</v>
      </c>
      <c r="B157" t="s">
        <v>1053</v>
      </c>
      <c r="C157" s="1">
        <v>0.41666666666666669</v>
      </c>
      <c r="D157" s="1">
        <v>0.58333333333333337</v>
      </c>
      <c r="E157" t="b">
        <f>LEN(TRIM(availability[[#This Row],[FacultyID]]))=0</f>
        <v>0</v>
      </c>
      <c r="F157" t="b">
        <f>LEN(TRIM(availability[[#This Row],[Day]]))=0</f>
        <v>0</v>
      </c>
      <c r="G157" t="b">
        <f>IF(availability[[#This Row],[Day]]="",FALSE, ISERROR(MATCH(availability[[#This Row],[Day]], RefLists!$E:$E, 0)))</f>
        <v>0</v>
      </c>
      <c r="H157" t="b">
        <f>LEN(availability[[#This Row],[FacultyID]])&lt;&gt;LEN(TRIM(availability[[#This Row],[FacultyID]]))</f>
        <v>0</v>
      </c>
      <c r="I157" t="b">
        <f>OR(availability[[#This Row],[AvailableStart]]="", ISBLANK(availability[[#This Row],[AvailableStart]]))</f>
        <v>0</v>
      </c>
      <c r="J157" t="b">
        <f>OR(availability[[#This Row],[AvailableEnd]]="", ISBLANK(availability[[#This Row],[AvailableEnd]]))</f>
        <v>0</v>
      </c>
      <c r="K157" t="b">
        <f>AND(NOT(availability[[#This Row],[start_missing]]), NOT(ISNUMBER(availability[[#This Row],[AvailableStart]])))</f>
        <v>0</v>
      </c>
      <c r="L157" t="b">
        <f>AND(NOT(availability[[#This Row],[end_missing]]), NOT(ISNUMBER(availability[[#This Row],[AvailableEnd]])))</f>
        <v>0</v>
      </c>
      <c r="M157">
        <f>IF(availability[[#This Row],[start_missing]],"", IF(ISNUMBER(availability[[#This Row],[AvailableStart]]), availability[[#This Row],[AvailableStart]], IFERROR(TIMEVALUE(availability[[#This Row],[AvailableStart]]), "")))</f>
        <v>0.41666666666666669</v>
      </c>
      <c r="N157">
        <f>IF(availability[[#This Row],[end_missing]],"", IF(ISNUMBER(availability[[#This Row],[AvailableEnd]]), availability[[#This Row],[AvailableEnd]], IFERROR(TIMEVALUE(availability[[#This Row],[AvailableEnd]]), "")))</f>
        <v>0.58333333333333337</v>
      </c>
      <c r="O157" t="b">
        <f>IF(OR(availability[[#This Row],[start_missing]],availability[[#This Row],[end_missing]]), FALSE,
 IF(OR(availability[[#This Row],[start_not_time]],availability[[#This Row],[end_not_time]]), FALSE,
 availability[[#This Row],[end_num]]-availability[[#This Row],[start_num]]&lt;0))</f>
        <v>0</v>
      </c>
      <c r="P157" cm="1">
        <f t="array" aca="1" ref="P157" ca="1">IF(OR(availability[[#This Row],[start_missing]],availability[[#This Row],[end_missing]]), "",
 IF(OR(availability[[#This Row],[start_not_time]],availability[[#This Row],[end_not_time]]), "",
 (_FV(availability[#This Row],"end_num",TRUE)-_FV(availability[#This Row],"start_num",TRUE))*24))</f>
        <v>0</v>
      </c>
      <c r="Q157">
        <f ca="1">IF(availability[[#This Row],[duration_hours]]="", FALSE,
 OR(availability[[#This Row],[duration_hours]]&lt;=0, availability[[#This Row],[duration_hours]]&gt;16))</f>
        <v>0</v>
      </c>
    </row>
    <row r="158" spans="1:17" x14ac:dyDescent="0.25">
      <c r="A158" t="s">
        <v>337</v>
      </c>
      <c r="B158" t="s">
        <v>1052</v>
      </c>
      <c r="C158" s="1">
        <v>0.54166666666666663</v>
      </c>
      <c r="D158" s="1">
        <v>0.70833333333333337</v>
      </c>
      <c r="E158" t="b">
        <f>LEN(TRIM(availability[[#This Row],[FacultyID]]))=0</f>
        <v>0</v>
      </c>
      <c r="F158" t="b">
        <f>LEN(TRIM(availability[[#This Row],[Day]]))=0</f>
        <v>0</v>
      </c>
      <c r="G158" t="b">
        <f>IF(availability[[#This Row],[Day]]="",FALSE, ISERROR(MATCH(availability[[#This Row],[Day]], RefLists!$E:$E, 0)))</f>
        <v>0</v>
      </c>
      <c r="H158" t="b">
        <f>LEN(availability[[#This Row],[FacultyID]])&lt;&gt;LEN(TRIM(availability[[#This Row],[FacultyID]]))</f>
        <v>0</v>
      </c>
      <c r="I158" t="b">
        <f>OR(availability[[#This Row],[AvailableStart]]="", ISBLANK(availability[[#This Row],[AvailableStart]]))</f>
        <v>0</v>
      </c>
      <c r="J158" t="b">
        <f>OR(availability[[#This Row],[AvailableEnd]]="", ISBLANK(availability[[#This Row],[AvailableEnd]]))</f>
        <v>0</v>
      </c>
      <c r="K158" t="b">
        <f>AND(NOT(availability[[#This Row],[start_missing]]), NOT(ISNUMBER(availability[[#This Row],[AvailableStart]])))</f>
        <v>0</v>
      </c>
      <c r="L158" t="b">
        <f>AND(NOT(availability[[#This Row],[end_missing]]), NOT(ISNUMBER(availability[[#This Row],[AvailableEnd]])))</f>
        <v>0</v>
      </c>
      <c r="M158">
        <f>IF(availability[[#This Row],[start_missing]],"", IF(ISNUMBER(availability[[#This Row],[AvailableStart]]), availability[[#This Row],[AvailableStart]], IFERROR(TIMEVALUE(availability[[#This Row],[AvailableStart]]), "")))</f>
        <v>0.54166666666666663</v>
      </c>
      <c r="N158">
        <f>IF(availability[[#This Row],[end_missing]],"", IF(ISNUMBER(availability[[#This Row],[AvailableEnd]]), availability[[#This Row],[AvailableEnd]], IFERROR(TIMEVALUE(availability[[#This Row],[AvailableEnd]]), "")))</f>
        <v>0.70833333333333337</v>
      </c>
      <c r="O158" t="b">
        <f>IF(OR(availability[[#This Row],[start_missing]],availability[[#This Row],[end_missing]]), FALSE,
 IF(OR(availability[[#This Row],[start_not_time]],availability[[#This Row],[end_not_time]]), FALSE,
 availability[[#This Row],[end_num]]-availability[[#This Row],[start_num]]&lt;0))</f>
        <v>0</v>
      </c>
      <c r="P158" cm="1">
        <f t="array" aca="1" ref="P158" ca="1">IF(OR(availability[[#This Row],[start_missing]],availability[[#This Row],[end_missing]]), "",
 IF(OR(availability[[#This Row],[start_not_time]],availability[[#This Row],[end_not_time]]), "",
 (_FV(availability[#This Row],"end_num",TRUE)-_FV(availability[#This Row],"start_num",TRUE))*24))</f>
        <v>0</v>
      </c>
      <c r="Q158">
        <f ca="1">IF(availability[[#This Row],[duration_hours]]="", FALSE,
 OR(availability[[#This Row],[duration_hours]]&lt;=0, availability[[#This Row],[duration_hours]]&gt;16))</f>
        <v>0</v>
      </c>
    </row>
    <row r="159" spans="1:17" x14ac:dyDescent="0.25">
      <c r="A159" t="s">
        <v>337</v>
      </c>
      <c r="B159" t="s">
        <v>1049</v>
      </c>
      <c r="C159" s="1">
        <v>0.41666666666666669</v>
      </c>
      <c r="D159" s="1">
        <v>0.54166666666666663</v>
      </c>
      <c r="E159" t="b">
        <f>LEN(TRIM(availability[[#This Row],[FacultyID]]))=0</f>
        <v>0</v>
      </c>
      <c r="F159" t="b">
        <f>LEN(TRIM(availability[[#This Row],[Day]]))=0</f>
        <v>0</v>
      </c>
      <c r="G159" t="b">
        <f>IF(availability[[#This Row],[Day]]="",FALSE, ISERROR(MATCH(availability[[#This Row],[Day]], RefLists!$E:$E, 0)))</f>
        <v>0</v>
      </c>
      <c r="H159" t="b">
        <f>LEN(availability[[#This Row],[FacultyID]])&lt;&gt;LEN(TRIM(availability[[#This Row],[FacultyID]]))</f>
        <v>0</v>
      </c>
      <c r="I159" t="b">
        <f>OR(availability[[#This Row],[AvailableStart]]="", ISBLANK(availability[[#This Row],[AvailableStart]]))</f>
        <v>0</v>
      </c>
      <c r="J159" t="b">
        <f>OR(availability[[#This Row],[AvailableEnd]]="", ISBLANK(availability[[#This Row],[AvailableEnd]]))</f>
        <v>0</v>
      </c>
      <c r="K159" t="b">
        <f>AND(NOT(availability[[#This Row],[start_missing]]), NOT(ISNUMBER(availability[[#This Row],[AvailableStart]])))</f>
        <v>0</v>
      </c>
      <c r="L159" t="b">
        <f>AND(NOT(availability[[#This Row],[end_missing]]), NOT(ISNUMBER(availability[[#This Row],[AvailableEnd]])))</f>
        <v>0</v>
      </c>
      <c r="M159">
        <f>IF(availability[[#This Row],[start_missing]],"", IF(ISNUMBER(availability[[#This Row],[AvailableStart]]), availability[[#This Row],[AvailableStart]], IFERROR(TIMEVALUE(availability[[#This Row],[AvailableStart]]), "")))</f>
        <v>0.41666666666666669</v>
      </c>
      <c r="N159">
        <f>IF(availability[[#This Row],[end_missing]],"", IF(ISNUMBER(availability[[#This Row],[AvailableEnd]]), availability[[#This Row],[AvailableEnd]], IFERROR(TIMEVALUE(availability[[#This Row],[AvailableEnd]]), "")))</f>
        <v>0.54166666666666663</v>
      </c>
      <c r="O159" t="b">
        <f>IF(OR(availability[[#This Row],[start_missing]],availability[[#This Row],[end_missing]]), FALSE,
 IF(OR(availability[[#This Row],[start_not_time]],availability[[#This Row],[end_not_time]]), FALSE,
 availability[[#This Row],[end_num]]-availability[[#This Row],[start_num]]&lt;0))</f>
        <v>0</v>
      </c>
      <c r="P159" cm="1">
        <f t="array" aca="1" ref="P159" ca="1">IF(OR(availability[[#This Row],[start_missing]],availability[[#This Row],[end_missing]]), "",
 IF(OR(availability[[#This Row],[start_not_time]],availability[[#This Row],[end_not_time]]), "",
 (_FV(availability[#This Row],"end_num",TRUE)-_FV(availability[#This Row],"start_num",TRUE))*24))</f>
        <v>0</v>
      </c>
      <c r="Q159">
        <f ca="1">IF(availability[[#This Row],[duration_hours]]="", FALSE,
 OR(availability[[#This Row],[duration_hours]]&lt;=0, availability[[#This Row],[duration_hours]]&gt;16))</f>
        <v>0</v>
      </c>
    </row>
    <row r="160" spans="1:17" x14ac:dyDescent="0.25">
      <c r="A160" t="s">
        <v>338</v>
      </c>
      <c r="B160" t="s">
        <v>1051</v>
      </c>
      <c r="C160" s="1">
        <v>0.45833333333333331</v>
      </c>
      <c r="D160" s="1">
        <v>0.58333333333333337</v>
      </c>
      <c r="E160" t="b">
        <f>LEN(TRIM(availability[[#This Row],[FacultyID]]))=0</f>
        <v>0</v>
      </c>
      <c r="F160" t="b">
        <f>LEN(TRIM(availability[[#This Row],[Day]]))=0</f>
        <v>0</v>
      </c>
      <c r="G160" t="b">
        <f>IF(availability[[#This Row],[Day]]="",FALSE, ISERROR(MATCH(availability[[#This Row],[Day]], RefLists!$E:$E, 0)))</f>
        <v>0</v>
      </c>
      <c r="H160" t="b">
        <f>LEN(availability[[#This Row],[FacultyID]])&lt;&gt;LEN(TRIM(availability[[#This Row],[FacultyID]]))</f>
        <v>0</v>
      </c>
      <c r="I160" t="b">
        <f>OR(availability[[#This Row],[AvailableStart]]="", ISBLANK(availability[[#This Row],[AvailableStart]]))</f>
        <v>0</v>
      </c>
      <c r="J160" t="b">
        <f>OR(availability[[#This Row],[AvailableEnd]]="", ISBLANK(availability[[#This Row],[AvailableEnd]]))</f>
        <v>0</v>
      </c>
      <c r="K160" t="b">
        <f>AND(NOT(availability[[#This Row],[start_missing]]), NOT(ISNUMBER(availability[[#This Row],[AvailableStart]])))</f>
        <v>0</v>
      </c>
      <c r="L160" t="b">
        <f>AND(NOT(availability[[#This Row],[end_missing]]), NOT(ISNUMBER(availability[[#This Row],[AvailableEnd]])))</f>
        <v>0</v>
      </c>
      <c r="M160">
        <f>IF(availability[[#This Row],[start_missing]],"", IF(ISNUMBER(availability[[#This Row],[AvailableStart]]), availability[[#This Row],[AvailableStart]], IFERROR(TIMEVALUE(availability[[#This Row],[AvailableStart]]), "")))</f>
        <v>0.45833333333333331</v>
      </c>
      <c r="N160">
        <f>IF(availability[[#This Row],[end_missing]],"", IF(ISNUMBER(availability[[#This Row],[AvailableEnd]]), availability[[#This Row],[AvailableEnd]], IFERROR(TIMEVALUE(availability[[#This Row],[AvailableEnd]]), "")))</f>
        <v>0.58333333333333337</v>
      </c>
      <c r="O160" t="b">
        <f>IF(OR(availability[[#This Row],[start_missing]],availability[[#This Row],[end_missing]]), FALSE,
 IF(OR(availability[[#This Row],[start_not_time]],availability[[#This Row],[end_not_time]]), FALSE,
 availability[[#This Row],[end_num]]-availability[[#This Row],[start_num]]&lt;0))</f>
        <v>0</v>
      </c>
      <c r="P160" cm="1">
        <f t="array" aca="1" ref="P160" ca="1">IF(OR(availability[[#This Row],[start_missing]],availability[[#This Row],[end_missing]]), "",
 IF(OR(availability[[#This Row],[start_not_time]],availability[[#This Row],[end_not_time]]), "",
 (_FV(availability[#This Row],"end_num",TRUE)-_FV(availability[#This Row],"start_num",TRUE))*24))</f>
        <v>0</v>
      </c>
      <c r="Q160">
        <f ca="1">IF(availability[[#This Row],[duration_hours]]="", FALSE,
 OR(availability[[#This Row],[duration_hours]]&lt;=0, availability[[#This Row],[duration_hours]]&gt;16))</f>
        <v>0</v>
      </c>
    </row>
    <row r="161" spans="1:17" x14ac:dyDescent="0.25">
      <c r="A161" t="s">
        <v>338</v>
      </c>
      <c r="B161" t="s">
        <v>1052</v>
      </c>
      <c r="C161" s="1">
        <v>0.54166666666666663</v>
      </c>
      <c r="D161" s="1">
        <v>0.625</v>
      </c>
      <c r="E161" t="b">
        <f>LEN(TRIM(availability[[#This Row],[FacultyID]]))=0</f>
        <v>0</v>
      </c>
      <c r="F161" t="b">
        <f>LEN(TRIM(availability[[#This Row],[Day]]))=0</f>
        <v>0</v>
      </c>
      <c r="G161" t="b">
        <f>IF(availability[[#This Row],[Day]]="",FALSE, ISERROR(MATCH(availability[[#This Row],[Day]], RefLists!$E:$E, 0)))</f>
        <v>0</v>
      </c>
      <c r="H161" t="b">
        <f>LEN(availability[[#This Row],[FacultyID]])&lt;&gt;LEN(TRIM(availability[[#This Row],[FacultyID]]))</f>
        <v>0</v>
      </c>
      <c r="I161" t="b">
        <f>OR(availability[[#This Row],[AvailableStart]]="", ISBLANK(availability[[#This Row],[AvailableStart]]))</f>
        <v>0</v>
      </c>
      <c r="J161" t="b">
        <f>OR(availability[[#This Row],[AvailableEnd]]="", ISBLANK(availability[[#This Row],[AvailableEnd]]))</f>
        <v>0</v>
      </c>
      <c r="K161" t="b">
        <f>AND(NOT(availability[[#This Row],[start_missing]]), NOT(ISNUMBER(availability[[#This Row],[AvailableStart]])))</f>
        <v>0</v>
      </c>
      <c r="L161" t="b">
        <f>AND(NOT(availability[[#This Row],[end_missing]]), NOT(ISNUMBER(availability[[#This Row],[AvailableEnd]])))</f>
        <v>0</v>
      </c>
      <c r="M161">
        <f>IF(availability[[#This Row],[start_missing]],"", IF(ISNUMBER(availability[[#This Row],[AvailableStart]]), availability[[#This Row],[AvailableStart]], IFERROR(TIMEVALUE(availability[[#This Row],[AvailableStart]]), "")))</f>
        <v>0.54166666666666663</v>
      </c>
      <c r="N161">
        <f>IF(availability[[#This Row],[end_missing]],"", IF(ISNUMBER(availability[[#This Row],[AvailableEnd]]), availability[[#This Row],[AvailableEnd]], IFERROR(TIMEVALUE(availability[[#This Row],[AvailableEnd]]), "")))</f>
        <v>0.625</v>
      </c>
      <c r="O161" t="b">
        <f>IF(OR(availability[[#This Row],[start_missing]],availability[[#This Row],[end_missing]]), FALSE,
 IF(OR(availability[[#This Row],[start_not_time]],availability[[#This Row],[end_not_time]]), FALSE,
 availability[[#This Row],[end_num]]-availability[[#This Row],[start_num]]&lt;0))</f>
        <v>0</v>
      </c>
      <c r="P161" cm="1">
        <f t="array" aca="1" ref="P161" ca="1">IF(OR(availability[[#This Row],[start_missing]],availability[[#This Row],[end_missing]]), "",
 IF(OR(availability[[#This Row],[start_not_time]],availability[[#This Row],[end_not_time]]), "",
 (_FV(availability[#This Row],"end_num",TRUE)-_FV(availability[#This Row],"start_num",TRUE))*24))</f>
        <v>0</v>
      </c>
      <c r="Q161">
        <f ca="1">IF(availability[[#This Row],[duration_hours]]="", FALSE,
 OR(availability[[#This Row],[duration_hours]]&lt;=0, availability[[#This Row],[duration_hours]]&gt;16))</f>
        <v>0</v>
      </c>
    </row>
    <row r="162" spans="1:17" x14ac:dyDescent="0.25">
      <c r="A162" t="s">
        <v>342</v>
      </c>
      <c r="B162" t="s">
        <v>1053</v>
      </c>
      <c r="C162" s="1">
        <v>0.5</v>
      </c>
      <c r="D162" s="1">
        <v>0.66666666666666663</v>
      </c>
      <c r="E162" t="b">
        <f>LEN(TRIM(availability[[#This Row],[FacultyID]]))=0</f>
        <v>0</v>
      </c>
      <c r="F162" t="b">
        <f>LEN(TRIM(availability[[#This Row],[Day]]))=0</f>
        <v>0</v>
      </c>
      <c r="G162" t="b">
        <f>IF(availability[[#This Row],[Day]]="",FALSE, ISERROR(MATCH(availability[[#This Row],[Day]], RefLists!$E:$E, 0)))</f>
        <v>0</v>
      </c>
      <c r="H162" t="b">
        <f>LEN(availability[[#This Row],[FacultyID]])&lt;&gt;LEN(TRIM(availability[[#This Row],[FacultyID]]))</f>
        <v>0</v>
      </c>
      <c r="I162" t="b">
        <f>OR(availability[[#This Row],[AvailableStart]]="", ISBLANK(availability[[#This Row],[AvailableStart]]))</f>
        <v>0</v>
      </c>
      <c r="J162" t="b">
        <f>OR(availability[[#This Row],[AvailableEnd]]="", ISBLANK(availability[[#This Row],[AvailableEnd]]))</f>
        <v>0</v>
      </c>
      <c r="K162" t="b">
        <f>AND(NOT(availability[[#This Row],[start_missing]]), NOT(ISNUMBER(availability[[#This Row],[AvailableStart]])))</f>
        <v>0</v>
      </c>
      <c r="L162" t="b">
        <f>AND(NOT(availability[[#This Row],[end_missing]]), NOT(ISNUMBER(availability[[#This Row],[AvailableEnd]])))</f>
        <v>0</v>
      </c>
      <c r="M162">
        <f>IF(availability[[#This Row],[start_missing]],"", IF(ISNUMBER(availability[[#This Row],[AvailableStart]]), availability[[#This Row],[AvailableStart]], IFERROR(TIMEVALUE(availability[[#This Row],[AvailableStart]]), "")))</f>
        <v>0.5</v>
      </c>
      <c r="N162">
        <f>IF(availability[[#This Row],[end_missing]],"", IF(ISNUMBER(availability[[#This Row],[AvailableEnd]]), availability[[#This Row],[AvailableEnd]], IFERROR(TIMEVALUE(availability[[#This Row],[AvailableEnd]]), "")))</f>
        <v>0.66666666666666663</v>
      </c>
      <c r="O162" t="b">
        <f>IF(OR(availability[[#This Row],[start_missing]],availability[[#This Row],[end_missing]]), FALSE,
 IF(OR(availability[[#This Row],[start_not_time]],availability[[#This Row],[end_not_time]]), FALSE,
 availability[[#This Row],[end_num]]-availability[[#This Row],[start_num]]&lt;0))</f>
        <v>0</v>
      </c>
      <c r="P162" cm="1">
        <f t="array" aca="1" ref="P162" ca="1">IF(OR(availability[[#This Row],[start_missing]],availability[[#This Row],[end_missing]]), "",
 IF(OR(availability[[#This Row],[start_not_time]],availability[[#This Row],[end_not_time]]), "",
 (_FV(availability[#This Row],"end_num",TRUE)-_FV(availability[#This Row],"start_num",TRUE))*24))</f>
        <v>0</v>
      </c>
      <c r="Q162">
        <f ca="1">IF(availability[[#This Row],[duration_hours]]="", FALSE,
 OR(availability[[#This Row],[duration_hours]]&lt;=0, availability[[#This Row],[duration_hours]]&gt;16))</f>
        <v>0</v>
      </c>
    </row>
    <row r="163" spans="1:17" x14ac:dyDescent="0.25">
      <c r="A163" t="s">
        <v>342</v>
      </c>
      <c r="B163" t="s">
        <v>1049</v>
      </c>
      <c r="C163" s="1">
        <v>0.375</v>
      </c>
      <c r="D163" s="1">
        <v>0.54166666666666663</v>
      </c>
      <c r="E163" t="b">
        <f>LEN(TRIM(availability[[#This Row],[FacultyID]]))=0</f>
        <v>0</v>
      </c>
      <c r="F163" t="b">
        <f>LEN(TRIM(availability[[#This Row],[Day]]))=0</f>
        <v>0</v>
      </c>
      <c r="G163" t="b">
        <f>IF(availability[[#This Row],[Day]]="",FALSE, ISERROR(MATCH(availability[[#This Row],[Day]], RefLists!$E:$E, 0)))</f>
        <v>0</v>
      </c>
      <c r="H163" t="b">
        <f>LEN(availability[[#This Row],[FacultyID]])&lt;&gt;LEN(TRIM(availability[[#This Row],[FacultyID]]))</f>
        <v>0</v>
      </c>
      <c r="I163" t="b">
        <f>OR(availability[[#This Row],[AvailableStart]]="", ISBLANK(availability[[#This Row],[AvailableStart]]))</f>
        <v>0</v>
      </c>
      <c r="J163" t="b">
        <f>OR(availability[[#This Row],[AvailableEnd]]="", ISBLANK(availability[[#This Row],[AvailableEnd]]))</f>
        <v>0</v>
      </c>
      <c r="K163" t="b">
        <f>AND(NOT(availability[[#This Row],[start_missing]]), NOT(ISNUMBER(availability[[#This Row],[AvailableStart]])))</f>
        <v>0</v>
      </c>
      <c r="L163" t="b">
        <f>AND(NOT(availability[[#This Row],[end_missing]]), NOT(ISNUMBER(availability[[#This Row],[AvailableEnd]])))</f>
        <v>0</v>
      </c>
      <c r="M163">
        <f>IF(availability[[#This Row],[start_missing]],"", IF(ISNUMBER(availability[[#This Row],[AvailableStart]]), availability[[#This Row],[AvailableStart]], IFERROR(TIMEVALUE(availability[[#This Row],[AvailableStart]]), "")))</f>
        <v>0.375</v>
      </c>
      <c r="N163">
        <f>IF(availability[[#This Row],[end_missing]],"", IF(ISNUMBER(availability[[#This Row],[AvailableEnd]]), availability[[#This Row],[AvailableEnd]], IFERROR(TIMEVALUE(availability[[#This Row],[AvailableEnd]]), "")))</f>
        <v>0.54166666666666663</v>
      </c>
      <c r="O163" t="b">
        <f>IF(OR(availability[[#This Row],[start_missing]],availability[[#This Row],[end_missing]]), FALSE,
 IF(OR(availability[[#This Row],[start_not_time]],availability[[#This Row],[end_not_time]]), FALSE,
 availability[[#This Row],[end_num]]-availability[[#This Row],[start_num]]&lt;0))</f>
        <v>0</v>
      </c>
      <c r="P163" cm="1">
        <f t="array" aca="1" ref="P163" ca="1">IF(OR(availability[[#This Row],[start_missing]],availability[[#This Row],[end_missing]]), "",
 IF(OR(availability[[#This Row],[start_not_time]],availability[[#This Row],[end_not_time]]), "",
 (_FV(availability[#This Row],"end_num",TRUE)-_FV(availability[#This Row],"start_num",TRUE))*24))</f>
        <v>0</v>
      </c>
      <c r="Q163">
        <f ca="1">IF(availability[[#This Row],[duration_hours]]="", FALSE,
 OR(availability[[#This Row],[duration_hours]]&lt;=0, availability[[#This Row],[duration_hours]]&gt;16))</f>
        <v>0</v>
      </c>
    </row>
    <row r="164" spans="1:17" x14ac:dyDescent="0.25">
      <c r="A164" t="s">
        <v>342</v>
      </c>
      <c r="B164" t="s">
        <v>1052</v>
      </c>
      <c r="C164" s="1">
        <v>0.54166666666666663</v>
      </c>
      <c r="D164" s="1">
        <v>0.625</v>
      </c>
      <c r="E164" t="b">
        <f>LEN(TRIM(availability[[#This Row],[FacultyID]]))=0</f>
        <v>0</v>
      </c>
      <c r="F164" t="b">
        <f>LEN(TRIM(availability[[#This Row],[Day]]))=0</f>
        <v>0</v>
      </c>
      <c r="G164" t="b">
        <f>IF(availability[[#This Row],[Day]]="",FALSE, ISERROR(MATCH(availability[[#This Row],[Day]], RefLists!$E:$E, 0)))</f>
        <v>0</v>
      </c>
      <c r="H164" t="b">
        <f>LEN(availability[[#This Row],[FacultyID]])&lt;&gt;LEN(TRIM(availability[[#This Row],[FacultyID]]))</f>
        <v>0</v>
      </c>
      <c r="I164" t="b">
        <f>OR(availability[[#This Row],[AvailableStart]]="", ISBLANK(availability[[#This Row],[AvailableStart]]))</f>
        <v>0</v>
      </c>
      <c r="J164" t="b">
        <f>OR(availability[[#This Row],[AvailableEnd]]="", ISBLANK(availability[[#This Row],[AvailableEnd]]))</f>
        <v>0</v>
      </c>
      <c r="K164" t="b">
        <f>AND(NOT(availability[[#This Row],[start_missing]]), NOT(ISNUMBER(availability[[#This Row],[AvailableStart]])))</f>
        <v>0</v>
      </c>
      <c r="L164" t="b">
        <f>AND(NOT(availability[[#This Row],[end_missing]]), NOT(ISNUMBER(availability[[#This Row],[AvailableEnd]])))</f>
        <v>0</v>
      </c>
      <c r="M164">
        <f>IF(availability[[#This Row],[start_missing]],"", IF(ISNUMBER(availability[[#This Row],[AvailableStart]]), availability[[#This Row],[AvailableStart]], IFERROR(TIMEVALUE(availability[[#This Row],[AvailableStart]]), "")))</f>
        <v>0.54166666666666663</v>
      </c>
      <c r="N164">
        <f>IF(availability[[#This Row],[end_missing]],"", IF(ISNUMBER(availability[[#This Row],[AvailableEnd]]), availability[[#This Row],[AvailableEnd]], IFERROR(TIMEVALUE(availability[[#This Row],[AvailableEnd]]), "")))</f>
        <v>0.625</v>
      </c>
      <c r="O164" t="b">
        <f>IF(OR(availability[[#This Row],[start_missing]],availability[[#This Row],[end_missing]]), FALSE,
 IF(OR(availability[[#This Row],[start_not_time]],availability[[#This Row],[end_not_time]]), FALSE,
 availability[[#This Row],[end_num]]-availability[[#This Row],[start_num]]&lt;0))</f>
        <v>0</v>
      </c>
      <c r="P164" cm="1">
        <f t="array" aca="1" ref="P164" ca="1">IF(OR(availability[[#This Row],[start_missing]],availability[[#This Row],[end_missing]]), "",
 IF(OR(availability[[#This Row],[start_not_time]],availability[[#This Row],[end_not_time]]), "",
 (_FV(availability[#This Row],"end_num",TRUE)-_FV(availability[#This Row],"start_num",TRUE))*24))</f>
        <v>0</v>
      </c>
      <c r="Q164">
        <f ca="1">IF(availability[[#This Row],[duration_hours]]="", FALSE,
 OR(availability[[#This Row],[duration_hours]]&lt;=0, availability[[#This Row],[duration_hours]]&gt;16))</f>
        <v>0</v>
      </c>
    </row>
    <row r="165" spans="1:17" x14ac:dyDescent="0.25">
      <c r="A165" t="s">
        <v>346</v>
      </c>
      <c r="B165" t="s">
        <v>1049</v>
      </c>
      <c r="C165" s="1">
        <v>0.375</v>
      </c>
      <c r="D165" s="1">
        <v>0.5</v>
      </c>
      <c r="E165" t="b">
        <f>LEN(TRIM(availability[[#This Row],[FacultyID]]))=0</f>
        <v>0</v>
      </c>
      <c r="F165" t="b">
        <f>LEN(TRIM(availability[[#This Row],[Day]]))=0</f>
        <v>0</v>
      </c>
      <c r="G165" t="b">
        <f>IF(availability[[#This Row],[Day]]="",FALSE, ISERROR(MATCH(availability[[#This Row],[Day]], RefLists!$E:$E, 0)))</f>
        <v>0</v>
      </c>
      <c r="H165" t="b">
        <f>LEN(availability[[#This Row],[FacultyID]])&lt;&gt;LEN(TRIM(availability[[#This Row],[FacultyID]]))</f>
        <v>0</v>
      </c>
      <c r="I165" t="b">
        <f>OR(availability[[#This Row],[AvailableStart]]="", ISBLANK(availability[[#This Row],[AvailableStart]]))</f>
        <v>0</v>
      </c>
      <c r="J165" t="b">
        <f>OR(availability[[#This Row],[AvailableEnd]]="", ISBLANK(availability[[#This Row],[AvailableEnd]]))</f>
        <v>0</v>
      </c>
      <c r="K165" t="b">
        <f>AND(NOT(availability[[#This Row],[start_missing]]), NOT(ISNUMBER(availability[[#This Row],[AvailableStart]])))</f>
        <v>0</v>
      </c>
      <c r="L165" t="b">
        <f>AND(NOT(availability[[#This Row],[end_missing]]), NOT(ISNUMBER(availability[[#This Row],[AvailableEnd]])))</f>
        <v>0</v>
      </c>
      <c r="M165">
        <f>IF(availability[[#This Row],[start_missing]],"", IF(ISNUMBER(availability[[#This Row],[AvailableStart]]), availability[[#This Row],[AvailableStart]], IFERROR(TIMEVALUE(availability[[#This Row],[AvailableStart]]), "")))</f>
        <v>0.375</v>
      </c>
      <c r="N165">
        <f>IF(availability[[#This Row],[end_missing]],"", IF(ISNUMBER(availability[[#This Row],[AvailableEnd]]), availability[[#This Row],[AvailableEnd]], IFERROR(TIMEVALUE(availability[[#This Row],[AvailableEnd]]), "")))</f>
        <v>0.5</v>
      </c>
      <c r="O165" t="b">
        <f>IF(OR(availability[[#This Row],[start_missing]],availability[[#This Row],[end_missing]]), FALSE,
 IF(OR(availability[[#This Row],[start_not_time]],availability[[#This Row],[end_not_time]]), FALSE,
 availability[[#This Row],[end_num]]-availability[[#This Row],[start_num]]&lt;0))</f>
        <v>0</v>
      </c>
      <c r="P165" cm="1">
        <f t="array" aca="1" ref="P165" ca="1">IF(OR(availability[[#This Row],[start_missing]],availability[[#This Row],[end_missing]]), "",
 IF(OR(availability[[#This Row],[start_not_time]],availability[[#This Row],[end_not_time]]), "",
 (_FV(availability[#This Row],"end_num",TRUE)-_FV(availability[#This Row],"start_num",TRUE))*24))</f>
        <v>0</v>
      </c>
      <c r="Q165">
        <f ca="1">IF(availability[[#This Row],[duration_hours]]="", FALSE,
 OR(availability[[#This Row],[duration_hours]]&lt;=0, availability[[#This Row],[duration_hours]]&gt;16))</f>
        <v>0</v>
      </c>
    </row>
    <row r="166" spans="1:17" x14ac:dyDescent="0.25">
      <c r="A166" t="s">
        <v>346</v>
      </c>
      <c r="B166" t="s">
        <v>1052</v>
      </c>
      <c r="C166" s="1">
        <v>0.54166666666666663</v>
      </c>
      <c r="D166" s="1">
        <v>0.625</v>
      </c>
      <c r="E166" t="b">
        <f>LEN(TRIM(availability[[#This Row],[FacultyID]]))=0</f>
        <v>0</v>
      </c>
      <c r="F166" t="b">
        <f>LEN(TRIM(availability[[#This Row],[Day]]))=0</f>
        <v>0</v>
      </c>
      <c r="G166" t="b">
        <f>IF(availability[[#This Row],[Day]]="",FALSE, ISERROR(MATCH(availability[[#This Row],[Day]], RefLists!$E:$E, 0)))</f>
        <v>0</v>
      </c>
      <c r="H166" t="b">
        <f>LEN(availability[[#This Row],[FacultyID]])&lt;&gt;LEN(TRIM(availability[[#This Row],[FacultyID]]))</f>
        <v>0</v>
      </c>
      <c r="I166" t="b">
        <f>OR(availability[[#This Row],[AvailableStart]]="", ISBLANK(availability[[#This Row],[AvailableStart]]))</f>
        <v>0</v>
      </c>
      <c r="J166" t="b">
        <f>OR(availability[[#This Row],[AvailableEnd]]="", ISBLANK(availability[[#This Row],[AvailableEnd]]))</f>
        <v>0</v>
      </c>
      <c r="K166" t="b">
        <f>AND(NOT(availability[[#This Row],[start_missing]]), NOT(ISNUMBER(availability[[#This Row],[AvailableStart]])))</f>
        <v>0</v>
      </c>
      <c r="L166" t="b">
        <f>AND(NOT(availability[[#This Row],[end_missing]]), NOT(ISNUMBER(availability[[#This Row],[AvailableEnd]])))</f>
        <v>0</v>
      </c>
      <c r="M166">
        <f>IF(availability[[#This Row],[start_missing]],"", IF(ISNUMBER(availability[[#This Row],[AvailableStart]]), availability[[#This Row],[AvailableStart]], IFERROR(TIMEVALUE(availability[[#This Row],[AvailableStart]]), "")))</f>
        <v>0.54166666666666663</v>
      </c>
      <c r="N166">
        <f>IF(availability[[#This Row],[end_missing]],"", IF(ISNUMBER(availability[[#This Row],[AvailableEnd]]), availability[[#This Row],[AvailableEnd]], IFERROR(TIMEVALUE(availability[[#This Row],[AvailableEnd]]), "")))</f>
        <v>0.625</v>
      </c>
      <c r="O166" t="b">
        <f>IF(OR(availability[[#This Row],[start_missing]],availability[[#This Row],[end_missing]]), FALSE,
 IF(OR(availability[[#This Row],[start_not_time]],availability[[#This Row],[end_not_time]]), FALSE,
 availability[[#This Row],[end_num]]-availability[[#This Row],[start_num]]&lt;0))</f>
        <v>0</v>
      </c>
      <c r="P166" cm="1">
        <f t="array" aca="1" ref="P166" ca="1">IF(OR(availability[[#This Row],[start_missing]],availability[[#This Row],[end_missing]]), "",
 IF(OR(availability[[#This Row],[start_not_time]],availability[[#This Row],[end_not_time]]), "",
 (_FV(availability[#This Row],"end_num",TRUE)-_FV(availability[#This Row],"start_num",TRUE))*24))</f>
        <v>0</v>
      </c>
      <c r="Q166">
        <f ca="1">IF(availability[[#This Row],[duration_hours]]="", FALSE,
 OR(availability[[#This Row],[duration_hours]]&lt;=0, availability[[#This Row],[duration_hours]]&gt;16))</f>
        <v>0</v>
      </c>
    </row>
    <row r="167" spans="1:17" x14ac:dyDescent="0.25">
      <c r="A167" t="s">
        <v>346</v>
      </c>
      <c r="B167" t="s">
        <v>1051</v>
      </c>
      <c r="C167" s="1">
        <v>0.5</v>
      </c>
      <c r="D167" s="1">
        <v>0.625</v>
      </c>
      <c r="E167" t="b">
        <f>LEN(TRIM(availability[[#This Row],[FacultyID]]))=0</f>
        <v>0</v>
      </c>
      <c r="F167" t="b">
        <f>LEN(TRIM(availability[[#This Row],[Day]]))=0</f>
        <v>0</v>
      </c>
      <c r="G167" t="b">
        <f>IF(availability[[#This Row],[Day]]="",FALSE, ISERROR(MATCH(availability[[#This Row],[Day]], RefLists!$E:$E, 0)))</f>
        <v>0</v>
      </c>
      <c r="H167" t="b">
        <f>LEN(availability[[#This Row],[FacultyID]])&lt;&gt;LEN(TRIM(availability[[#This Row],[FacultyID]]))</f>
        <v>0</v>
      </c>
      <c r="I167" t="b">
        <f>OR(availability[[#This Row],[AvailableStart]]="", ISBLANK(availability[[#This Row],[AvailableStart]]))</f>
        <v>0</v>
      </c>
      <c r="J167" t="b">
        <f>OR(availability[[#This Row],[AvailableEnd]]="", ISBLANK(availability[[#This Row],[AvailableEnd]]))</f>
        <v>0</v>
      </c>
      <c r="K167" t="b">
        <f>AND(NOT(availability[[#This Row],[start_missing]]), NOT(ISNUMBER(availability[[#This Row],[AvailableStart]])))</f>
        <v>0</v>
      </c>
      <c r="L167" t="b">
        <f>AND(NOT(availability[[#This Row],[end_missing]]), NOT(ISNUMBER(availability[[#This Row],[AvailableEnd]])))</f>
        <v>0</v>
      </c>
      <c r="M167">
        <f>IF(availability[[#This Row],[start_missing]],"", IF(ISNUMBER(availability[[#This Row],[AvailableStart]]), availability[[#This Row],[AvailableStart]], IFERROR(TIMEVALUE(availability[[#This Row],[AvailableStart]]), "")))</f>
        <v>0.5</v>
      </c>
      <c r="N167">
        <f>IF(availability[[#This Row],[end_missing]],"", IF(ISNUMBER(availability[[#This Row],[AvailableEnd]]), availability[[#This Row],[AvailableEnd]], IFERROR(TIMEVALUE(availability[[#This Row],[AvailableEnd]]), "")))</f>
        <v>0.625</v>
      </c>
      <c r="O167" t="b">
        <f>IF(OR(availability[[#This Row],[start_missing]],availability[[#This Row],[end_missing]]), FALSE,
 IF(OR(availability[[#This Row],[start_not_time]],availability[[#This Row],[end_not_time]]), FALSE,
 availability[[#This Row],[end_num]]-availability[[#This Row],[start_num]]&lt;0))</f>
        <v>0</v>
      </c>
      <c r="P167" cm="1">
        <f t="array" aca="1" ref="P167" ca="1">IF(OR(availability[[#This Row],[start_missing]],availability[[#This Row],[end_missing]]), "",
 IF(OR(availability[[#This Row],[start_not_time]],availability[[#This Row],[end_not_time]]), "",
 (_FV(availability[#This Row],"end_num",TRUE)-_FV(availability[#This Row],"start_num",TRUE))*24))</f>
        <v>0</v>
      </c>
      <c r="Q167">
        <f ca="1">IF(availability[[#This Row],[duration_hours]]="", FALSE,
 OR(availability[[#This Row],[duration_hours]]&lt;=0, availability[[#This Row],[duration_hours]]&gt;16))</f>
        <v>0</v>
      </c>
    </row>
    <row r="168" spans="1:17" x14ac:dyDescent="0.25">
      <c r="A168" t="s">
        <v>346</v>
      </c>
      <c r="B168" t="s">
        <v>1050</v>
      </c>
      <c r="C168" s="1">
        <v>0.54166666666666663</v>
      </c>
      <c r="D168" s="1">
        <v>0.70833333333333337</v>
      </c>
      <c r="E168" t="b">
        <f>LEN(TRIM(availability[[#This Row],[FacultyID]]))=0</f>
        <v>0</v>
      </c>
      <c r="F168" t="b">
        <f>LEN(TRIM(availability[[#This Row],[Day]]))=0</f>
        <v>0</v>
      </c>
      <c r="G168" t="b">
        <f>IF(availability[[#This Row],[Day]]="",FALSE, ISERROR(MATCH(availability[[#This Row],[Day]], RefLists!$E:$E, 0)))</f>
        <v>0</v>
      </c>
      <c r="H168" t="b">
        <f>LEN(availability[[#This Row],[FacultyID]])&lt;&gt;LEN(TRIM(availability[[#This Row],[FacultyID]]))</f>
        <v>0</v>
      </c>
      <c r="I168" t="b">
        <f>OR(availability[[#This Row],[AvailableStart]]="", ISBLANK(availability[[#This Row],[AvailableStart]]))</f>
        <v>0</v>
      </c>
      <c r="J168" t="b">
        <f>OR(availability[[#This Row],[AvailableEnd]]="", ISBLANK(availability[[#This Row],[AvailableEnd]]))</f>
        <v>0</v>
      </c>
      <c r="K168" t="b">
        <f>AND(NOT(availability[[#This Row],[start_missing]]), NOT(ISNUMBER(availability[[#This Row],[AvailableStart]])))</f>
        <v>0</v>
      </c>
      <c r="L168" t="b">
        <f>AND(NOT(availability[[#This Row],[end_missing]]), NOT(ISNUMBER(availability[[#This Row],[AvailableEnd]])))</f>
        <v>0</v>
      </c>
      <c r="M168">
        <f>IF(availability[[#This Row],[start_missing]],"", IF(ISNUMBER(availability[[#This Row],[AvailableStart]]), availability[[#This Row],[AvailableStart]], IFERROR(TIMEVALUE(availability[[#This Row],[AvailableStart]]), "")))</f>
        <v>0.54166666666666663</v>
      </c>
      <c r="N168">
        <f>IF(availability[[#This Row],[end_missing]],"", IF(ISNUMBER(availability[[#This Row],[AvailableEnd]]), availability[[#This Row],[AvailableEnd]], IFERROR(TIMEVALUE(availability[[#This Row],[AvailableEnd]]), "")))</f>
        <v>0.70833333333333337</v>
      </c>
      <c r="O168" t="b">
        <f>IF(OR(availability[[#This Row],[start_missing]],availability[[#This Row],[end_missing]]), FALSE,
 IF(OR(availability[[#This Row],[start_not_time]],availability[[#This Row],[end_not_time]]), FALSE,
 availability[[#This Row],[end_num]]-availability[[#This Row],[start_num]]&lt;0))</f>
        <v>0</v>
      </c>
      <c r="P168" cm="1">
        <f t="array" aca="1" ref="P168" ca="1">IF(OR(availability[[#This Row],[start_missing]],availability[[#This Row],[end_missing]]), "",
 IF(OR(availability[[#This Row],[start_not_time]],availability[[#This Row],[end_not_time]]), "",
 (_FV(availability[#This Row],"end_num",TRUE)-_FV(availability[#This Row],"start_num",TRUE))*24))</f>
        <v>0</v>
      </c>
      <c r="Q168">
        <f ca="1">IF(availability[[#This Row],[duration_hours]]="", FALSE,
 OR(availability[[#This Row],[duration_hours]]&lt;=0, availability[[#This Row],[duration_hours]]&gt;16))</f>
        <v>0</v>
      </c>
    </row>
    <row r="169" spans="1:17" x14ac:dyDescent="0.25">
      <c r="A169" t="s">
        <v>346</v>
      </c>
      <c r="B169" t="s">
        <v>1053</v>
      </c>
      <c r="C169" s="1">
        <v>0.375</v>
      </c>
      <c r="D169" s="1">
        <v>0.54166666666666663</v>
      </c>
      <c r="E169" t="b">
        <f>LEN(TRIM(availability[[#This Row],[FacultyID]]))=0</f>
        <v>0</v>
      </c>
      <c r="F169" t="b">
        <f>LEN(TRIM(availability[[#This Row],[Day]]))=0</f>
        <v>0</v>
      </c>
      <c r="G169" t="b">
        <f>IF(availability[[#This Row],[Day]]="",FALSE, ISERROR(MATCH(availability[[#This Row],[Day]], RefLists!$E:$E, 0)))</f>
        <v>0</v>
      </c>
      <c r="H169" t="b">
        <f>LEN(availability[[#This Row],[FacultyID]])&lt;&gt;LEN(TRIM(availability[[#This Row],[FacultyID]]))</f>
        <v>0</v>
      </c>
      <c r="I169" t="b">
        <f>OR(availability[[#This Row],[AvailableStart]]="", ISBLANK(availability[[#This Row],[AvailableStart]]))</f>
        <v>0</v>
      </c>
      <c r="J169" t="b">
        <f>OR(availability[[#This Row],[AvailableEnd]]="", ISBLANK(availability[[#This Row],[AvailableEnd]]))</f>
        <v>0</v>
      </c>
      <c r="K169" t="b">
        <f>AND(NOT(availability[[#This Row],[start_missing]]), NOT(ISNUMBER(availability[[#This Row],[AvailableStart]])))</f>
        <v>0</v>
      </c>
      <c r="L169" t="b">
        <f>AND(NOT(availability[[#This Row],[end_missing]]), NOT(ISNUMBER(availability[[#This Row],[AvailableEnd]])))</f>
        <v>0</v>
      </c>
      <c r="M169">
        <f>IF(availability[[#This Row],[start_missing]],"", IF(ISNUMBER(availability[[#This Row],[AvailableStart]]), availability[[#This Row],[AvailableStart]], IFERROR(TIMEVALUE(availability[[#This Row],[AvailableStart]]), "")))</f>
        <v>0.375</v>
      </c>
      <c r="N169">
        <f>IF(availability[[#This Row],[end_missing]],"", IF(ISNUMBER(availability[[#This Row],[AvailableEnd]]), availability[[#This Row],[AvailableEnd]], IFERROR(TIMEVALUE(availability[[#This Row],[AvailableEnd]]), "")))</f>
        <v>0.54166666666666663</v>
      </c>
      <c r="O169" t="b">
        <f>IF(OR(availability[[#This Row],[start_missing]],availability[[#This Row],[end_missing]]), FALSE,
 IF(OR(availability[[#This Row],[start_not_time]],availability[[#This Row],[end_not_time]]), FALSE,
 availability[[#This Row],[end_num]]-availability[[#This Row],[start_num]]&lt;0))</f>
        <v>0</v>
      </c>
      <c r="P169" cm="1">
        <f t="array" aca="1" ref="P169" ca="1">IF(OR(availability[[#This Row],[start_missing]],availability[[#This Row],[end_missing]]), "",
 IF(OR(availability[[#This Row],[start_not_time]],availability[[#This Row],[end_not_time]]), "",
 (_FV(availability[#This Row],"end_num",TRUE)-_FV(availability[#This Row],"start_num",TRUE))*24))</f>
        <v>0</v>
      </c>
      <c r="Q169">
        <f ca="1">IF(availability[[#This Row],[duration_hours]]="", FALSE,
 OR(availability[[#This Row],[duration_hours]]&lt;=0, availability[[#This Row],[duration_hours]]&gt;16))</f>
        <v>0</v>
      </c>
    </row>
    <row r="170" spans="1:17" x14ac:dyDescent="0.25">
      <c r="A170" t="s">
        <v>350</v>
      </c>
      <c r="B170" t="s">
        <v>1050</v>
      </c>
      <c r="C170" s="1">
        <v>0.5</v>
      </c>
      <c r="D170" s="1">
        <v>0.625</v>
      </c>
      <c r="E170" t="b">
        <f>LEN(TRIM(availability[[#This Row],[FacultyID]]))=0</f>
        <v>0</v>
      </c>
      <c r="F170" t="b">
        <f>LEN(TRIM(availability[[#This Row],[Day]]))=0</f>
        <v>0</v>
      </c>
      <c r="G170" t="b">
        <f>IF(availability[[#This Row],[Day]]="",FALSE, ISERROR(MATCH(availability[[#This Row],[Day]], RefLists!$E:$E, 0)))</f>
        <v>0</v>
      </c>
      <c r="H170" t="b">
        <f>LEN(availability[[#This Row],[FacultyID]])&lt;&gt;LEN(TRIM(availability[[#This Row],[FacultyID]]))</f>
        <v>0</v>
      </c>
      <c r="I170" t="b">
        <f>OR(availability[[#This Row],[AvailableStart]]="", ISBLANK(availability[[#This Row],[AvailableStart]]))</f>
        <v>0</v>
      </c>
      <c r="J170" t="b">
        <f>OR(availability[[#This Row],[AvailableEnd]]="", ISBLANK(availability[[#This Row],[AvailableEnd]]))</f>
        <v>0</v>
      </c>
      <c r="K170" t="b">
        <f>AND(NOT(availability[[#This Row],[start_missing]]), NOT(ISNUMBER(availability[[#This Row],[AvailableStart]])))</f>
        <v>0</v>
      </c>
      <c r="L170" t="b">
        <f>AND(NOT(availability[[#This Row],[end_missing]]), NOT(ISNUMBER(availability[[#This Row],[AvailableEnd]])))</f>
        <v>0</v>
      </c>
      <c r="M170">
        <f>IF(availability[[#This Row],[start_missing]],"", IF(ISNUMBER(availability[[#This Row],[AvailableStart]]), availability[[#This Row],[AvailableStart]], IFERROR(TIMEVALUE(availability[[#This Row],[AvailableStart]]), "")))</f>
        <v>0.5</v>
      </c>
      <c r="N170">
        <f>IF(availability[[#This Row],[end_missing]],"", IF(ISNUMBER(availability[[#This Row],[AvailableEnd]]), availability[[#This Row],[AvailableEnd]], IFERROR(TIMEVALUE(availability[[#This Row],[AvailableEnd]]), "")))</f>
        <v>0.625</v>
      </c>
      <c r="O170" t="b">
        <f>IF(OR(availability[[#This Row],[start_missing]],availability[[#This Row],[end_missing]]), FALSE,
 IF(OR(availability[[#This Row],[start_not_time]],availability[[#This Row],[end_not_time]]), FALSE,
 availability[[#This Row],[end_num]]-availability[[#This Row],[start_num]]&lt;0))</f>
        <v>0</v>
      </c>
      <c r="P170" cm="1">
        <f t="array" aca="1" ref="P170" ca="1">IF(OR(availability[[#This Row],[start_missing]],availability[[#This Row],[end_missing]]), "",
 IF(OR(availability[[#This Row],[start_not_time]],availability[[#This Row],[end_not_time]]), "",
 (_FV(availability[#This Row],"end_num",TRUE)-_FV(availability[#This Row],"start_num",TRUE))*24))</f>
        <v>0</v>
      </c>
      <c r="Q170">
        <f ca="1">IF(availability[[#This Row],[duration_hours]]="", FALSE,
 OR(availability[[#This Row],[duration_hours]]&lt;=0, availability[[#This Row],[duration_hours]]&gt;16))</f>
        <v>0</v>
      </c>
    </row>
    <row r="171" spans="1:17" x14ac:dyDescent="0.25">
      <c r="A171" t="s">
        <v>350</v>
      </c>
      <c r="B171" t="s">
        <v>1051</v>
      </c>
      <c r="C171" s="1">
        <v>0.45833333333333331</v>
      </c>
      <c r="D171" s="1">
        <v>0.625</v>
      </c>
      <c r="E171" t="b">
        <f>LEN(TRIM(availability[[#This Row],[FacultyID]]))=0</f>
        <v>0</v>
      </c>
      <c r="F171" t="b">
        <f>LEN(TRIM(availability[[#This Row],[Day]]))=0</f>
        <v>0</v>
      </c>
      <c r="G171" t="b">
        <f>IF(availability[[#This Row],[Day]]="",FALSE, ISERROR(MATCH(availability[[#This Row],[Day]], RefLists!$E:$E, 0)))</f>
        <v>0</v>
      </c>
      <c r="H171" t="b">
        <f>LEN(availability[[#This Row],[FacultyID]])&lt;&gt;LEN(TRIM(availability[[#This Row],[FacultyID]]))</f>
        <v>0</v>
      </c>
      <c r="I171" t="b">
        <f>OR(availability[[#This Row],[AvailableStart]]="", ISBLANK(availability[[#This Row],[AvailableStart]]))</f>
        <v>0</v>
      </c>
      <c r="J171" t="b">
        <f>OR(availability[[#This Row],[AvailableEnd]]="", ISBLANK(availability[[#This Row],[AvailableEnd]]))</f>
        <v>0</v>
      </c>
      <c r="K171" t="b">
        <f>AND(NOT(availability[[#This Row],[start_missing]]), NOT(ISNUMBER(availability[[#This Row],[AvailableStart]])))</f>
        <v>0</v>
      </c>
      <c r="L171" t="b">
        <f>AND(NOT(availability[[#This Row],[end_missing]]), NOT(ISNUMBER(availability[[#This Row],[AvailableEnd]])))</f>
        <v>0</v>
      </c>
      <c r="M171">
        <f>IF(availability[[#This Row],[start_missing]],"", IF(ISNUMBER(availability[[#This Row],[AvailableStart]]), availability[[#This Row],[AvailableStart]], IFERROR(TIMEVALUE(availability[[#This Row],[AvailableStart]]), "")))</f>
        <v>0.45833333333333331</v>
      </c>
      <c r="N171">
        <f>IF(availability[[#This Row],[end_missing]],"", IF(ISNUMBER(availability[[#This Row],[AvailableEnd]]), availability[[#This Row],[AvailableEnd]], IFERROR(TIMEVALUE(availability[[#This Row],[AvailableEnd]]), "")))</f>
        <v>0.625</v>
      </c>
      <c r="O171" t="b">
        <f>IF(OR(availability[[#This Row],[start_missing]],availability[[#This Row],[end_missing]]), FALSE,
 IF(OR(availability[[#This Row],[start_not_time]],availability[[#This Row],[end_not_time]]), FALSE,
 availability[[#This Row],[end_num]]-availability[[#This Row],[start_num]]&lt;0))</f>
        <v>0</v>
      </c>
      <c r="P171" cm="1">
        <f t="array" aca="1" ref="P171" ca="1">IF(OR(availability[[#This Row],[start_missing]],availability[[#This Row],[end_missing]]), "",
 IF(OR(availability[[#This Row],[start_not_time]],availability[[#This Row],[end_not_time]]), "",
 (_FV(availability[#This Row],"end_num",TRUE)-_FV(availability[#This Row],"start_num",TRUE))*24))</f>
        <v>0</v>
      </c>
      <c r="Q171">
        <f ca="1">IF(availability[[#This Row],[duration_hours]]="", FALSE,
 OR(availability[[#This Row],[duration_hours]]&lt;=0, availability[[#This Row],[duration_hours]]&gt;16))</f>
        <v>0</v>
      </c>
    </row>
    <row r="172" spans="1:17" x14ac:dyDescent="0.25">
      <c r="A172" t="s">
        <v>350</v>
      </c>
      <c r="B172" t="s">
        <v>1053</v>
      </c>
      <c r="C172" s="1">
        <v>0.54166666666666663</v>
      </c>
      <c r="D172" s="1">
        <v>0.70833333333333337</v>
      </c>
      <c r="E172" t="b">
        <f>LEN(TRIM(availability[[#This Row],[FacultyID]]))=0</f>
        <v>0</v>
      </c>
      <c r="F172" t="b">
        <f>LEN(TRIM(availability[[#This Row],[Day]]))=0</f>
        <v>0</v>
      </c>
      <c r="G172" t="b">
        <f>IF(availability[[#This Row],[Day]]="",FALSE, ISERROR(MATCH(availability[[#This Row],[Day]], RefLists!$E:$E, 0)))</f>
        <v>0</v>
      </c>
      <c r="H172" t="b">
        <f>LEN(availability[[#This Row],[FacultyID]])&lt;&gt;LEN(TRIM(availability[[#This Row],[FacultyID]]))</f>
        <v>0</v>
      </c>
      <c r="I172" t="b">
        <f>OR(availability[[#This Row],[AvailableStart]]="", ISBLANK(availability[[#This Row],[AvailableStart]]))</f>
        <v>0</v>
      </c>
      <c r="J172" t="b">
        <f>OR(availability[[#This Row],[AvailableEnd]]="", ISBLANK(availability[[#This Row],[AvailableEnd]]))</f>
        <v>0</v>
      </c>
      <c r="K172" t="b">
        <f>AND(NOT(availability[[#This Row],[start_missing]]), NOT(ISNUMBER(availability[[#This Row],[AvailableStart]])))</f>
        <v>0</v>
      </c>
      <c r="L172" t="b">
        <f>AND(NOT(availability[[#This Row],[end_missing]]), NOT(ISNUMBER(availability[[#This Row],[AvailableEnd]])))</f>
        <v>0</v>
      </c>
      <c r="M172">
        <f>IF(availability[[#This Row],[start_missing]],"", IF(ISNUMBER(availability[[#This Row],[AvailableStart]]), availability[[#This Row],[AvailableStart]], IFERROR(TIMEVALUE(availability[[#This Row],[AvailableStart]]), "")))</f>
        <v>0.54166666666666663</v>
      </c>
      <c r="N172">
        <f>IF(availability[[#This Row],[end_missing]],"", IF(ISNUMBER(availability[[#This Row],[AvailableEnd]]), availability[[#This Row],[AvailableEnd]], IFERROR(TIMEVALUE(availability[[#This Row],[AvailableEnd]]), "")))</f>
        <v>0.70833333333333337</v>
      </c>
      <c r="O172" t="b">
        <f>IF(OR(availability[[#This Row],[start_missing]],availability[[#This Row],[end_missing]]), FALSE,
 IF(OR(availability[[#This Row],[start_not_time]],availability[[#This Row],[end_not_time]]), FALSE,
 availability[[#This Row],[end_num]]-availability[[#This Row],[start_num]]&lt;0))</f>
        <v>0</v>
      </c>
      <c r="P172" cm="1">
        <f t="array" aca="1" ref="P172" ca="1">IF(OR(availability[[#This Row],[start_missing]],availability[[#This Row],[end_missing]]), "",
 IF(OR(availability[[#This Row],[start_not_time]],availability[[#This Row],[end_not_time]]), "",
 (_FV(availability[#This Row],"end_num",TRUE)-_FV(availability[#This Row],"start_num",TRUE))*24))</f>
        <v>0</v>
      </c>
      <c r="Q172">
        <f ca="1">IF(availability[[#This Row],[duration_hours]]="", FALSE,
 OR(availability[[#This Row],[duration_hours]]&lt;=0, availability[[#This Row],[duration_hours]]&gt;16))</f>
        <v>0</v>
      </c>
    </row>
    <row r="173" spans="1:17" x14ac:dyDescent="0.25">
      <c r="A173" t="s">
        <v>353</v>
      </c>
      <c r="B173" t="s">
        <v>1049</v>
      </c>
      <c r="C173" s="1">
        <v>0.33333333333333331</v>
      </c>
      <c r="D173" s="1">
        <v>0.5</v>
      </c>
      <c r="E173" t="b">
        <f>LEN(TRIM(availability[[#This Row],[FacultyID]]))=0</f>
        <v>0</v>
      </c>
      <c r="F173" t="b">
        <f>LEN(TRIM(availability[[#This Row],[Day]]))=0</f>
        <v>0</v>
      </c>
      <c r="G173" t="b">
        <f>IF(availability[[#This Row],[Day]]="",FALSE, ISERROR(MATCH(availability[[#This Row],[Day]], RefLists!$E:$E, 0)))</f>
        <v>0</v>
      </c>
      <c r="H173" t="b">
        <f>LEN(availability[[#This Row],[FacultyID]])&lt;&gt;LEN(TRIM(availability[[#This Row],[FacultyID]]))</f>
        <v>0</v>
      </c>
      <c r="I173" t="b">
        <f>OR(availability[[#This Row],[AvailableStart]]="", ISBLANK(availability[[#This Row],[AvailableStart]]))</f>
        <v>0</v>
      </c>
      <c r="J173" t="b">
        <f>OR(availability[[#This Row],[AvailableEnd]]="", ISBLANK(availability[[#This Row],[AvailableEnd]]))</f>
        <v>0</v>
      </c>
      <c r="K173" t="b">
        <f>AND(NOT(availability[[#This Row],[start_missing]]), NOT(ISNUMBER(availability[[#This Row],[AvailableStart]])))</f>
        <v>0</v>
      </c>
      <c r="L173" t="b">
        <f>AND(NOT(availability[[#This Row],[end_missing]]), NOT(ISNUMBER(availability[[#This Row],[AvailableEnd]])))</f>
        <v>0</v>
      </c>
      <c r="M173">
        <f>IF(availability[[#This Row],[start_missing]],"", IF(ISNUMBER(availability[[#This Row],[AvailableStart]]), availability[[#This Row],[AvailableStart]], IFERROR(TIMEVALUE(availability[[#This Row],[AvailableStart]]), "")))</f>
        <v>0.33333333333333331</v>
      </c>
      <c r="N173">
        <f>IF(availability[[#This Row],[end_missing]],"", IF(ISNUMBER(availability[[#This Row],[AvailableEnd]]), availability[[#This Row],[AvailableEnd]], IFERROR(TIMEVALUE(availability[[#This Row],[AvailableEnd]]), "")))</f>
        <v>0.5</v>
      </c>
      <c r="O173" t="b">
        <f>IF(OR(availability[[#This Row],[start_missing]],availability[[#This Row],[end_missing]]), FALSE,
 IF(OR(availability[[#This Row],[start_not_time]],availability[[#This Row],[end_not_time]]), FALSE,
 availability[[#This Row],[end_num]]-availability[[#This Row],[start_num]]&lt;0))</f>
        <v>0</v>
      </c>
      <c r="P173" cm="1">
        <f t="array" aca="1" ref="P173" ca="1">IF(OR(availability[[#This Row],[start_missing]],availability[[#This Row],[end_missing]]), "",
 IF(OR(availability[[#This Row],[start_not_time]],availability[[#This Row],[end_not_time]]), "",
 (_FV(availability[#This Row],"end_num",TRUE)-_FV(availability[#This Row],"start_num",TRUE))*24))</f>
        <v>0</v>
      </c>
      <c r="Q173">
        <f ca="1">IF(availability[[#This Row],[duration_hours]]="", FALSE,
 OR(availability[[#This Row],[duration_hours]]&lt;=0, availability[[#This Row],[duration_hours]]&gt;16))</f>
        <v>0</v>
      </c>
    </row>
    <row r="174" spans="1:17" x14ac:dyDescent="0.25">
      <c r="A174" t="s">
        <v>353</v>
      </c>
      <c r="B174" t="s">
        <v>1050</v>
      </c>
      <c r="C174" s="1">
        <v>0.5</v>
      </c>
      <c r="D174" s="1">
        <v>0.66666666666666663</v>
      </c>
      <c r="E174" t="b">
        <f>LEN(TRIM(availability[[#This Row],[FacultyID]]))=0</f>
        <v>0</v>
      </c>
      <c r="F174" t="b">
        <f>LEN(TRIM(availability[[#This Row],[Day]]))=0</f>
        <v>0</v>
      </c>
      <c r="G174" t="b">
        <f>IF(availability[[#This Row],[Day]]="",FALSE, ISERROR(MATCH(availability[[#This Row],[Day]], RefLists!$E:$E, 0)))</f>
        <v>0</v>
      </c>
      <c r="H174" t="b">
        <f>LEN(availability[[#This Row],[FacultyID]])&lt;&gt;LEN(TRIM(availability[[#This Row],[FacultyID]]))</f>
        <v>0</v>
      </c>
      <c r="I174" t="b">
        <f>OR(availability[[#This Row],[AvailableStart]]="", ISBLANK(availability[[#This Row],[AvailableStart]]))</f>
        <v>0</v>
      </c>
      <c r="J174" t="b">
        <f>OR(availability[[#This Row],[AvailableEnd]]="", ISBLANK(availability[[#This Row],[AvailableEnd]]))</f>
        <v>0</v>
      </c>
      <c r="K174" t="b">
        <f>AND(NOT(availability[[#This Row],[start_missing]]), NOT(ISNUMBER(availability[[#This Row],[AvailableStart]])))</f>
        <v>0</v>
      </c>
      <c r="L174" t="b">
        <f>AND(NOT(availability[[#This Row],[end_missing]]), NOT(ISNUMBER(availability[[#This Row],[AvailableEnd]])))</f>
        <v>0</v>
      </c>
      <c r="M174">
        <f>IF(availability[[#This Row],[start_missing]],"", IF(ISNUMBER(availability[[#This Row],[AvailableStart]]), availability[[#This Row],[AvailableStart]], IFERROR(TIMEVALUE(availability[[#This Row],[AvailableStart]]), "")))</f>
        <v>0.5</v>
      </c>
      <c r="N174">
        <f>IF(availability[[#This Row],[end_missing]],"", IF(ISNUMBER(availability[[#This Row],[AvailableEnd]]), availability[[#This Row],[AvailableEnd]], IFERROR(TIMEVALUE(availability[[#This Row],[AvailableEnd]]), "")))</f>
        <v>0.66666666666666663</v>
      </c>
      <c r="O174" t="b">
        <f>IF(OR(availability[[#This Row],[start_missing]],availability[[#This Row],[end_missing]]), FALSE,
 IF(OR(availability[[#This Row],[start_not_time]],availability[[#This Row],[end_not_time]]), FALSE,
 availability[[#This Row],[end_num]]-availability[[#This Row],[start_num]]&lt;0))</f>
        <v>0</v>
      </c>
      <c r="P174" cm="1">
        <f t="array" aca="1" ref="P174" ca="1">IF(OR(availability[[#This Row],[start_missing]],availability[[#This Row],[end_missing]]), "",
 IF(OR(availability[[#This Row],[start_not_time]],availability[[#This Row],[end_not_time]]), "",
 (_FV(availability[#This Row],"end_num",TRUE)-_FV(availability[#This Row],"start_num",TRUE))*24))</f>
        <v>0</v>
      </c>
      <c r="Q174">
        <f ca="1">IF(availability[[#This Row],[duration_hours]]="", FALSE,
 OR(availability[[#This Row],[duration_hours]]&lt;=0, availability[[#This Row],[duration_hours]]&gt;16))</f>
        <v>0</v>
      </c>
    </row>
    <row r="175" spans="1:17" x14ac:dyDescent="0.25">
      <c r="A175" t="s">
        <v>353</v>
      </c>
      <c r="B175" t="s">
        <v>1053</v>
      </c>
      <c r="C175" s="1">
        <v>0.33333333333333331</v>
      </c>
      <c r="D175" s="1">
        <v>0.41666666666666669</v>
      </c>
      <c r="E175" t="b">
        <f>LEN(TRIM(availability[[#This Row],[FacultyID]]))=0</f>
        <v>0</v>
      </c>
      <c r="F175" t="b">
        <f>LEN(TRIM(availability[[#This Row],[Day]]))=0</f>
        <v>0</v>
      </c>
      <c r="G175" t="b">
        <f>IF(availability[[#This Row],[Day]]="",FALSE, ISERROR(MATCH(availability[[#This Row],[Day]], RefLists!$E:$E, 0)))</f>
        <v>0</v>
      </c>
      <c r="H175" t="b">
        <f>LEN(availability[[#This Row],[FacultyID]])&lt;&gt;LEN(TRIM(availability[[#This Row],[FacultyID]]))</f>
        <v>0</v>
      </c>
      <c r="I175" t="b">
        <f>OR(availability[[#This Row],[AvailableStart]]="", ISBLANK(availability[[#This Row],[AvailableStart]]))</f>
        <v>0</v>
      </c>
      <c r="J175" t="b">
        <f>OR(availability[[#This Row],[AvailableEnd]]="", ISBLANK(availability[[#This Row],[AvailableEnd]]))</f>
        <v>0</v>
      </c>
      <c r="K175" t="b">
        <f>AND(NOT(availability[[#This Row],[start_missing]]), NOT(ISNUMBER(availability[[#This Row],[AvailableStart]])))</f>
        <v>0</v>
      </c>
      <c r="L175" t="b">
        <f>AND(NOT(availability[[#This Row],[end_missing]]), NOT(ISNUMBER(availability[[#This Row],[AvailableEnd]])))</f>
        <v>0</v>
      </c>
      <c r="M175">
        <f>IF(availability[[#This Row],[start_missing]],"", IF(ISNUMBER(availability[[#This Row],[AvailableStart]]), availability[[#This Row],[AvailableStart]], IFERROR(TIMEVALUE(availability[[#This Row],[AvailableStart]]), "")))</f>
        <v>0.33333333333333331</v>
      </c>
      <c r="N175">
        <f>IF(availability[[#This Row],[end_missing]],"", IF(ISNUMBER(availability[[#This Row],[AvailableEnd]]), availability[[#This Row],[AvailableEnd]], IFERROR(TIMEVALUE(availability[[#This Row],[AvailableEnd]]), "")))</f>
        <v>0.41666666666666669</v>
      </c>
      <c r="O175" t="b">
        <f>IF(OR(availability[[#This Row],[start_missing]],availability[[#This Row],[end_missing]]), FALSE,
 IF(OR(availability[[#This Row],[start_not_time]],availability[[#This Row],[end_not_time]]), FALSE,
 availability[[#This Row],[end_num]]-availability[[#This Row],[start_num]]&lt;0))</f>
        <v>0</v>
      </c>
      <c r="P175" cm="1">
        <f t="array" aca="1" ref="P175" ca="1">IF(OR(availability[[#This Row],[start_missing]],availability[[#This Row],[end_missing]]), "",
 IF(OR(availability[[#This Row],[start_not_time]],availability[[#This Row],[end_not_time]]), "",
 (_FV(availability[#This Row],"end_num",TRUE)-_FV(availability[#This Row],"start_num",TRUE))*24))</f>
        <v>0</v>
      </c>
      <c r="Q175">
        <f ca="1">IF(availability[[#This Row],[duration_hours]]="", FALSE,
 OR(availability[[#This Row],[duration_hours]]&lt;=0, availability[[#This Row],[duration_hours]]&gt;16))</f>
        <v>0</v>
      </c>
    </row>
    <row r="176" spans="1:17" x14ac:dyDescent="0.25">
      <c r="A176" t="s">
        <v>353</v>
      </c>
      <c r="B176" t="s">
        <v>1052</v>
      </c>
      <c r="C176" s="1">
        <v>0.54166666666666663</v>
      </c>
      <c r="D176" s="1">
        <v>0.625</v>
      </c>
      <c r="E176" t="b">
        <f>LEN(TRIM(availability[[#This Row],[FacultyID]]))=0</f>
        <v>0</v>
      </c>
      <c r="F176" t="b">
        <f>LEN(TRIM(availability[[#This Row],[Day]]))=0</f>
        <v>0</v>
      </c>
      <c r="G176" t="b">
        <f>IF(availability[[#This Row],[Day]]="",FALSE, ISERROR(MATCH(availability[[#This Row],[Day]], RefLists!$E:$E, 0)))</f>
        <v>0</v>
      </c>
      <c r="H176" t="b">
        <f>LEN(availability[[#This Row],[FacultyID]])&lt;&gt;LEN(TRIM(availability[[#This Row],[FacultyID]]))</f>
        <v>0</v>
      </c>
      <c r="I176" t="b">
        <f>OR(availability[[#This Row],[AvailableStart]]="", ISBLANK(availability[[#This Row],[AvailableStart]]))</f>
        <v>0</v>
      </c>
      <c r="J176" t="b">
        <f>OR(availability[[#This Row],[AvailableEnd]]="", ISBLANK(availability[[#This Row],[AvailableEnd]]))</f>
        <v>0</v>
      </c>
      <c r="K176" t="b">
        <f>AND(NOT(availability[[#This Row],[start_missing]]), NOT(ISNUMBER(availability[[#This Row],[AvailableStart]])))</f>
        <v>0</v>
      </c>
      <c r="L176" t="b">
        <f>AND(NOT(availability[[#This Row],[end_missing]]), NOT(ISNUMBER(availability[[#This Row],[AvailableEnd]])))</f>
        <v>0</v>
      </c>
      <c r="M176">
        <f>IF(availability[[#This Row],[start_missing]],"", IF(ISNUMBER(availability[[#This Row],[AvailableStart]]), availability[[#This Row],[AvailableStart]], IFERROR(TIMEVALUE(availability[[#This Row],[AvailableStart]]), "")))</f>
        <v>0.54166666666666663</v>
      </c>
      <c r="N176">
        <f>IF(availability[[#This Row],[end_missing]],"", IF(ISNUMBER(availability[[#This Row],[AvailableEnd]]), availability[[#This Row],[AvailableEnd]], IFERROR(TIMEVALUE(availability[[#This Row],[AvailableEnd]]), "")))</f>
        <v>0.625</v>
      </c>
      <c r="O176" t="b">
        <f>IF(OR(availability[[#This Row],[start_missing]],availability[[#This Row],[end_missing]]), FALSE,
 IF(OR(availability[[#This Row],[start_not_time]],availability[[#This Row],[end_not_time]]), FALSE,
 availability[[#This Row],[end_num]]-availability[[#This Row],[start_num]]&lt;0))</f>
        <v>0</v>
      </c>
      <c r="P176" cm="1">
        <f t="array" aca="1" ref="P176" ca="1">IF(OR(availability[[#This Row],[start_missing]],availability[[#This Row],[end_missing]]), "",
 IF(OR(availability[[#This Row],[start_not_time]],availability[[#This Row],[end_not_time]]), "",
 (_FV(availability[#This Row],"end_num",TRUE)-_FV(availability[#This Row],"start_num",TRUE))*24))</f>
        <v>0</v>
      </c>
      <c r="Q176">
        <f ca="1">IF(availability[[#This Row],[duration_hours]]="", FALSE,
 OR(availability[[#This Row],[duration_hours]]&lt;=0, availability[[#This Row],[duration_hours]]&gt;16))</f>
        <v>0</v>
      </c>
    </row>
    <row r="177" spans="1:17" x14ac:dyDescent="0.25">
      <c r="A177" t="s">
        <v>357</v>
      </c>
      <c r="B177" t="s">
        <v>1053</v>
      </c>
      <c r="C177" s="1">
        <v>0.41666666666666669</v>
      </c>
      <c r="D177" s="1">
        <v>0.58333333333333337</v>
      </c>
      <c r="E177" t="b">
        <f>LEN(TRIM(availability[[#This Row],[FacultyID]]))=0</f>
        <v>0</v>
      </c>
      <c r="F177" t="b">
        <f>LEN(TRIM(availability[[#This Row],[Day]]))=0</f>
        <v>0</v>
      </c>
      <c r="G177" t="b">
        <f>IF(availability[[#This Row],[Day]]="",FALSE, ISERROR(MATCH(availability[[#This Row],[Day]], RefLists!$E:$E, 0)))</f>
        <v>0</v>
      </c>
      <c r="H177" t="b">
        <f>LEN(availability[[#This Row],[FacultyID]])&lt;&gt;LEN(TRIM(availability[[#This Row],[FacultyID]]))</f>
        <v>0</v>
      </c>
      <c r="I177" t="b">
        <f>OR(availability[[#This Row],[AvailableStart]]="", ISBLANK(availability[[#This Row],[AvailableStart]]))</f>
        <v>0</v>
      </c>
      <c r="J177" t="b">
        <f>OR(availability[[#This Row],[AvailableEnd]]="", ISBLANK(availability[[#This Row],[AvailableEnd]]))</f>
        <v>0</v>
      </c>
      <c r="K177" t="b">
        <f>AND(NOT(availability[[#This Row],[start_missing]]), NOT(ISNUMBER(availability[[#This Row],[AvailableStart]])))</f>
        <v>0</v>
      </c>
      <c r="L177" t="b">
        <f>AND(NOT(availability[[#This Row],[end_missing]]), NOT(ISNUMBER(availability[[#This Row],[AvailableEnd]])))</f>
        <v>0</v>
      </c>
      <c r="M177">
        <f>IF(availability[[#This Row],[start_missing]],"", IF(ISNUMBER(availability[[#This Row],[AvailableStart]]), availability[[#This Row],[AvailableStart]], IFERROR(TIMEVALUE(availability[[#This Row],[AvailableStart]]), "")))</f>
        <v>0.41666666666666669</v>
      </c>
      <c r="N177">
        <f>IF(availability[[#This Row],[end_missing]],"", IF(ISNUMBER(availability[[#This Row],[AvailableEnd]]), availability[[#This Row],[AvailableEnd]], IFERROR(TIMEVALUE(availability[[#This Row],[AvailableEnd]]), "")))</f>
        <v>0.58333333333333337</v>
      </c>
      <c r="O177" t="b">
        <f>IF(OR(availability[[#This Row],[start_missing]],availability[[#This Row],[end_missing]]), FALSE,
 IF(OR(availability[[#This Row],[start_not_time]],availability[[#This Row],[end_not_time]]), FALSE,
 availability[[#This Row],[end_num]]-availability[[#This Row],[start_num]]&lt;0))</f>
        <v>0</v>
      </c>
      <c r="P177" cm="1">
        <f t="array" aca="1" ref="P177" ca="1">IF(OR(availability[[#This Row],[start_missing]],availability[[#This Row],[end_missing]]), "",
 IF(OR(availability[[#This Row],[start_not_time]],availability[[#This Row],[end_not_time]]), "",
 (_FV(availability[#This Row],"end_num",TRUE)-_FV(availability[#This Row],"start_num",TRUE))*24))</f>
        <v>0</v>
      </c>
      <c r="Q177">
        <f ca="1">IF(availability[[#This Row],[duration_hours]]="", FALSE,
 OR(availability[[#This Row],[duration_hours]]&lt;=0, availability[[#This Row],[duration_hours]]&gt;16))</f>
        <v>0</v>
      </c>
    </row>
    <row r="178" spans="1:17" x14ac:dyDescent="0.25">
      <c r="A178" t="s">
        <v>357</v>
      </c>
      <c r="B178" t="s">
        <v>1052</v>
      </c>
      <c r="C178" s="1">
        <v>0.33333333333333331</v>
      </c>
      <c r="D178" s="1">
        <v>0.45833333333333331</v>
      </c>
      <c r="E178" t="b">
        <f>LEN(TRIM(availability[[#This Row],[FacultyID]]))=0</f>
        <v>0</v>
      </c>
      <c r="F178" t="b">
        <f>LEN(TRIM(availability[[#This Row],[Day]]))=0</f>
        <v>0</v>
      </c>
      <c r="G178" t="b">
        <f>IF(availability[[#This Row],[Day]]="",FALSE, ISERROR(MATCH(availability[[#This Row],[Day]], RefLists!$E:$E, 0)))</f>
        <v>0</v>
      </c>
      <c r="H178" t="b">
        <f>LEN(availability[[#This Row],[FacultyID]])&lt;&gt;LEN(TRIM(availability[[#This Row],[FacultyID]]))</f>
        <v>0</v>
      </c>
      <c r="I178" t="b">
        <f>OR(availability[[#This Row],[AvailableStart]]="", ISBLANK(availability[[#This Row],[AvailableStart]]))</f>
        <v>0</v>
      </c>
      <c r="J178" t="b">
        <f>OR(availability[[#This Row],[AvailableEnd]]="", ISBLANK(availability[[#This Row],[AvailableEnd]]))</f>
        <v>0</v>
      </c>
      <c r="K178" t="b">
        <f>AND(NOT(availability[[#This Row],[start_missing]]), NOT(ISNUMBER(availability[[#This Row],[AvailableStart]])))</f>
        <v>0</v>
      </c>
      <c r="L178" t="b">
        <f>AND(NOT(availability[[#This Row],[end_missing]]), NOT(ISNUMBER(availability[[#This Row],[AvailableEnd]])))</f>
        <v>0</v>
      </c>
      <c r="M178">
        <f>IF(availability[[#This Row],[start_missing]],"", IF(ISNUMBER(availability[[#This Row],[AvailableStart]]), availability[[#This Row],[AvailableStart]], IFERROR(TIMEVALUE(availability[[#This Row],[AvailableStart]]), "")))</f>
        <v>0.33333333333333331</v>
      </c>
      <c r="N178">
        <f>IF(availability[[#This Row],[end_missing]],"", IF(ISNUMBER(availability[[#This Row],[AvailableEnd]]), availability[[#This Row],[AvailableEnd]], IFERROR(TIMEVALUE(availability[[#This Row],[AvailableEnd]]), "")))</f>
        <v>0.45833333333333331</v>
      </c>
      <c r="O178" t="b">
        <f>IF(OR(availability[[#This Row],[start_missing]],availability[[#This Row],[end_missing]]), FALSE,
 IF(OR(availability[[#This Row],[start_not_time]],availability[[#This Row],[end_not_time]]), FALSE,
 availability[[#This Row],[end_num]]-availability[[#This Row],[start_num]]&lt;0))</f>
        <v>0</v>
      </c>
      <c r="P178" cm="1">
        <f t="array" aca="1" ref="P178" ca="1">IF(OR(availability[[#This Row],[start_missing]],availability[[#This Row],[end_missing]]), "",
 IF(OR(availability[[#This Row],[start_not_time]],availability[[#This Row],[end_not_time]]), "",
 (_FV(availability[#This Row],"end_num",TRUE)-_FV(availability[#This Row],"start_num",TRUE))*24))</f>
        <v>0</v>
      </c>
      <c r="Q178">
        <f ca="1">IF(availability[[#This Row],[duration_hours]]="", FALSE,
 OR(availability[[#This Row],[duration_hours]]&lt;=0, availability[[#This Row],[duration_hours]]&gt;16))</f>
        <v>0</v>
      </c>
    </row>
    <row r="179" spans="1:17" x14ac:dyDescent="0.25">
      <c r="A179" t="s">
        <v>360</v>
      </c>
      <c r="B179" t="s">
        <v>1050</v>
      </c>
      <c r="C179" s="1">
        <v>0.45833333333333331</v>
      </c>
      <c r="D179" s="1">
        <v>0.58333333333333337</v>
      </c>
      <c r="E179" t="b">
        <f>LEN(TRIM(availability[[#This Row],[FacultyID]]))=0</f>
        <v>0</v>
      </c>
      <c r="F179" t="b">
        <f>LEN(TRIM(availability[[#This Row],[Day]]))=0</f>
        <v>0</v>
      </c>
      <c r="G179" t="b">
        <f>IF(availability[[#This Row],[Day]]="",FALSE, ISERROR(MATCH(availability[[#This Row],[Day]], RefLists!$E:$E, 0)))</f>
        <v>0</v>
      </c>
      <c r="H179" t="b">
        <f>LEN(availability[[#This Row],[FacultyID]])&lt;&gt;LEN(TRIM(availability[[#This Row],[FacultyID]]))</f>
        <v>0</v>
      </c>
      <c r="I179" t="b">
        <f>OR(availability[[#This Row],[AvailableStart]]="", ISBLANK(availability[[#This Row],[AvailableStart]]))</f>
        <v>0</v>
      </c>
      <c r="J179" t="b">
        <f>OR(availability[[#This Row],[AvailableEnd]]="", ISBLANK(availability[[#This Row],[AvailableEnd]]))</f>
        <v>0</v>
      </c>
      <c r="K179" t="b">
        <f>AND(NOT(availability[[#This Row],[start_missing]]), NOT(ISNUMBER(availability[[#This Row],[AvailableStart]])))</f>
        <v>0</v>
      </c>
      <c r="L179" t="b">
        <f>AND(NOT(availability[[#This Row],[end_missing]]), NOT(ISNUMBER(availability[[#This Row],[AvailableEnd]])))</f>
        <v>0</v>
      </c>
      <c r="M179">
        <f>IF(availability[[#This Row],[start_missing]],"", IF(ISNUMBER(availability[[#This Row],[AvailableStart]]), availability[[#This Row],[AvailableStart]], IFERROR(TIMEVALUE(availability[[#This Row],[AvailableStart]]), "")))</f>
        <v>0.45833333333333331</v>
      </c>
      <c r="N179">
        <f>IF(availability[[#This Row],[end_missing]],"", IF(ISNUMBER(availability[[#This Row],[AvailableEnd]]), availability[[#This Row],[AvailableEnd]], IFERROR(TIMEVALUE(availability[[#This Row],[AvailableEnd]]), "")))</f>
        <v>0.58333333333333337</v>
      </c>
      <c r="O179" t="b">
        <f>IF(OR(availability[[#This Row],[start_missing]],availability[[#This Row],[end_missing]]), FALSE,
 IF(OR(availability[[#This Row],[start_not_time]],availability[[#This Row],[end_not_time]]), FALSE,
 availability[[#This Row],[end_num]]-availability[[#This Row],[start_num]]&lt;0))</f>
        <v>0</v>
      </c>
      <c r="P179" cm="1">
        <f t="array" aca="1" ref="P179" ca="1">IF(OR(availability[[#This Row],[start_missing]],availability[[#This Row],[end_missing]]), "",
 IF(OR(availability[[#This Row],[start_not_time]],availability[[#This Row],[end_not_time]]), "",
 (_FV(availability[#This Row],"end_num",TRUE)-_FV(availability[#This Row],"start_num",TRUE))*24))</f>
        <v>0</v>
      </c>
      <c r="Q179">
        <f ca="1">IF(availability[[#This Row],[duration_hours]]="", FALSE,
 OR(availability[[#This Row],[duration_hours]]&lt;=0, availability[[#This Row],[duration_hours]]&gt;16))</f>
        <v>0</v>
      </c>
    </row>
    <row r="180" spans="1:17" x14ac:dyDescent="0.25">
      <c r="A180" t="s">
        <v>360</v>
      </c>
      <c r="B180" t="s">
        <v>1052</v>
      </c>
      <c r="C180" s="1">
        <v>0.41666666666666669</v>
      </c>
      <c r="D180" s="1">
        <v>0.58333333333333337</v>
      </c>
      <c r="E180" t="b">
        <f>LEN(TRIM(availability[[#This Row],[FacultyID]]))=0</f>
        <v>0</v>
      </c>
      <c r="F180" t="b">
        <f>LEN(TRIM(availability[[#This Row],[Day]]))=0</f>
        <v>0</v>
      </c>
      <c r="G180" t="b">
        <f>IF(availability[[#This Row],[Day]]="",FALSE, ISERROR(MATCH(availability[[#This Row],[Day]], RefLists!$E:$E, 0)))</f>
        <v>0</v>
      </c>
      <c r="H180" t="b">
        <f>LEN(availability[[#This Row],[FacultyID]])&lt;&gt;LEN(TRIM(availability[[#This Row],[FacultyID]]))</f>
        <v>0</v>
      </c>
      <c r="I180" t="b">
        <f>OR(availability[[#This Row],[AvailableStart]]="", ISBLANK(availability[[#This Row],[AvailableStart]]))</f>
        <v>0</v>
      </c>
      <c r="J180" t="b">
        <f>OR(availability[[#This Row],[AvailableEnd]]="", ISBLANK(availability[[#This Row],[AvailableEnd]]))</f>
        <v>0</v>
      </c>
      <c r="K180" t="b">
        <f>AND(NOT(availability[[#This Row],[start_missing]]), NOT(ISNUMBER(availability[[#This Row],[AvailableStart]])))</f>
        <v>0</v>
      </c>
      <c r="L180" t="b">
        <f>AND(NOT(availability[[#This Row],[end_missing]]), NOT(ISNUMBER(availability[[#This Row],[AvailableEnd]])))</f>
        <v>0</v>
      </c>
      <c r="M180">
        <f>IF(availability[[#This Row],[start_missing]],"", IF(ISNUMBER(availability[[#This Row],[AvailableStart]]), availability[[#This Row],[AvailableStart]], IFERROR(TIMEVALUE(availability[[#This Row],[AvailableStart]]), "")))</f>
        <v>0.41666666666666669</v>
      </c>
      <c r="N180">
        <f>IF(availability[[#This Row],[end_missing]],"", IF(ISNUMBER(availability[[#This Row],[AvailableEnd]]), availability[[#This Row],[AvailableEnd]], IFERROR(TIMEVALUE(availability[[#This Row],[AvailableEnd]]), "")))</f>
        <v>0.58333333333333337</v>
      </c>
      <c r="O180" t="b">
        <f>IF(OR(availability[[#This Row],[start_missing]],availability[[#This Row],[end_missing]]), FALSE,
 IF(OR(availability[[#This Row],[start_not_time]],availability[[#This Row],[end_not_time]]), FALSE,
 availability[[#This Row],[end_num]]-availability[[#This Row],[start_num]]&lt;0))</f>
        <v>0</v>
      </c>
      <c r="P180" cm="1">
        <f t="array" aca="1" ref="P180" ca="1">IF(OR(availability[[#This Row],[start_missing]],availability[[#This Row],[end_missing]]), "",
 IF(OR(availability[[#This Row],[start_not_time]],availability[[#This Row],[end_not_time]]), "",
 (_FV(availability[#This Row],"end_num",TRUE)-_FV(availability[#This Row],"start_num",TRUE))*24))</f>
        <v>0</v>
      </c>
      <c r="Q180">
        <f ca="1">IF(availability[[#This Row],[duration_hours]]="", FALSE,
 OR(availability[[#This Row],[duration_hours]]&lt;=0, availability[[#This Row],[duration_hours]]&gt;16))</f>
        <v>0</v>
      </c>
    </row>
    <row r="181" spans="1:17" x14ac:dyDescent="0.25">
      <c r="A181" t="s">
        <v>360</v>
      </c>
      <c r="B181" t="s">
        <v>1051</v>
      </c>
      <c r="C181" s="1">
        <v>0.5</v>
      </c>
      <c r="D181" s="1">
        <v>0.66666666666666663</v>
      </c>
      <c r="E181" t="b">
        <f>LEN(TRIM(availability[[#This Row],[FacultyID]]))=0</f>
        <v>0</v>
      </c>
      <c r="F181" t="b">
        <f>LEN(TRIM(availability[[#This Row],[Day]]))=0</f>
        <v>0</v>
      </c>
      <c r="G181" t="b">
        <f>IF(availability[[#This Row],[Day]]="",FALSE, ISERROR(MATCH(availability[[#This Row],[Day]], RefLists!$E:$E, 0)))</f>
        <v>0</v>
      </c>
      <c r="H181" t="b">
        <f>LEN(availability[[#This Row],[FacultyID]])&lt;&gt;LEN(TRIM(availability[[#This Row],[FacultyID]]))</f>
        <v>0</v>
      </c>
      <c r="I181" t="b">
        <f>OR(availability[[#This Row],[AvailableStart]]="", ISBLANK(availability[[#This Row],[AvailableStart]]))</f>
        <v>0</v>
      </c>
      <c r="J181" t="b">
        <f>OR(availability[[#This Row],[AvailableEnd]]="", ISBLANK(availability[[#This Row],[AvailableEnd]]))</f>
        <v>0</v>
      </c>
      <c r="K181" t="b">
        <f>AND(NOT(availability[[#This Row],[start_missing]]), NOT(ISNUMBER(availability[[#This Row],[AvailableStart]])))</f>
        <v>0</v>
      </c>
      <c r="L181" t="b">
        <f>AND(NOT(availability[[#This Row],[end_missing]]), NOT(ISNUMBER(availability[[#This Row],[AvailableEnd]])))</f>
        <v>0</v>
      </c>
      <c r="M181">
        <f>IF(availability[[#This Row],[start_missing]],"", IF(ISNUMBER(availability[[#This Row],[AvailableStart]]), availability[[#This Row],[AvailableStart]], IFERROR(TIMEVALUE(availability[[#This Row],[AvailableStart]]), "")))</f>
        <v>0.5</v>
      </c>
      <c r="N181">
        <f>IF(availability[[#This Row],[end_missing]],"", IF(ISNUMBER(availability[[#This Row],[AvailableEnd]]), availability[[#This Row],[AvailableEnd]], IFERROR(TIMEVALUE(availability[[#This Row],[AvailableEnd]]), "")))</f>
        <v>0.66666666666666663</v>
      </c>
      <c r="O181" t="b">
        <f>IF(OR(availability[[#This Row],[start_missing]],availability[[#This Row],[end_missing]]), FALSE,
 IF(OR(availability[[#This Row],[start_not_time]],availability[[#This Row],[end_not_time]]), FALSE,
 availability[[#This Row],[end_num]]-availability[[#This Row],[start_num]]&lt;0))</f>
        <v>0</v>
      </c>
      <c r="P181" cm="1">
        <f t="array" aca="1" ref="P181" ca="1">IF(OR(availability[[#This Row],[start_missing]],availability[[#This Row],[end_missing]]), "",
 IF(OR(availability[[#This Row],[start_not_time]],availability[[#This Row],[end_not_time]]), "",
 (_FV(availability[#This Row],"end_num",TRUE)-_FV(availability[#This Row],"start_num",TRUE))*24))</f>
        <v>0</v>
      </c>
      <c r="Q181">
        <f ca="1">IF(availability[[#This Row],[duration_hours]]="", FALSE,
 OR(availability[[#This Row],[duration_hours]]&lt;=0, availability[[#This Row],[duration_hours]]&gt;16))</f>
        <v>0</v>
      </c>
    </row>
    <row r="182" spans="1:17" x14ac:dyDescent="0.25">
      <c r="A182" t="s">
        <v>360</v>
      </c>
      <c r="B182" t="s">
        <v>1049</v>
      </c>
      <c r="C182" s="1">
        <v>0.54166666666666663</v>
      </c>
      <c r="D182" s="1">
        <v>0.70833333333333337</v>
      </c>
      <c r="E182" t="b">
        <f>LEN(TRIM(availability[[#This Row],[FacultyID]]))=0</f>
        <v>0</v>
      </c>
      <c r="F182" t="b">
        <f>LEN(TRIM(availability[[#This Row],[Day]]))=0</f>
        <v>0</v>
      </c>
      <c r="G182" t="b">
        <f>IF(availability[[#This Row],[Day]]="",FALSE, ISERROR(MATCH(availability[[#This Row],[Day]], RefLists!$E:$E, 0)))</f>
        <v>0</v>
      </c>
      <c r="H182" t="b">
        <f>LEN(availability[[#This Row],[FacultyID]])&lt;&gt;LEN(TRIM(availability[[#This Row],[FacultyID]]))</f>
        <v>0</v>
      </c>
      <c r="I182" t="b">
        <f>OR(availability[[#This Row],[AvailableStart]]="", ISBLANK(availability[[#This Row],[AvailableStart]]))</f>
        <v>0</v>
      </c>
      <c r="J182" t="b">
        <f>OR(availability[[#This Row],[AvailableEnd]]="", ISBLANK(availability[[#This Row],[AvailableEnd]]))</f>
        <v>0</v>
      </c>
      <c r="K182" t="b">
        <f>AND(NOT(availability[[#This Row],[start_missing]]), NOT(ISNUMBER(availability[[#This Row],[AvailableStart]])))</f>
        <v>0</v>
      </c>
      <c r="L182" t="b">
        <f>AND(NOT(availability[[#This Row],[end_missing]]), NOT(ISNUMBER(availability[[#This Row],[AvailableEnd]])))</f>
        <v>0</v>
      </c>
      <c r="M182">
        <f>IF(availability[[#This Row],[start_missing]],"", IF(ISNUMBER(availability[[#This Row],[AvailableStart]]), availability[[#This Row],[AvailableStart]], IFERROR(TIMEVALUE(availability[[#This Row],[AvailableStart]]), "")))</f>
        <v>0.54166666666666663</v>
      </c>
      <c r="N182">
        <f>IF(availability[[#This Row],[end_missing]],"", IF(ISNUMBER(availability[[#This Row],[AvailableEnd]]), availability[[#This Row],[AvailableEnd]], IFERROR(TIMEVALUE(availability[[#This Row],[AvailableEnd]]), "")))</f>
        <v>0.70833333333333337</v>
      </c>
      <c r="O182" t="b">
        <f>IF(OR(availability[[#This Row],[start_missing]],availability[[#This Row],[end_missing]]), FALSE,
 IF(OR(availability[[#This Row],[start_not_time]],availability[[#This Row],[end_not_time]]), FALSE,
 availability[[#This Row],[end_num]]-availability[[#This Row],[start_num]]&lt;0))</f>
        <v>0</v>
      </c>
      <c r="P182" cm="1">
        <f t="array" aca="1" ref="P182" ca="1">IF(OR(availability[[#This Row],[start_missing]],availability[[#This Row],[end_missing]]), "",
 IF(OR(availability[[#This Row],[start_not_time]],availability[[#This Row],[end_not_time]]), "",
 (_FV(availability[#This Row],"end_num",TRUE)-_FV(availability[#This Row],"start_num",TRUE))*24))</f>
        <v>0</v>
      </c>
      <c r="Q182">
        <f ca="1">IF(availability[[#This Row],[duration_hours]]="", FALSE,
 OR(availability[[#This Row],[duration_hours]]&lt;=0, availability[[#This Row],[duration_hours]]&gt;16))</f>
        <v>0</v>
      </c>
    </row>
    <row r="183" spans="1:17" x14ac:dyDescent="0.25">
      <c r="A183" t="s">
        <v>360</v>
      </c>
      <c r="B183" t="s">
        <v>1053</v>
      </c>
      <c r="C183" s="1">
        <v>0.54166666666666663</v>
      </c>
      <c r="D183" s="1">
        <v>0.66666666666666663</v>
      </c>
      <c r="E183" t="b">
        <f>LEN(TRIM(availability[[#This Row],[FacultyID]]))=0</f>
        <v>0</v>
      </c>
      <c r="F183" t="b">
        <f>LEN(TRIM(availability[[#This Row],[Day]]))=0</f>
        <v>0</v>
      </c>
      <c r="G183" t="b">
        <f>IF(availability[[#This Row],[Day]]="",FALSE, ISERROR(MATCH(availability[[#This Row],[Day]], RefLists!$E:$E, 0)))</f>
        <v>0</v>
      </c>
      <c r="H183" t="b">
        <f>LEN(availability[[#This Row],[FacultyID]])&lt;&gt;LEN(TRIM(availability[[#This Row],[FacultyID]]))</f>
        <v>0</v>
      </c>
      <c r="I183" t="b">
        <f>OR(availability[[#This Row],[AvailableStart]]="", ISBLANK(availability[[#This Row],[AvailableStart]]))</f>
        <v>0</v>
      </c>
      <c r="J183" t="b">
        <f>OR(availability[[#This Row],[AvailableEnd]]="", ISBLANK(availability[[#This Row],[AvailableEnd]]))</f>
        <v>0</v>
      </c>
      <c r="K183" t="b">
        <f>AND(NOT(availability[[#This Row],[start_missing]]), NOT(ISNUMBER(availability[[#This Row],[AvailableStart]])))</f>
        <v>0</v>
      </c>
      <c r="L183" t="b">
        <f>AND(NOT(availability[[#This Row],[end_missing]]), NOT(ISNUMBER(availability[[#This Row],[AvailableEnd]])))</f>
        <v>0</v>
      </c>
      <c r="M183">
        <f>IF(availability[[#This Row],[start_missing]],"", IF(ISNUMBER(availability[[#This Row],[AvailableStart]]), availability[[#This Row],[AvailableStart]], IFERROR(TIMEVALUE(availability[[#This Row],[AvailableStart]]), "")))</f>
        <v>0.54166666666666663</v>
      </c>
      <c r="N183">
        <f>IF(availability[[#This Row],[end_missing]],"", IF(ISNUMBER(availability[[#This Row],[AvailableEnd]]), availability[[#This Row],[AvailableEnd]], IFERROR(TIMEVALUE(availability[[#This Row],[AvailableEnd]]), "")))</f>
        <v>0.66666666666666663</v>
      </c>
      <c r="O183" t="b">
        <f>IF(OR(availability[[#This Row],[start_missing]],availability[[#This Row],[end_missing]]), FALSE,
 IF(OR(availability[[#This Row],[start_not_time]],availability[[#This Row],[end_not_time]]), FALSE,
 availability[[#This Row],[end_num]]-availability[[#This Row],[start_num]]&lt;0))</f>
        <v>0</v>
      </c>
      <c r="P183" cm="1">
        <f t="array" aca="1" ref="P183" ca="1">IF(OR(availability[[#This Row],[start_missing]],availability[[#This Row],[end_missing]]), "",
 IF(OR(availability[[#This Row],[start_not_time]],availability[[#This Row],[end_not_time]]), "",
 (_FV(availability[#This Row],"end_num",TRUE)-_FV(availability[#This Row],"start_num",TRUE))*24))</f>
        <v>0</v>
      </c>
      <c r="Q183">
        <f ca="1">IF(availability[[#This Row],[duration_hours]]="", FALSE,
 OR(availability[[#This Row],[duration_hours]]&lt;=0, availability[[#This Row],[duration_hours]]&gt;16))</f>
        <v>0</v>
      </c>
    </row>
    <row r="184" spans="1:17" x14ac:dyDescent="0.25">
      <c r="A184" t="s">
        <v>365</v>
      </c>
      <c r="B184" t="s">
        <v>1052</v>
      </c>
      <c r="C184" s="1">
        <v>0.54166666666666663</v>
      </c>
      <c r="D184" s="1">
        <v>0.70833333333333337</v>
      </c>
      <c r="E184" t="b">
        <f>LEN(TRIM(availability[[#This Row],[FacultyID]]))=0</f>
        <v>0</v>
      </c>
      <c r="F184" t="b">
        <f>LEN(TRIM(availability[[#This Row],[Day]]))=0</f>
        <v>0</v>
      </c>
      <c r="G184" t="b">
        <f>IF(availability[[#This Row],[Day]]="",FALSE, ISERROR(MATCH(availability[[#This Row],[Day]], RefLists!$E:$E, 0)))</f>
        <v>0</v>
      </c>
      <c r="H184" t="b">
        <f>LEN(availability[[#This Row],[FacultyID]])&lt;&gt;LEN(TRIM(availability[[#This Row],[FacultyID]]))</f>
        <v>0</v>
      </c>
      <c r="I184" t="b">
        <f>OR(availability[[#This Row],[AvailableStart]]="", ISBLANK(availability[[#This Row],[AvailableStart]]))</f>
        <v>0</v>
      </c>
      <c r="J184" t="b">
        <f>OR(availability[[#This Row],[AvailableEnd]]="", ISBLANK(availability[[#This Row],[AvailableEnd]]))</f>
        <v>0</v>
      </c>
      <c r="K184" t="b">
        <f>AND(NOT(availability[[#This Row],[start_missing]]), NOT(ISNUMBER(availability[[#This Row],[AvailableStart]])))</f>
        <v>0</v>
      </c>
      <c r="L184" t="b">
        <f>AND(NOT(availability[[#This Row],[end_missing]]), NOT(ISNUMBER(availability[[#This Row],[AvailableEnd]])))</f>
        <v>0</v>
      </c>
      <c r="M184">
        <f>IF(availability[[#This Row],[start_missing]],"", IF(ISNUMBER(availability[[#This Row],[AvailableStart]]), availability[[#This Row],[AvailableStart]], IFERROR(TIMEVALUE(availability[[#This Row],[AvailableStart]]), "")))</f>
        <v>0.54166666666666663</v>
      </c>
      <c r="N184">
        <f>IF(availability[[#This Row],[end_missing]],"", IF(ISNUMBER(availability[[#This Row],[AvailableEnd]]), availability[[#This Row],[AvailableEnd]], IFERROR(TIMEVALUE(availability[[#This Row],[AvailableEnd]]), "")))</f>
        <v>0.70833333333333337</v>
      </c>
      <c r="O184" t="b">
        <f>IF(OR(availability[[#This Row],[start_missing]],availability[[#This Row],[end_missing]]), FALSE,
 IF(OR(availability[[#This Row],[start_not_time]],availability[[#This Row],[end_not_time]]), FALSE,
 availability[[#This Row],[end_num]]-availability[[#This Row],[start_num]]&lt;0))</f>
        <v>0</v>
      </c>
      <c r="P184" cm="1">
        <f t="array" aca="1" ref="P184" ca="1">IF(OR(availability[[#This Row],[start_missing]],availability[[#This Row],[end_missing]]), "",
 IF(OR(availability[[#This Row],[start_not_time]],availability[[#This Row],[end_not_time]]), "",
 (_FV(availability[#This Row],"end_num",TRUE)-_FV(availability[#This Row],"start_num",TRUE))*24))</f>
        <v>0</v>
      </c>
      <c r="Q184">
        <f ca="1">IF(availability[[#This Row],[duration_hours]]="", FALSE,
 OR(availability[[#This Row],[duration_hours]]&lt;=0, availability[[#This Row],[duration_hours]]&gt;16))</f>
        <v>0</v>
      </c>
    </row>
    <row r="185" spans="1:17" x14ac:dyDescent="0.25">
      <c r="A185" t="s">
        <v>365</v>
      </c>
      <c r="B185" t="s">
        <v>1051</v>
      </c>
      <c r="C185" s="1">
        <v>0.375</v>
      </c>
      <c r="D185" s="1">
        <v>0.5</v>
      </c>
      <c r="E185" t="b">
        <f>LEN(TRIM(availability[[#This Row],[FacultyID]]))=0</f>
        <v>0</v>
      </c>
      <c r="F185" t="b">
        <f>LEN(TRIM(availability[[#This Row],[Day]]))=0</f>
        <v>0</v>
      </c>
      <c r="G185" t="b">
        <f>IF(availability[[#This Row],[Day]]="",FALSE, ISERROR(MATCH(availability[[#This Row],[Day]], RefLists!$E:$E, 0)))</f>
        <v>0</v>
      </c>
      <c r="H185" t="b">
        <f>LEN(availability[[#This Row],[FacultyID]])&lt;&gt;LEN(TRIM(availability[[#This Row],[FacultyID]]))</f>
        <v>0</v>
      </c>
      <c r="I185" t="b">
        <f>OR(availability[[#This Row],[AvailableStart]]="", ISBLANK(availability[[#This Row],[AvailableStart]]))</f>
        <v>0</v>
      </c>
      <c r="J185" t="b">
        <f>OR(availability[[#This Row],[AvailableEnd]]="", ISBLANK(availability[[#This Row],[AvailableEnd]]))</f>
        <v>0</v>
      </c>
      <c r="K185" t="b">
        <f>AND(NOT(availability[[#This Row],[start_missing]]), NOT(ISNUMBER(availability[[#This Row],[AvailableStart]])))</f>
        <v>0</v>
      </c>
      <c r="L185" t="b">
        <f>AND(NOT(availability[[#This Row],[end_missing]]), NOT(ISNUMBER(availability[[#This Row],[AvailableEnd]])))</f>
        <v>0</v>
      </c>
      <c r="M185">
        <f>IF(availability[[#This Row],[start_missing]],"", IF(ISNUMBER(availability[[#This Row],[AvailableStart]]), availability[[#This Row],[AvailableStart]], IFERROR(TIMEVALUE(availability[[#This Row],[AvailableStart]]), "")))</f>
        <v>0.375</v>
      </c>
      <c r="N185">
        <f>IF(availability[[#This Row],[end_missing]],"", IF(ISNUMBER(availability[[#This Row],[AvailableEnd]]), availability[[#This Row],[AvailableEnd]], IFERROR(TIMEVALUE(availability[[#This Row],[AvailableEnd]]), "")))</f>
        <v>0.5</v>
      </c>
      <c r="O185" t="b">
        <f>IF(OR(availability[[#This Row],[start_missing]],availability[[#This Row],[end_missing]]), FALSE,
 IF(OR(availability[[#This Row],[start_not_time]],availability[[#This Row],[end_not_time]]), FALSE,
 availability[[#This Row],[end_num]]-availability[[#This Row],[start_num]]&lt;0))</f>
        <v>0</v>
      </c>
      <c r="P185" cm="1">
        <f t="array" aca="1" ref="P185" ca="1">IF(OR(availability[[#This Row],[start_missing]],availability[[#This Row],[end_missing]]), "",
 IF(OR(availability[[#This Row],[start_not_time]],availability[[#This Row],[end_not_time]]), "",
 (_FV(availability[#This Row],"end_num",TRUE)-_FV(availability[#This Row],"start_num",TRUE))*24))</f>
        <v>0</v>
      </c>
      <c r="Q185">
        <f ca="1">IF(availability[[#This Row],[duration_hours]]="", FALSE,
 OR(availability[[#This Row],[duration_hours]]&lt;=0, availability[[#This Row],[duration_hours]]&gt;16))</f>
        <v>0</v>
      </c>
    </row>
    <row r="186" spans="1:17" x14ac:dyDescent="0.25">
      <c r="A186" t="s">
        <v>368</v>
      </c>
      <c r="B186" t="s">
        <v>1049</v>
      </c>
      <c r="C186" s="1">
        <v>0.5</v>
      </c>
      <c r="D186" s="1">
        <v>0.58333333333333337</v>
      </c>
      <c r="E186" t="b">
        <f>LEN(TRIM(availability[[#This Row],[FacultyID]]))=0</f>
        <v>0</v>
      </c>
      <c r="F186" t="b">
        <f>LEN(TRIM(availability[[#This Row],[Day]]))=0</f>
        <v>0</v>
      </c>
      <c r="G186" t="b">
        <f>IF(availability[[#This Row],[Day]]="",FALSE, ISERROR(MATCH(availability[[#This Row],[Day]], RefLists!$E:$E, 0)))</f>
        <v>0</v>
      </c>
      <c r="H186" t="b">
        <f>LEN(availability[[#This Row],[FacultyID]])&lt;&gt;LEN(TRIM(availability[[#This Row],[FacultyID]]))</f>
        <v>0</v>
      </c>
      <c r="I186" t="b">
        <f>OR(availability[[#This Row],[AvailableStart]]="", ISBLANK(availability[[#This Row],[AvailableStart]]))</f>
        <v>0</v>
      </c>
      <c r="J186" t="b">
        <f>OR(availability[[#This Row],[AvailableEnd]]="", ISBLANK(availability[[#This Row],[AvailableEnd]]))</f>
        <v>0</v>
      </c>
      <c r="K186" t="b">
        <f>AND(NOT(availability[[#This Row],[start_missing]]), NOT(ISNUMBER(availability[[#This Row],[AvailableStart]])))</f>
        <v>0</v>
      </c>
      <c r="L186" t="b">
        <f>AND(NOT(availability[[#This Row],[end_missing]]), NOT(ISNUMBER(availability[[#This Row],[AvailableEnd]])))</f>
        <v>0</v>
      </c>
      <c r="M186">
        <f>IF(availability[[#This Row],[start_missing]],"", IF(ISNUMBER(availability[[#This Row],[AvailableStart]]), availability[[#This Row],[AvailableStart]], IFERROR(TIMEVALUE(availability[[#This Row],[AvailableStart]]), "")))</f>
        <v>0.5</v>
      </c>
      <c r="N186">
        <f>IF(availability[[#This Row],[end_missing]],"", IF(ISNUMBER(availability[[#This Row],[AvailableEnd]]), availability[[#This Row],[AvailableEnd]], IFERROR(TIMEVALUE(availability[[#This Row],[AvailableEnd]]), "")))</f>
        <v>0.58333333333333337</v>
      </c>
      <c r="O186" t="b">
        <f>IF(OR(availability[[#This Row],[start_missing]],availability[[#This Row],[end_missing]]), FALSE,
 IF(OR(availability[[#This Row],[start_not_time]],availability[[#This Row],[end_not_time]]), FALSE,
 availability[[#This Row],[end_num]]-availability[[#This Row],[start_num]]&lt;0))</f>
        <v>0</v>
      </c>
      <c r="P186" cm="1">
        <f t="array" aca="1" ref="P186" ca="1">IF(OR(availability[[#This Row],[start_missing]],availability[[#This Row],[end_missing]]), "",
 IF(OR(availability[[#This Row],[start_not_time]],availability[[#This Row],[end_not_time]]), "",
 (_FV(availability[#This Row],"end_num",TRUE)-_FV(availability[#This Row],"start_num",TRUE))*24))</f>
        <v>0</v>
      </c>
      <c r="Q186">
        <f ca="1">IF(availability[[#This Row],[duration_hours]]="", FALSE,
 OR(availability[[#This Row],[duration_hours]]&lt;=0, availability[[#This Row],[duration_hours]]&gt;16))</f>
        <v>0</v>
      </c>
    </row>
    <row r="187" spans="1:17" x14ac:dyDescent="0.25">
      <c r="A187" t="s">
        <v>368</v>
      </c>
      <c r="B187" t="s">
        <v>1053</v>
      </c>
      <c r="C187" s="1">
        <v>0.54166666666666663</v>
      </c>
      <c r="D187" s="1">
        <v>0.625</v>
      </c>
      <c r="E187" t="b">
        <f>LEN(TRIM(availability[[#This Row],[FacultyID]]))=0</f>
        <v>0</v>
      </c>
      <c r="F187" t="b">
        <f>LEN(TRIM(availability[[#This Row],[Day]]))=0</f>
        <v>0</v>
      </c>
      <c r="G187" t="b">
        <f>IF(availability[[#This Row],[Day]]="",FALSE, ISERROR(MATCH(availability[[#This Row],[Day]], RefLists!$E:$E, 0)))</f>
        <v>0</v>
      </c>
      <c r="H187" t="b">
        <f>LEN(availability[[#This Row],[FacultyID]])&lt;&gt;LEN(TRIM(availability[[#This Row],[FacultyID]]))</f>
        <v>0</v>
      </c>
      <c r="I187" t="b">
        <f>OR(availability[[#This Row],[AvailableStart]]="", ISBLANK(availability[[#This Row],[AvailableStart]]))</f>
        <v>0</v>
      </c>
      <c r="J187" t="b">
        <f>OR(availability[[#This Row],[AvailableEnd]]="", ISBLANK(availability[[#This Row],[AvailableEnd]]))</f>
        <v>0</v>
      </c>
      <c r="K187" t="b">
        <f>AND(NOT(availability[[#This Row],[start_missing]]), NOT(ISNUMBER(availability[[#This Row],[AvailableStart]])))</f>
        <v>0</v>
      </c>
      <c r="L187" t="b">
        <f>AND(NOT(availability[[#This Row],[end_missing]]), NOT(ISNUMBER(availability[[#This Row],[AvailableEnd]])))</f>
        <v>0</v>
      </c>
      <c r="M187">
        <f>IF(availability[[#This Row],[start_missing]],"", IF(ISNUMBER(availability[[#This Row],[AvailableStart]]), availability[[#This Row],[AvailableStart]], IFERROR(TIMEVALUE(availability[[#This Row],[AvailableStart]]), "")))</f>
        <v>0.54166666666666663</v>
      </c>
      <c r="N187">
        <f>IF(availability[[#This Row],[end_missing]],"", IF(ISNUMBER(availability[[#This Row],[AvailableEnd]]), availability[[#This Row],[AvailableEnd]], IFERROR(TIMEVALUE(availability[[#This Row],[AvailableEnd]]), "")))</f>
        <v>0.625</v>
      </c>
      <c r="O187" t="b">
        <f>IF(OR(availability[[#This Row],[start_missing]],availability[[#This Row],[end_missing]]), FALSE,
 IF(OR(availability[[#This Row],[start_not_time]],availability[[#This Row],[end_not_time]]), FALSE,
 availability[[#This Row],[end_num]]-availability[[#This Row],[start_num]]&lt;0))</f>
        <v>0</v>
      </c>
      <c r="P187" cm="1">
        <f t="array" aca="1" ref="P187" ca="1">IF(OR(availability[[#This Row],[start_missing]],availability[[#This Row],[end_missing]]), "",
 IF(OR(availability[[#This Row],[start_not_time]],availability[[#This Row],[end_not_time]]), "",
 (_FV(availability[#This Row],"end_num",TRUE)-_FV(availability[#This Row],"start_num",TRUE))*24))</f>
        <v>0</v>
      </c>
      <c r="Q187">
        <f ca="1">IF(availability[[#This Row],[duration_hours]]="", FALSE,
 OR(availability[[#This Row],[duration_hours]]&lt;=0, availability[[#This Row],[duration_hours]]&gt;16))</f>
        <v>0</v>
      </c>
    </row>
    <row r="188" spans="1:17" x14ac:dyDescent="0.25">
      <c r="A188" t="s">
        <v>368</v>
      </c>
      <c r="B188" t="s">
        <v>1050</v>
      </c>
      <c r="C188" s="1">
        <v>0.5</v>
      </c>
      <c r="D188" s="1">
        <v>0.625</v>
      </c>
      <c r="E188" t="b">
        <f>LEN(TRIM(availability[[#This Row],[FacultyID]]))=0</f>
        <v>0</v>
      </c>
      <c r="F188" t="b">
        <f>LEN(TRIM(availability[[#This Row],[Day]]))=0</f>
        <v>0</v>
      </c>
      <c r="G188" t="b">
        <f>IF(availability[[#This Row],[Day]]="",FALSE, ISERROR(MATCH(availability[[#This Row],[Day]], RefLists!$E:$E, 0)))</f>
        <v>0</v>
      </c>
      <c r="H188" t="b">
        <f>LEN(availability[[#This Row],[FacultyID]])&lt;&gt;LEN(TRIM(availability[[#This Row],[FacultyID]]))</f>
        <v>0</v>
      </c>
      <c r="I188" t="b">
        <f>OR(availability[[#This Row],[AvailableStart]]="", ISBLANK(availability[[#This Row],[AvailableStart]]))</f>
        <v>0</v>
      </c>
      <c r="J188" t="b">
        <f>OR(availability[[#This Row],[AvailableEnd]]="", ISBLANK(availability[[#This Row],[AvailableEnd]]))</f>
        <v>0</v>
      </c>
      <c r="K188" t="b">
        <f>AND(NOT(availability[[#This Row],[start_missing]]), NOT(ISNUMBER(availability[[#This Row],[AvailableStart]])))</f>
        <v>0</v>
      </c>
      <c r="L188" t="b">
        <f>AND(NOT(availability[[#This Row],[end_missing]]), NOT(ISNUMBER(availability[[#This Row],[AvailableEnd]])))</f>
        <v>0</v>
      </c>
      <c r="M188">
        <f>IF(availability[[#This Row],[start_missing]],"", IF(ISNUMBER(availability[[#This Row],[AvailableStart]]), availability[[#This Row],[AvailableStart]], IFERROR(TIMEVALUE(availability[[#This Row],[AvailableStart]]), "")))</f>
        <v>0.5</v>
      </c>
      <c r="N188">
        <f>IF(availability[[#This Row],[end_missing]],"", IF(ISNUMBER(availability[[#This Row],[AvailableEnd]]), availability[[#This Row],[AvailableEnd]], IFERROR(TIMEVALUE(availability[[#This Row],[AvailableEnd]]), "")))</f>
        <v>0.625</v>
      </c>
      <c r="O188" t="b">
        <f>IF(OR(availability[[#This Row],[start_missing]],availability[[#This Row],[end_missing]]), FALSE,
 IF(OR(availability[[#This Row],[start_not_time]],availability[[#This Row],[end_not_time]]), FALSE,
 availability[[#This Row],[end_num]]-availability[[#This Row],[start_num]]&lt;0))</f>
        <v>0</v>
      </c>
      <c r="P188" cm="1">
        <f t="array" aca="1" ref="P188" ca="1">IF(OR(availability[[#This Row],[start_missing]],availability[[#This Row],[end_missing]]), "",
 IF(OR(availability[[#This Row],[start_not_time]],availability[[#This Row],[end_not_time]]), "",
 (_FV(availability[#This Row],"end_num",TRUE)-_FV(availability[#This Row],"start_num",TRUE))*24))</f>
        <v>0</v>
      </c>
      <c r="Q188">
        <f ca="1">IF(availability[[#This Row],[duration_hours]]="", FALSE,
 OR(availability[[#This Row],[duration_hours]]&lt;=0, availability[[#This Row],[duration_hours]]&gt;16))</f>
        <v>0</v>
      </c>
    </row>
    <row r="189" spans="1:17" x14ac:dyDescent="0.25">
      <c r="A189" t="s">
        <v>371</v>
      </c>
      <c r="B189" t="s">
        <v>1049</v>
      </c>
      <c r="C189" s="1">
        <v>0.41666666666666669</v>
      </c>
      <c r="D189" s="1">
        <v>0.54166666666666663</v>
      </c>
      <c r="E189" t="b">
        <f>LEN(TRIM(availability[[#This Row],[FacultyID]]))=0</f>
        <v>0</v>
      </c>
      <c r="F189" t="b">
        <f>LEN(TRIM(availability[[#This Row],[Day]]))=0</f>
        <v>0</v>
      </c>
      <c r="G189" t="b">
        <f>IF(availability[[#This Row],[Day]]="",FALSE, ISERROR(MATCH(availability[[#This Row],[Day]], RefLists!$E:$E, 0)))</f>
        <v>0</v>
      </c>
      <c r="H189" t="b">
        <f>LEN(availability[[#This Row],[FacultyID]])&lt;&gt;LEN(TRIM(availability[[#This Row],[FacultyID]]))</f>
        <v>0</v>
      </c>
      <c r="I189" t="b">
        <f>OR(availability[[#This Row],[AvailableStart]]="", ISBLANK(availability[[#This Row],[AvailableStart]]))</f>
        <v>0</v>
      </c>
      <c r="J189" t="b">
        <f>OR(availability[[#This Row],[AvailableEnd]]="", ISBLANK(availability[[#This Row],[AvailableEnd]]))</f>
        <v>0</v>
      </c>
      <c r="K189" t="b">
        <f>AND(NOT(availability[[#This Row],[start_missing]]), NOT(ISNUMBER(availability[[#This Row],[AvailableStart]])))</f>
        <v>0</v>
      </c>
      <c r="L189" t="b">
        <f>AND(NOT(availability[[#This Row],[end_missing]]), NOT(ISNUMBER(availability[[#This Row],[AvailableEnd]])))</f>
        <v>0</v>
      </c>
      <c r="M189">
        <f>IF(availability[[#This Row],[start_missing]],"", IF(ISNUMBER(availability[[#This Row],[AvailableStart]]), availability[[#This Row],[AvailableStart]], IFERROR(TIMEVALUE(availability[[#This Row],[AvailableStart]]), "")))</f>
        <v>0.41666666666666669</v>
      </c>
      <c r="N189">
        <f>IF(availability[[#This Row],[end_missing]],"", IF(ISNUMBER(availability[[#This Row],[AvailableEnd]]), availability[[#This Row],[AvailableEnd]], IFERROR(TIMEVALUE(availability[[#This Row],[AvailableEnd]]), "")))</f>
        <v>0.54166666666666663</v>
      </c>
      <c r="O189" t="b">
        <f>IF(OR(availability[[#This Row],[start_missing]],availability[[#This Row],[end_missing]]), FALSE,
 IF(OR(availability[[#This Row],[start_not_time]],availability[[#This Row],[end_not_time]]), FALSE,
 availability[[#This Row],[end_num]]-availability[[#This Row],[start_num]]&lt;0))</f>
        <v>0</v>
      </c>
      <c r="P189" cm="1">
        <f t="array" aca="1" ref="P189" ca="1">IF(OR(availability[[#This Row],[start_missing]],availability[[#This Row],[end_missing]]), "",
 IF(OR(availability[[#This Row],[start_not_time]],availability[[#This Row],[end_not_time]]), "",
 (_FV(availability[#This Row],"end_num",TRUE)-_FV(availability[#This Row],"start_num",TRUE))*24))</f>
        <v>0</v>
      </c>
      <c r="Q189">
        <f ca="1">IF(availability[[#This Row],[duration_hours]]="", FALSE,
 OR(availability[[#This Row],[duration_hours]]&lt;=0, availability[[#This Row],[duration_hours]]&gt;16))</f>
        <v>0</v>
      </c>
    </row>
    <row r="190" spans="1:17" x14ac:dyDescent="0.25">
      <c r="A190" t="s">
        <v>371</v>
      </c>
      <c r="B190" t="s">
        <v>1052</v>
      </c>
      <c r="C190" s="1">
        <v>0.33333333333333331</v>
      </c>
      <c r="D190" s="1">
        <v>0.41666666666666669</v>
      </c>
      <c r="E190" t="b">
        <f>LEN(TRIM(availability[[#This Row],[FacultyID]]))=0</f>
        <v>0</v>
      </c>
      <c r="F190" t="b">
        <f>LEN(TRIM(availability[[#This Row],[Day]]))=0</f>
        <v>0</v>
      </c>
      <c r="G190" t="b">
        <f>IF(availability[[#This Row],[Day]]="",FALSE, ISERROR(MATCH(availability[[#This Row],[Day]], RefLists!$E:$E, 0)))</f>
        <v>0</v>
      </c>
      <c r="H190" t="b">
        <f>LEN(availability[[#This Row],[FacultyID]])&lt;&gt;LEN(TRIM(availability[[#This Row],[FacultyID]]))</f>
        <v>0</v>
      </c>
      <c r="I190" t="b">
        <f>OR(availability[[#This Row],[AvailableStart]]="", ISBLANK(availability[[#This Row],[AvailableStart]]))</f>
        <v>0</v>
      </c>
      <c r="J190" t="b">
        <f>OR(availability[[#This Row],[AvailableEnd]]="", ISBLANK(availability[[#This Row],[AvailableEnd]]))</f>
        <v>0</v>
      </c>
      <c r="K190" t="b">
        <f>AND(NOT(availability[[#This Row],[start_missing]]), NOT(ISNUMBER(availability[[#This Row],[AvailableStart]])))</f>
        <v>0</v>
      </c>
      <c r="L190" t="b">
        <f>AND(NOT(availability[[#This Row],[end_missing]]), NOT(ISNUMBER(availability[[#This Row],[AvailableEnd]])))</f>
        <v>0</v>
      </c>
      <c r="M190">
        <f>IF(availability[[#This Row],[start_missing]],"", IF(ISNUMBER(availability[[#This Row],[AvailableStart]]), availability[[#This Row],[AvailableStart]], IFERROR(TIMEVALUE(availability[[#This Row],[AvailableStart]]), "")))</f>
        <v>0.33333333333333331</v>
      </c>
      <c r="N190">
        <f>IF(availability[[#This Row],[end_missing]],"", IF(ISNUMBER(availability[[#This Row],[AvailableEnd]]), availability[[#This Row],[AvailableEnd]], IFERROR(TIMEVALUE(availability[[#This Row],[AvailableEnd]]), "")))</f>
        <v>0.41666666666666669</v>
      </c>
      <c r="O190" t="b">
        <f>IF(OR(availability[[#This Row],[start_missing]],availability[[#This Row],[end_missing]]), FALSE,
 IF(OR(availability[[#This Row],[start_not_time]],availability[[#This Row],[end_not_time]]), FALSE,
 availability[[#This Row],[end_num]]-availability[[#This Row],[start_num]]&lt;0))</f>
        <v>0</v>
      </c>
      <c r="P190" cm="1">
        <f t="array" aca="1" ref="P190" ca="1">IF(OR(availability[[#This Row],[start_missing]],availability[[#This Row],[end_missing]]), "",
 IF(OR(availability[[#This Row],[start_not_time]],availability[[#This Row],[end_not_time]]), "",
 (_FV(availability[#This Row],"end_num",TRUE)-_FV(availability[#This Row],"start_num",TRUE))*24))</f>
        <v>0</v>
      </c>
      <c r="Q190">
        <f ca="1">IF(availability[[#This Row],[duration_hours]]="", FALSE,
 OR(availability[[#This Row],[duration_hours]]&lt;=0, availability[[#This Row],[duration_hours]]&gt;16))</f>
        <v>0</v>
      </c>
    </row>
    <row r="191" spans="1:17" x14ac:dyDescent="0.25">
      <c r="A191" t="s">
        <v>371</v>
      </c>
      <c r="B191" t="s">
        <v>1051</v>
      </c>
      <c r="C191" s="1">
        <v>0.54166666666666663</v>
      </c>
      <c r="D191" s="1">
        <v>0.66666666666666663</v>
      </c>
      <c r="E191" t="b">
        <f>LEN(TRIM(availability[[#This Row],[FacultyID]]))=0</f>
        <v>0</v>
      </c>
      <c r="F191" t="b">
        <f>LEN(TRIM(availability[[#This Row],[Day]]))=0</f>
        <v>0</v>
      </c>
      <c r="G191" t="b">
        <f>IF(availability[[#This Row],[Day]]="",FALSE, ISERROR(MATCH(availability[[#This Row],[Day]], RefLists!$E:$E, 0)))</f>
        <v>0</v>
      </c>
      <c r="H191" t="b">
        <f>LEN(availability[[#This Row],[FacultyID]])&lt;&gt;LEN(TRIM(availability[[#This Row],[FacultyID]]))</f>
        <v>0</v>
      </c>
      <c r="I191" t="b">
        <f>OR(availability[[#This Row],[AvailableStart]]="", ISBLANK(availability[[#This Row],[AvailableStart]]))</f>
        <v>0</v>
      </c>
      <c r="J191" t="b">
        <f>OR(availability[[#This Row],[AvailableEnd]]="", ISBLANK(availability[[#This Row],[AvailableEnd]]))</f>
        <v>0</v>
      </c>
      <c r="K191" t="b">
        <f>AND(NOT(availability[[#This Row],[start_missing]]), NOT(ISNUMBER(availability[[#This Row],[AvailableStart]])))</f>
        <v>0</v>
      </c>
      <c r="L191" t="b">
        <f>AND(NOT(availability[[#This Row],[end_missing]]), NOT(ISNUMBER(availability[[#This Row],[AvailableEnd]])))</f>
        <v>0</v>
      </c>
      <c r="M191">
        <f>IF(availability[[#This Row],[start_missing]],"", IF(ISNUMBER(availability[[#This Row],[AvailableStart]]), availability[[#This Row],[AvailableStart]], IFERROR(TIMEVALUE(availability[[#This Row],[AvailableStart]]), "")))</f>
        <v>0.54166666666666663</v>
      </c>
      <c r="N191">
        <f>IF(availability[[#This Row],[end_missing]],"", IF(ISNUMBER(availability[[#This Row],[AvailableEnd]]), availability[[#This Row],[AvailableEnd]], IFERROR(TIMEVALUE(availability[[#This Row],[AvailableEnd]]), "")))</f>
        <v>0.66666666666666663</v>
      </c>
      <c r="O191" t="b">
        <f>IF(OR(availability[[#This Row],[start_missing]],availability[[#This Row],[end_missing]]), FALSE,
 IF(OR(availability[[#This Row],[start_not_time]],availability[[#This Row],[end_not_time]]), FALSE,
 availability[[#This Row],[end_num]]-availability[[#This Row],[start_num]]&lt;0))</f>
        <v>0</v>
      </c>
      <c r="P191" cm="1">
        <f t="array" aca="1" ref="P191" ca="1">IF(OR(availability[[#This Row],[start_missing]],availability[[#This Row],[end_missing]]), "",
 IF(OR(availability[[#This Row],[start_not_time]],availability[[#This Row],[end_not_time]]), "",
 (_FV(availability[#This Row],"end_num",TRUE)-_FV(availability[#This Row],"start_num",TRUE))*24))</f>
        <v>0</v>
      </c>
      <c r="Q191">
        <f ca="1">IF(availability[[#This Row],[duration_hours]]="", FALSE,
 OR(availability[[#This Row],[duration_hours]]&lt;=0, availability[[#This Row],[duration_hours]]&gt;16))</f>
        <v>0</v>
      </c>
    </row>
    <row r="192" spans="1:17" x14ac:dyDescent="0.25">
      <c r="A192" t="s">
        <v>374</v>
      </c>
      <c r="B192" t="s">
        <v>1052</v>
      </c>
      <c r="C192" s="1">
        <v>0.45833333333333331</v>
      </c>
      <c r="D192" s="1">
        <v>0.54166666666666663</v>
      </c>
      <c r="E192" t="b">
        <f>LEN(TRIM(availability[[#This Row],[FacultyID]]))=0</f>
        <v>0</v>
      </c>
      <c r="F192" t="b">
        <f>LEN(TRIM(availability[[#This Row],[Day]]))=0</f>
        <v>0</v>
      </c>
      <c r="G192" t="b">
        <f>IF(availability[[#This Row],[Day]]="",FALSE, ISERROR(MATCH(availability[[#This Row],[Day]], RefLists!$E:$E, 0)))</f>
        <v>0</v>
      </c>
      <c r="H192" t="b">
        <f>LEN(availability[[#This Row],[FacultyID]])&lt;&gt;LEN(TRIM(availability[[#This Row],[FacultyID]]))</f>
        <v>0</v>
      </c>
      <c r="I192" t="b">
        <f>OR(availability[[#This Row],[AvailableStart]]="", ISBLANK(availability[[#This Row],[AvailableStart]]))</f>
        <v>0</v>
      </c>
      <c r="J192" t="b">
        <f>OR(availability[[#This Row],[AvailableEnd]]="", ISBLANK(availability[[#This Row],[AvailableEnd]]))</f>
        <v>0</v>
      </c>
      <c r="K192" t="b">
        <f>AND(NOT(availability[[#This Row],[start_missing]]), NOT(ISNUMBER(availability[[#This Row],[AvailableStart]])))</f>
        <v>0</v>
      </c>
      <c r="L192" t="b">
        <f>AND(NOT(availability[[#This Row],[end_missing]]), NOT(ISNUMBER(availability[[#This Row],[AvailableEnd]])))</f>
        <v>0</v>
      </c>
      <c r="M192">
        <f>IF(availability[[#This Row],[start_missing]],"", IF(ISNUMBER(availability[[#This Row],[AvailableStart]]), availability[[#This Row],[AvailableStart]], IFERROR(TIMEVALUE(availability[[#This Row],[AvailableStart]]), "")))</f>
        <v>0.45833333333333331</v>
      </c>
      <c r="N192">
        <f>IF(availability[[#This Row],[end_missing]],"", IF(ISNUMBER(availability[[#This Row],[AvailableEnd]]), availability[[#This Row],[AvailableEnd]], IFERROR(TIMEVALUE(availability[[#This Row],[AvailableEnd]]), "")))</f>
        <v>0.54166666666666663</v>
      </c>
      <c r="O192" t="b">
        <f>IF(OR(availability[[#This Row],[start_missing]],availability[[#This Row],[end_missing]]), FALSE,
 IF(OR(availability[[#This Row],[start_not_time]],availability[[#This Row],[end_not_time]]), FALSE,
 availability[[#This Row],[end_num]]-availability[[#This Row],[start_num]]&lt;0))</f>
        <v>0</v>
      </c>
      <c r="P192" cm="1">
        <f t="array" aca="1" ref="P192" ca="1">IF(OR(availability[[#This Row],[start_missing]],availability[[#This Row],[end_missing]]), "",
 IF(OR(availability[[#This Row],[start_not_time]],availability[[#This Row],[end_not_time]]), "",
 (_FV(availability[#This Row],"end_num",TRUE)-_FV(availability[#This Row],"start_num",TRUE))*24))</f>
        <v>0</v>
      </c>
      <c r="Q192">
        <f ca="1">IF(availability[[#This Row],[duration_hours]]="", FALSE,
 OR(availability[[#This Row],[duration_hours]]&lt;=0, availability[[#This Row],[duration_hours]]&gt;16))</f>
        <v>0</v>
      </c>
    </row>
    <row r="193" spans="1:17" x14ac:dyDescent="0.25">
      <c r="A193" t="s">
        <v>374</v>
      </c>
      <c r="B193" t="s">
        <v>1051</v>
      </c>
      <c r="C193" s="1">
        <v>0.54166666666666663</v>
      </c>
      <c r="D193" s="1">
        <v>0.625</v>
      </c>
      <c r="E193" t="b">
        <f>LEN(TRIM(availability[[#This Row],[FacultyID]]))=0</f>
        <v>0</v>
      </c>
      <c r="F193" t="b">
        <f>LEN(TRIM(availability[[#This Row],[Day]]))=0</f>
        <v>0</v>
      </c>
      <c r="G193" t="b">
        <f>IF(availability[[#This Row],[Day]]="",FALSE, ISERROR(MATCH(availability[[#This Row],[Day]], RefLists!$E:$E, 0)))</f>
        <v>0</v>
      </c>
      <c r="H193" t="b">
        <f>LEN(availability[[#This Row],[FacultyID]])&lt;&gt;LEN(TRIM(availability[[#This Row],[FacultyID]]))</f>
        <v>0</v>
      </c>
      <c r="I193" t="b">
        <f>OR(availability[[#This Row],[AvailableStart]]="", ISBLANK(availability[[#This Row],[AvailableStart]]))</f>
        <v>0</v>
      </c>
      <c r="J193" t="b">
        <f>OR(availability[[#This Row],[AvailableEnd]]="", ISBLANK(availability[[#This Row],[AvailableEnd]]))</f>
        <v>0</v>
      </c>
      <c r="K193" t="b">
        <f>AND(NOT(availability[[#This Row],[start_missing]]), NOT(ISNUMBER(availability[[#This Row],[AvailableStart]])))</f>
        <v>0</v>
      </c>
      <c r="L193" t="b">
        <f>AND(NOT(availability[[#This Row],[end_missing]]), NOT(ISNUMBER(availability[[#This Row],[AvailableEnd]])))</f>
        <v>0</v>
      </c>
      <c r="M193">
        <f>IF(availability[[#This Row],[start_missing]],"", IF(ISNUMBER(availability[[#This Row],[AvailableStart]]), availability[[#This Row],[AvailableStart]], IFERROR(TIMEVALUE(availability[[#This Row],[AvailableStart]]), "")))</f>
        <v>0.54166666666666663</v>
      </c>
      <c r="N193">
        <f>IF(availability[[#This Row],[end_missing]],"", IF(ISNUMBER(availability[[#This Row],[AvailableEnd]]), availability[[#This Row],[AvailableEnd]], IFERROR(TIMEVALUE(availability[[#This Row],[AvailableEnd]]), "")))</f>
        <v>0.625</v>
      </c>
      <c r="O193" t="b">
        <f>IF(OR(availability[[#This Row],[start_missing]],availability[[#This Row],[end_missing]]), FALSE,
 IF(OR(availability[[#This Row],[start_not_time]],availability[[#This Row],[end_not_time]]), FALSE,
 availability[[#This Row],[end_num]]-availability[[#This Row],[start_num]]&lt;0))</f>
        <v>0</v>
      </c>
      <c r="P193" cm="1">
        <f t="array" aca="1" ref="P193" ca="1">IF(OR(availability[[#This Row],[start_missing]],availability[[#This Row],[end_missing]]), "",
 IF(OR(availability[[#This Row],[start_not_time]],availability[[#This Row],[end_not_time]]), "",
 (_FV(availability[#This Row],"end_num",TRUE)-_FV(availability[#This Row],"start_num",TRUE))*24))</f>
        <v>0</v>
      </c>
      <c r="Q193">
        <f ca="1">IF(availability[[#This Row],[duration_hours]]="", FALSE,
 OR(availability[[#This Row],[duration_hours]]&lt;=0, availability[[#This Row],[duration_hours]]&gt;16))</f>
        <v>0</v>
      </c>
    </row>
    <row r="194" spans="1:17" x14ac:dyDescent="0.25">
      <c r="A194" t="s">
        <v>374</v>
      </c>
      <c r="B194" t="s">
        <v>1053</v>
      </c>
      <c r="C194" s="1">
        <v>0.33333333333333331</v>
      </c>
      <c r="D194" s="1">
        <v>0.5</v>
      </c>
      <c r="E194" t="b">
        <f>LEN(TRIM(availability[[#This Row],[FacultyID]]))=0</f>
        <v>0</v>
      </c>
      <c r="F194" t="b">
        <f>LEN(TRIM(availability[[#This Row],[Day]]))=0</f>
        <v>0</v>
      </c>
      <c r="G194" t="b">
        <f>IF(availability[[#This Row],[Day]]="",FALSE, ISERROR(MATCH(availability[[#This Row],[Day]], RefLists!$E:$E, 0)))</f>
        <v>0</v>
      </c>
      <c r="H194" t="b">
        <f>LEN(availability[[#This Row],[FacultyID]])&lt;&gt;LEN(TRIM(availability[[#This Row],[FacultyID]]))</f>
        <v>0</v>
      </c>
      <c r="I194" t="b">
        <f>OR(availability[[#This Row],[AvailableStart]]="", ISBLANK(availability[[#This Row],[AvailableStart]]))</f>
        <v>0</v>
      </c>
      <c r="J194" t="b">
        <f>OR(availability[[#This Row],[AvailableEnd]]="", ISBLANK(availability[[#This Row],[AvailableEnd]]))</f>
        <v>0</v>
      </c>
      <c r="K194" t="b">
        <f>AND(NOT(availability[[#This Row],[start_missing]]), NOT(ISNUMBER(availability[[#This Row],[AvailableStart]])))</f>
        <v>0</v>
      </c>
      <c r="L194" t="b">
        <f>AND(NOT(availability[[#This Row],[end_missing]]), NOT(ISNUMBER(availability[[#This Row],[AvailableEnd]])))</f>
        <v>0</v>
      </c>
      <c r="M194">
        <f>IF(availability[[#This Row],[start_missing]],"", IF(ISNUMBER(availability[[#This Row],[AvailableStart]]), availability[[#This Row],[AvailableStart]], IFERROR(TIMEVALUE(availability[[#This Row],[AvailableStart]]), "")))</f>
        <v>0.33333333333333331</v>
      </c>
      <c r="N194">
        <f>IF(availability[[#This Row],[end_missing]],"", IF(ISNUMBER(availability[[#This Row],[AvailableEnd]]), availability[[#This Row],[AvailableEnd]], IFERROR(TIMEVALUE(availability[[#This Row],[AvailableEnd]]), "")))</f>
        <v>0.5</v>
      </c>
      <c r="O194" t="b">
        <f>IF(OR(availability[[#This Row],[start_missing]],availability[[#This Row],[end_missing]]), FALSE,
 IF(OR(availability[[#This Row],[start_not_time]],availability[[#This Row],[end_not_time]]), FALSE,
 availability[[#This Row],[end_num]]-availability[[#This Row],[start_num]]&lt;0))</f>
        <v>0</v>
      </c>
      <c r="P194" cm="1">
        <f t="array" aca="1" ref="P194" ca="1">IF(OR(availability[[#This Row],[start_missing]],availability[[#This Row],[end_missing]]), "",
 IF(OR(availability[[#This Row],[start_not_time]],availability[[#This Row],[end_not_time]]), "",
 (_FV(availability[#This Row],"end_num",TRUE)-_FV(availability[#This Row],"start_num",TRUE))*24))</f>
        <v>0</v>
      </c>
      <c r="Q194">
        <f ca="1">IF(availability[[#This Row],[duration_hours]]="", FALSE,
 OR(availability[[#This Row],[duration_hours]]&lt;=0, availability[[#This Row],[duration_hours]]&gt;16))</f>
        <v>0</v>
      </c>
    </row>
    <row r="195" spans="1:17" x14ac:dyDescent="0.25">
      <c r="A195" t="s">
        <v>377</v>
      </c>
      <c r="B195" t="s">
        <v>1052</v>
      </c>
      <c r="C195" s="1">
        <v>0.54166666666666663</v>
      </c>
      <c r="D195" s="1">
        <v>0.625</v>
      </c>
      <c r="E195" t="b">
        <f>LEN(TRIM(availability[[#This Row],[FacultyID]]))=0</f>
        <v>0</v>
      </c>
      <c r="F195" t="b">
        <f>LEN(TRIM(availability[[#This Row],[Day]]))=0</f>
        <v>0</v>
      </c>
      <c r="G195" t="b">
        <f>IF(availability[[#This Row],[Day]]="",FALSE, ISERROR(MATCH(availability[[#This Row],[Day]], RefLists!$E:$E, 0)))</f>
        <v>0</v>
      </c>
      <c r="H195" t="b">
        <f>LEN(availability[[#This Row],[FacultyID]])&lt;&gt;LEN(TRIM(availability[[#This Row],[FacultyID]]))</f>
        <v>0</v>
      </c>
      <c r="I195" t="b">
        <f>OR(availability[[#This Row],[AvailableStart]]="", ISBLANK(availability[[#This Row],[AvailableStart]]))</f>
        <v>0</v>
      </c>
      <c r="J195" t="b">
        <f>OR(availability[[#This Row],[AvailableEnd]]="", ISBLANK(availability[[#This Row],[AvailableEnd]]))</f>
        <v>0</v>
      </c>
      <c r="K195" t="b">
        <f>AND(NOT(availability[[#This Row],[start_missing]]), NOT(ISNUMBER(availability[[#This Row],[AvailableStart]])))</f>
        <v>0</v>
      </c>
      <c r="L195" t="b">
        <f>AND(NOT(availability[[#This Row],[end_missing]]), NOT(ISNUMBER(availability[[#This Row],[AvailableEnd]])))</f>
        <v>0</v>
      </c>
      <c r="M195">
        <f>IF(availability[[#This Row],[start_missing]],"", IF(ISNUMBER(availability[[#This Row],[AvailableStart]]), availability[[#This Row],[AvailableStart]], IFERROR(TIMEVALUE(availability[[#This Row],[AvailableStart]]), "")))</f>
        <v>0.54166666666666663</v>
      </c>
      <c r="N195">
        <f>IF(availability[[#This Row],[end_missing]],"", IF(ISNUMBER(availability[[#This Row],[AvailableEnd]]), availability[[#This Row],[AvailableEnd]], IFERROR(TIMEVALUE(availability[[#This Row],[AvailableEnd]]), "")))</f>
        <v>0.625</v>
      </c>
      <c r="O195" t="b">
        <f>IF(OR(availability[[#This Row],[start_missing]],availability[[#This Row],[end_missing]]), FALSE,
 IF(OR(availability[[#This Row],[start_not_time]],availability[[#This Row],[end_not_time]]), FALSE,
 availability[[#This Row],[end_num]]-availability[[#This Row],[start_num]]&lt;0))</f>
        <v>0</v>
      </c>
      <c r="P195" cm="1">
        <f t="array" aca="1" ref="P195" ca="1">IF(OR(availability[[#This Row],[start_missing]],availability[[#This Row],[end_missing]]), "",
 IF(OR(availability[[#This Row],[start_not_time]],availability[[#This Row],[end_not_time]]), "",
 (_FV(availability[#This Row],"end_num",TRUE)-_FV(availability[#This Row],"start_num",TRUE))*24))</f>
        <v>0</v>
      </c>
      <c r="Q195">
        <f ca="1">IF(availability[[#This Row],[duration_hours]]="", FALSE,
 OR(availability[[#This Row],[duration_hours]]&lt;=0, availability[[#This Row],[duration_hours]]&gt;16))</f>
        <v>0</v>
      </c>
    </row>
    <row r="196" spans="1:17" x14ac:dyDescent="0.25">
      <c r="A196" t="s">
        <v>377</v>
      </c>
      <c r="B196" t="s">
        <v>1053</v>
      </c>
      <c r="C196" s="1">
        <v>0.5</v>
      </c>
      <c r="D196" s="1">
        <v>0.66666666666666663</v>
      </c>
      <c r="E196" t="b">
        <f>LEN(TRIM(availability[[#This Row],[FacultyID]]))=0</f>
        <v>0</v>
      </c>
      <c r="F196" t="b">
        <f>LEN(TRIM(availability[[#This Row],[Day]]))=0</f>
        <v>0</v>
      </c>
      <c r="G196" t="b">
        <f>IF(availability[[#This Row],[Day]]="",FALSE, ISERROR(MATCH(availability[[#This Row],[Day]], RefLists!$E:$E, 0)))</f>
        <v>0</v>
      </c>
      <c r="H196" t="b">
        <f>LEN(availability[[#This Row],[FacultyID]])&lt;&gt;LEN(TRIM(availability[[#This Row],[FacultyID]]))</f>
        <v>0</v>
      </c>
      <c r="I196" t="b">
        <f>OR(availability[[#This Row],[AvailableStart]]="", ISBLANK(availability[[#This Row],[AvailableStart]]))</f>
        <v>0</v>
      </c>
      <c r="J196" t="b">
        <f>OR(availability[[#This Row],[AvailableEnd]]="", ISBLANK(availability[[#This Row],[AvailableEnd]]))</f>
        <v>0</v>
      </c>
      <c r="K196" t="b">
        <f>AND(NOT(availability[[#This Row],[start_missing]]), NOT(ISNUMBER(availability[[#This Row],[AvailableStart]])))</f>
        <v>0</v>
      </c>
      <c r="L196" t="b">
        <f>AND(NOT(availability[[#This Row],[end_missing]]), NOT(ISNUMBER(availability[[#This Row],[AvailableEnd]])))</f>
        <v>0</v>
      </c>
      <c r="M196">
        <f>IF(availability[[#This Row],[start_missing]],"", IF(ISNUMBER(availability[[#This Row],[AvailableStart]]), availability[[#This Row],[AvailableStart]], IFERROR(TIMEVALUE(availability[[#This Row],[AvailableStart]]), "")))</f>
        <v>0.5</v>
      </c>
      <c r="N196">
        <f>IF(availability[[#This Row],[end_missing]],"", IF(ISNUMBER(availability[[#This Row],[AvailableEnd]]), availability[[#This Row],[AvailableEnd]], IFERROR(TIMEVALUE(availability[[#This Row],[AvailableEnd]]), "")))</f>
        <v>0.66666666666666663</v>
      </c>
      <c r="O196" t="b">
        <f>IF(OR(availability[[#This Row],[start_missing]],availability[[#This Row],[end_missing]]), FALSE,
 IF(OR(availability[[#This Row],[start_not_time]],availability[[#This Row],[end_not_time]]), FALSE,
 availability[[#This Row],[end_num]]-availability[[#This Row],[start_num]]&lt;0))</f>
        <v>0</v>
      </c>
      <c r="P196" cm="1">
        <f t="array" aca="1" ref="P196" ca="1">IF(OR(availability[[#This Row],[start_missing]],availability[[#This Row],[end_missing]]), "",
 IF(OR(availability[[#This Row],[start_not_time]],availability[[#This Row],[end_not_time]]), "",
 (_FV(availability[#This Row],"end_num",TRUE)-_FV(availability[#This Row],"start_num",TRUE))*24))</f>
        <v>0</v>
      </c>
      <c r="Q196">
        <f ca="1">IF(availability[[#This Row],[duration_hours]]="", FALSE,
 OR(availability[[#This Row],[duration_hours]]&lt;=0, availability[[#This Row],[duration_hours]]&gt;16))</f>
        <v>0</v>
      </c>
    </row>
    <row r="197" spans="1:17" x14ac:dyDescent="0.25">
      <c r="A197" t="s">
        <v>377</v>
      </c>
      <c r="B197" t="s">
        <v>1051</v>
      </c>
      <c r="C197" s="1">
        <v>0.375</v>
      </c>
      <c r="D197" s="1">
        <v>0.5</v>
      </c>
      <c r="E197" t="b">
        <f>LEN(TRIM(availability[[#This Row],[FacultyID]]))=0</f>
        <v>0</v>
      </c>
      <c r="F197" t="b">
        <f>LEN(TRIM(availability[[#This Row],[Day]]))=0</f>
        <v>0</v>
      </c>
      <c r="G197" t="b">
        <f>IF(availability[[#This Row],[Day]]="",FALSE, ISERROR(MATCH(availability[[#This Row],[Day]], RefLists!$E:$E, 0)))</f>
        <v>0</v>
      </c>
      <c r="H197" t="b">
        <f>LEN(availability[[#This Row],[FacultyID]])&lt;&gt;LEN(TRIM(availability[[#This Row],[FacultyID]]))</f>
        <v>0</v>
      </c>
      <c r="I197" t="b">
        <f>OR(availability[[#This Row],[AvailableStart]]="", ISBLANK(availability[[#This Row],[AvailableStart]]))</f>
        <v>0</v>
      </c>
      <c r="J197" t="b">
        <f>OR(availability[[#This Row],[AvailableEnd]]="", ISBLANK(availability[[#This Row],[AvailableEnd]]))</f>
        <v>0</v>
      </c>
      <c r="K197" t="b">
        <f>AND(NOT(availability[[#This Row],[start_missing]]), NOT(ISNUMBER(availability[[#This Row],[AvailableStart]])))</f>
        <v>0</v>
      </c>
      <c r="L197" t="b">
        <f>AND(NOT(availability[[#This Row],[end_missing]]), NOT(ISNUMBER(availability[[#This Row],[AvailableEnd]])))</f>
        <v>0</v>
      </c>
      <c r="M197">
        <f>IF(availability[[#This Row],[start_missing]],"", IF(ISNUMBER(availability[[#This Row],[AvailableStart]]), availability[[#This Row],[AvailableStart]], IFERROR(TIMEVALUE(availability[[#This Row],[AvailableStart]]), "")))</f>
        <v>0.375</v>
      </c>
      <c r="N197">
        <f>IF(availability[[#This Row],[end_missing]],"", IF(ISNUMBER(availability[[#This Row],[AvailableEnd]]), availability[[#This Row],[AvailableEnd]], IFERROR(TIMEVALUE(availability[[#This Row],[AvailableEnd]]), "")))</f>
        <v>0.5</v>
      </c>
      <c r="O197" t="b">
        <f>IF(OR(availability[[#This Row],[start_missing]],availability[[#This Row],[end_missing]]), FALSE,
 IF(OR(availability[[#This Row],[start_not_time]],availability[[#This Row],[end_not_time]]), FALSE,
 availability[[#This Row],[end_num]]-availability[[#This Row],[start_num]]&lt;0))</f>
        <v>0</v>
      </c>
      <c r="P197" cm="1">
        <f t="array" aca="1" ref="P197" ca="1">IF(OR(availability[[#This Row],[start_missing]],availability[[#This Row],[end_missing]]), "",
 IF(OR(availability[[#This Row],[start_not_time]],availability[[#This Row],[end_not_time]]), "",
 (_FV(availability[#This Row],"end_num",TRUE)-_FV(availability[#This Row],"start_num",TRUE))*24))</f>
        <v>0</v>
      </c>
      <c r="Q197">
        <f ca="1">IF(availability[[#This Row],[duration_hours]]="", FALSE,
 OR(availability[[#This Row],[duration_hours]]&lt;=0, availability[[#This Row],[duration_hours]]&gt;16))</f>
        <v>0</v>
      </c>
    </row>
    <row r="198" spans="1:17" x14ac:dyDescent="0.25">
      <c r="A198" t="s">
        <v>377</v>
      </c>
      <c r="B198" t="s">
        <v>1050</v>
      </c>
      <c r="C198" s="1">
        <v>0.54166666666666663</v>
      </c>
      <c r="D198" s="1">
        <v>0.625</v>
      </c>
      <c r="E198" t="b">
        <f>LEN(TRIM(availability[[#This Row],[FacultyID]]))=0</f>
        <v>0</v>
      </c>
      <c r="F198" t="b">
        <f>LEN(TRIM(availability[[#This Row],[Day]]))=0</f>
        <v>0</v>
      </c>
      <c r="G198" t="b">
        <f>IF(availability[[#This Row],[Day]]="",FALSE, ISERROR(MATCH(availability[[#This Row],[Day]], RefLists!$E:$E, 0)))</f>
        <v>0</v>
      </c>
      <c r="H198" t="b">
        <f>LEN(availability[[#This Row],[FacultyID]])&lt;&gt;LEN(TRIM(availability[[#This Row],[FacultyID]]))</f>
        <v>0</v>
      </c>
      <c r="I198" t="b">
        <f>OR(availability[[#This Row],[AvailableStart]]="", ISBLANK(availability[[#This Row],[AvailableStart]]))</f>
        <v>0</v>
      </c>
      <c r="J198" t="b">
        <f>OR(availability[[#This Row],[AvailableEnd]]="", ISBLANK(availability[[#This Row],[AvailableEnd]]))</f>
        <v>0</v>
      </c>
      <c r="K198" t="b">
        <f>AND(NOT(availability[[#This Row],[start_missing]]), NOT(ISNUMBER(availability[[#This Row],[AvailableStart]])))</f>
        <v>0</v>
      </c>
      <c r="L198" t="b">
        <f>AND(NOT(availability[[#This Row],[end_missing]]), NOT(ISNUMBER(availability[[#This Row],[AvailableEnd]])))</f>
        <v>0</v>
      </c>
      <c r="M198">
        <f>IF(availability[[#This Row],[start_missing]],"", IF(ISNUMBER(availability[[#This Row],[AvailableStart]]), availability[[#This Row],[AvailableStart]], IFERROR(TIMEVALUE(availability[[#This Row],[AvailableStart]]), "")))</f>
        <v>0.54166666666666663</v>
      </c>
      <c r="N198">
        <f>IF(availability[[#This Row],[end_missing]],"", IF(ISNUMBER(availability[[#This Row],[AvailableEnd]]), availability[[#This Row],[AvailableEnd]], IFERROR(TIMEVALUE(availability[[#This Row],[AvailableEnd]]), "")))</f>
        <v>0.625</v>
      </c>
      <c r="O198" t="b">
        <f>IF(OR(availability[[#This Row],[start_missing]],availability[[#This Row],[end_missing]]), FALSE,
 IF(OR(availability[[#This Row],[start_not_time]],availability[[#This Row],[end_not_time]]), FALSE,
 availability[[#This Row],[end_num]]-availability[[#This Row],[start_num]]&lt;0))</f>
        <v>0</v>
      </c>
      <c r="P198" cm="1">
        <f t="array" aca="1" ref="P198" ca="1">IF(OR(availability[[#This Row],[start_missing]],availability[[#This Row],[end_missing]]), "",
 IF(OR(availability[[#This Row],[start_not_time]],availability[[#This Row],[end_not_time]]), "",
 (_FV(availability[#This Row],"end_num",TRUE)-_FV(availability[#This Row],"start_num",TRUE))*24))</f>
        <v>0</v>
      </c>
      <c r="Q198">
        <f ca="1">IF(availability[[#This Row],[duration_hours]]="", FALSE,
 OR(availability[[#This Row],[duration_hours]]&lt;=0, availability[[#This Row],[duration_hours]]&gt;16))</f>
        <v>0</v>
      </c>
    </row>
    <row r="199" spans="1:17" x14ac:dyDescent="0.25">
      <c r="A199" t="s">
        <v>377</v>
      </c>
      <c r="B199" t="s">
        <v>1049</v>
      </c>
      <c r="C199" s="1">
        <v>0.5</v>
      </c>
      <c r="D199" s="1">
        <v>0.625</v>
      </c>
      <c r="E199" t="b">
        <f>LEN(TRIM(availability[[#This Row],[FacultyID]]))=0</f>
        <v>0</v>
      </c>
      <c r="F199" t="b">
        <f>LEN(TRIM(availability[[#This Row],[Day]]))=0</f>
        <v>0</v>
      </c>
      <c r="G199" t="b">
        <f>IF(availability[[#This Row],[Day]]="",FALSE, ISERROR(MATCH(availability[[#This Row],[Day]], RefLists!$E:$E, 0)))</f>
        <v>0</v>
      </c>
      <c r="H199" t="b">
        <f>LEN(availability[[#This Row],[FacultyID]])&lt;&gt;LEN(TRIM(availability[[#This Row],[FacultyID]]))</f>
        <v>0</v>
      </c>
      <c r="I199" t="b">
        <f>OR(availability[[#This Row],[AvailableStart]]="", ISBLANK(availability[[#This Row],[AvailableStart]]))</f>
        <v>0</v>
      </c>
      <c r="J199" t="b">
        <f>OR(availability[[#This Row],[AvailableEnd]]="", ISBLANK(availability[[#This Row],[AvailableEnd]]))</f>
        <v>0</v>
      </c>
      <c r="K199" t="b">
        <f>AND(NOT(availability[[#This Row],[start_missing]]), NOT(ISNUMBER(availability[[#This Row],[AvailableStart]])))</f>
        <v>0</v>
      </c>
      <c r="L199" t="b">
        <f>AND(NOT(availability[[#This Row],[end_missing]]), NOT(ISNUMBER(availability[[#This Row],[AvailableEnd]])))</f>
        <v>0</v>
      </c>
      <c r="M199">
        <f>IF(availability[[#This Row],[start_missing]],"", IF(ISNUMBER(availability[[#This Row],[AvailableStart]]), availability[[#This Row],[AvailableStart]], IFERROR(TIMEVALUE(availability[[#This Row],[AvailableStart]]), "")))</f>
        <v>0.5</v>
      </c>
      <c r="N199">
        <f>IF(availability[[#This Row],[end_missing]],"", IF(ISNUMBER(availability[[#This Row],[AvailableEnd]]), availability[[#This Row],[AvailableEnd]], IFERROR(TIMEVALUE(availability[[#This Row],[AvailableEnd]]), "")))</f>
        <v>0.625</v>
      </c>
      <c r="O199" t="b">
        <f>IF(OR(availability[[#This Row],[start_missing]],availability[[#This Row],[end_missing]]), FALSE,
 IF(OR(availability[[#This Row],[start_not_time]],availability[[#This Row],[end_not_time]]), FALSE,
 availability[[#This Row],[end_num]]-availability[[#This Row],[start_num]]&lt;0))</f>
        <v>0</v>
      </c>
      <c r="P199" cm="1">
        <f t="array" aca="1" ref="P199" ca="1">IF(OR(availability[[#This Row],[start_missing]],availability[[#This Row],[end_missing]]), "",
 IF(OR(availability[[#This Row],[start_not_time]],availability[[#This Row],[end_not_time]]), "",
 (_FV(availability[#This Row],"end_num",TRUE)-_FV(availability[#This Row],"start_num",TRUE))*24))</f>
        <v>0</v>
      </c>
      <c r="Q199">
        <f ca="1">IF(availability[[#This Row],[duration_hours]]="", FALSE,
 OR(availability[[#This Row],[duration_hours]]&lt;=0, availability[[#This Row],[duration_hours]]&gt;16))</f>
        <v>0</v>
      </c>
    </row>
    <row r="200" spans="1:17" x14ac:dyDescent="0.25">
      <c r="A200" t="s">
        <v>381</v>
      </c>
      <c r="B200" t="s">
        <v>1052</v>
      </c>
      <c r="C200" s="1">
        <v>0.375</v>
      </c>
      <c r="D200" s="1">
        <v>0.45833333333333331</v>
      </c>
      <c r="E200" t="b">
        <f>LEN(TRIM(availability[[#This Row],[FacultyID]]))=0</f>
        <v>0</v>
      </c>
      <c r="F200" t="b">
        <f>LEN(TRIM(availability[[#This Row],[Day]]))=0</f>
        <v>0</v>
      </c>
      <c r="G200" t="b">
        <f>IF(availability[[#This Row],[Day]]="",FALSE, ISERROR(MATCH(availability[[#This Row],[Day]], RefLists!$E:$E, 0)))</f>
        <v>0</v>
      </c>
      <c r="H200" t="b">
        <f>LEN(availability[[#This Row],[FacultyID]])&lt;&gt;LEN(TRIM(availability[[#This Row],[FacultyID]]))</f>
        <v>0</v>
      </c>
      <c r="I200" t="b">
        <f>OR(availability[[#This Row],[AvailableStart]]="", ISBLANK(availability[[#This Row],[AvailableStart]]))</f>
        <v>0</v>
      </c>
      <c r="J200" t="b">
        <f>OR(availability[[#This Row],[AvailableEnd]]="", ISBLANK(availability[[#This Row],[AvailableEnd]]))</f>
        <v>0</v>
      </c>
      <c r="K200" t="b">
        <f>AND(NOT(availability[[#This Row],[start_missing]]), NOT(ISNUMBER(availability[[#This Row],[AvailableStart]])))</f>
        <v>0</v>
      </c>
      <c r="L200" t="b">
        <f>AND(NOT(availability[[#This Row],[end_missing]]), NOT(ISNUMBER(availability[[#This Row],[AvailableEnd]])))</f>
        <v>0</v>
      </c>
      <c r="M200">
        <f>IF(availability[[#This Row],[start_missing]],"", IF(ISNUMBER(availability[[#This Row],[AvailableStart]]), availability[[#This Row],[AvailableStart]], IFERROR(TIMEVALUE(availability[[#This Row],[AvailableStart]]), "")))</f>
        <v>0.375</v>
      </c>
      <c r="N200">
        <f>IF(availability[[#This Row],[end_missing]],"", IF(ISNUMBER(availability[[#This Row],[AvailableEnd]]), availability[[#This Row],[AvailableEnd]], IFERROR(TIMEVALUE(availability[[#This Row],[AvailableEnd]]), "")))</f>
        <v>0.45833333333333331</v>
      </c>
      <c r="O200" t="b">
        <f>IF(OR(availability[[#This Row],[start_missing]],availability[[#This Row],[end_missing]]), FALSE,
 IF(OR(availability[[#This Row],[start_not_time]],availability[[#This Row],[end_not_time]]), FALSE,
 availability[[#This Row],[end_num]]-availability[[#This Row],[start_num]]&lt;0))</f>
        <v>0</v>
      </c>
      <c r="P200" cm="1">
        <f t="array" aca="1" ref="P200" ca="1">IF(OR(availability[[#This Row],[start_missing]],availability[[#This Row],[end_missing]]), "",
 IF(OR(availability[[#This Row],[start_not_time]],availability[[#This Row],[end_not_time]]), "",
 (_FV(availability[#This Row],"end_num",TRUE)-_FV(availability[#This Row],"start_num",TRUE))*24))</f>
        <v>0</v>
      </c>
      <c r="Q200">
        <f ca="1">IF(availability[[#This Row],[duration_hours]]="", FALSE,
 OR(availability[[#This Row],[duration_hours]]&lt;=0, availability[[#This Row],[duration_hours]]&gt;16))</f>
        <v>0</v>
      </c>
    </row>
    <row r="201" spans="1:17" x14ac:dyDescent="0.25">
      <c r="A201" t="s">
        <v>381</v>
      </c>
      <c r="B201" t="s">
        <v>1051</v>
      </c>
      <c r="C201" s="1">
        <v>0.54166666666666663</v>
      </c>
      <c r="D201" s="1">
        <v>0.66666666666666663</v>
      </c>
      <c r="E201" t="b">
        <f>LEN(TRIM(availability[[#This Row],[FacultyID]]))=0</f>
        <v>0</v>
      </c>
      <c r="F201" t="b">
        <f>LEN(TRIM(availability[[#This Row],[Day]]))=0</f>
        <v>0</v>
      </c>
      <c r="G201" t="b">
        <f>IF(availability[[#This Row],[Day]]="",FALSE, ISERROR(MATCH(availability[[#This Row],[Day]], RefLists!$E:$E, 0)))</f>
        <v>0</v>
      </c>
      <c r="H201" t="b">
        <f>LEN(availability[[#This Row],[FacultyID]])&lt;&gt;LEN(TRIM(availability[[#This Row],[FacultyID]]))</f>
        <v>0</v>
      </c>
      <c r="I201" t="b">
        <f>OR(availability[[#This Row],[AvailableStart]]="", ISBLANK(availability[[#This Row],[AvailableStart]]))</f>
        <v>0</v>
      </c>
      <c r="J201" t="b">
        <f>OR(availability[[#This Row],[AvailableEnd]]="", ISBLANK(availability[[#This Row],[AvailableEnd]]))</f>
        <v>0</v>
      </c>
      <c r="K201" t="b">
        <f>AND(NOT(availability[[#This Row],[start_missing]]), NOT(ISNUMBER(availability[[#This Row],[AvailableStart]])))</f>
        <v>0</v>
      </c>
      <c r="L201" t="b">
        <f>AND(NOT(availability[[#This Row],[end_missing]]), NOT(ISNUMBER(availability[[#This Row],[AvailableEnd]])))</f>
        <v>0</v>
      </c>
      <c r="M201">
        <f>IF(availability[[#This Row],[start_missing]],"", IF(ISNUMBER(availability[[#This Row],[AvailableStart]]), availability[[#This Row],[AvailableStart]], IFERROR(TIMEVALUE(availability[[#This Row],[AvailableStart]]), "")))</f>
        <v>0.54166666666666663</v>
      </c>
      <c r="N201">
        <f>IF(availability[[#This Row],[end_missing]],"", IF(ISNUMBER(availability[[#This Row],[AvailableEnd]]), availability[[#This Row],[AvailableEnd]], IFERROR(TIMEVALUE(availability[[#This Row],[AvailableEnd]]), "")))</f>
        <v>0.66666666666666663</v>
      </c>
      <c r="O201" t="b">
        <f>IF(OR(availability[[#This Row],[start_missing]],availability[[#This Row],[end_missing]]), FALSE,
 IF(OR(availability[[#This Row],[start_not_time]],availability[[#This Row],[end_not_time]]), FALSE,
 availability[[#This Row],[end_num]]-availability[[#This Row],[start_num]]&lt;0))</f>
        <v>0</v>
      </c>
      <c r="P201" cm="1">
        <f t="array" aca="1" ref="P201" ca="1">IF(OR(availability[[#This Row],[start_missing]],availability[[#This Row],[end_missing]]), "",
 IF(OR(availability[[#This Row],[start_not_time]],availability[[#This Row],[end_not_time]]), "",
 (_FV(availability[#This Row],"end_num",TRUE)-_FV(availability[#This Row],"start_num",TRUE))*24))</f>
        <v>0</v>
      </c>
      <c r="Q201">
        <f ca="1">IF(availability[[#This Row],[duration_hours]]="", FALSE,
 OR(availability[[#This Row],[duration_hours]]&lt;=0, availability[[#This Row],[duration_hours]]&gt;16))</f>
        <v>0</v>
      </c>
    </row>
    <row r="202" spans="1:17" x14ac:dyDescent="0.25">
      <c r="A202" t="s">
        <v>381</v>
      </c>
      <c r="B202" t="s">
        <v>1050</v>
      </c>
      <c r="C202" s="1">
        <v>0.33333333333333331</v>
      </c>
      <c r="D202" s="1">
        <v>0.45833333333333331</v>
      </c>
      <c r="E202" t="b">
        <f>LEN(TRIM(availability[[#This Row],[FacultyID]]))=0</f>
        <v>0</v>
      </c>
      <c r="F202" t="b">
        <f>LEN(TRIM(availability[[#This Row],[Day]]))=0</f>
        <v>0</v>
      </c>
      <c r="G202" t="b">
        <f>IF(availability[[#This Row],[Day]]="",FALSE, ISERROR(MATCH(availability[[#This Row],[Day]], RefLists!$E:$E, 0)))</f>
        <v>0</v>
      </c>
      <c r="H202" t="b">
        <f>LEN(availability[[#This Row],[FacultyID]])&lt;&gt;LEN(TRIM(availability[[#This Row],[FacultyID]]))</f>
        <v>0</v>
      </c>
      <c r="I202" t="b">
        <f>OR(availability[[#This Row],[AvailableStart]]="", ISBLANK(availability[[#This Row],[AvailableStart]]))</f>
        <v>0</v>
      </c>
      <c r="J202" t="b">
        <f>OR(availability[[#This Row],[AvailableEnd]]="", ISBLANK(availability[[#This Row],[AvailableEnd]]))</f>
        <v>0</v>
      </c>
      <c r="K202" t="b">
        <f>AND(NOT(availability[[#This Row],[start_missing]]), NOT(ISNUMBER(availability[[#This Row],[AvailableStart]])))</f>
        <v>0</v>
      </c>
      <c r="L202" t="b">
        <f>AND(NOT(availability[[#This Row],[end_missing]]), NOT(ISNUMBER(availability[[#This Row],[AvailableEnd]])))</f>
        <v>0</v>
      </c>
      <c r="M202">
        <f>IF(availability[[#This Row],[start_missing]],"", IF(ISNUMBER(availability[[#This Row],[AvailableStart]]), availability[[#This Row],[AvailableStart]], IFERROR(TIMEVALUE(availability[[#This Row],[AvailableStart]]), "")))</f>
        <v>0.33333333333333331</v>
      </c>
      <c r="N202">
        <f>IF(availability[[#This Row],[end_missing]],"", IF(ISNUMBER(availability[[#This Row],[AvailableEnd]]), availability[[#This Row],[AvailableEnd]], IFERROR(TIMEVALUE(availability[[#This Row],[AvailableEnd]]), "")))</f>
        <v>0.45833333333333331</v>
      </c>
      <c r="O202" t="b">
        <f>IF(OR(availability[[#This Row],[start_missing]],availability[[#This Row],[end_missing]]), FALSE,
 IF(OR(availability[[#This Row],[start_not_time]],availability[[#This Row],[end_not_time]]), FALSE,
 availability[[#This Row],[end_num]]-availability[[#This Row],[start_num]]&lt;0))</f>
        <v>0</v>
      </c>
      <c r="P202" cm="1">
        <f t="array" aca="1" ref="P202" ca="1">IF(OR(availability[[#This Row],[start_missing]],availability[[#This Row],[end_missing]]), "",
 IF(OR(availability[[#This Row],[start_not_time]],availability[[#This Row],[end_not_time]]), "",
 (_FV(availability[#This Row],"end_num",TRUE)-_FV(availability[#This Row],"start_num",TRUE))*24))</f>
        <v>0</v>
      </c>
      <c r="Q202">
        <f ca="1">IF(availability[[#This Row],[duration_hours]]="", FALSE,
 OR(availability[[#This Row],[duration_hours]]&lt;=0, availability[[#This Row],[duration_hours]]&gt;16))</f>
        <v>0</v>
      </c>
    </row>
    <row r="203" spans="1:17" x14ac:dyDescent="0.25">
      <c r="A203" t="s">
        <v>384</v>
      </c>
      <c r="B203" t="s">
        <v>1052</v>
      </c>
      <c r="C203" s="1">
        <v>0.375</v>
      </c>
      <c r="D203" s="1">
        <v>0.45833333333333331</v>
      </c>
      <c r="E203" t="b">
        <f>LEN(TRIM(availability[[#This Row],[FacultyID]]))=0</f>
        <v>0</v>
      </c>
      <c r="F203" t="b">
        <f>LEN(TRIM(availability[[#This Row],[Day]]))=0</f>
        <v>0</v>
      </c>
      <c r="G203" t="b">
        <f>IF(availability[[#This Row],[Day]]="",FALSE, ISERROR(MATCH(availability[[#This Row],[Day]], RefLists!$E:$E, 0)))</f>
        <v>0</v>
      </c>
      <c r="H203" t="b">
        <f>LEN(availability[[#This Row],[FacultyID]])&lt;&gt;LEN(TRIM(availability[[#This Row],[FacultyID]]))</f>
        <v>0</v>
      </c>
      <c r="I203" t="b">
        <f>OR(availability[[#This Row],[AvailableStart]]="", ISBLANK(availability[[#This Row],[AvailableStart]]))</f>
        <v>0</v>
      </c>
      <c r="J203" t="b">
        <f>OR(availability[[#This Row],[AvailableEnd]]="", ISBLANK(availability[[#This Row],[AvailableEnd]]))</f>
        <v>0</v>
      </c>
      <c r="K203" t="b">
        <f>AND(NOT(availability[[#This Row],[start_missing]]), NOT(ISNUMBER(availability[[#This Row],[AvailableStart]])))</f>
        <v>0</v>
      </c>
      <c r="L203" t="b">
        <f>AND(NOT(availability[[#This Row],[end_missing]]), NOT(ISNUMBER(availability[[#This Row],[AvailableEnd]])))</f>
        <v>0</v>
      </c>
      <c r="M203">
        <f>IF(availability[[#This Row],[start_missing]],"", IF(ISNUMBER(availability[[#This Row],[AvailableStart]]), availability[[#This Row],[AvailableStart]], IFERROR(TIMEVALUE(availability[[#This Row],[AvailableStart]]), "")))</f>
        <v>0.375</v>
      </c>
      <c r="N203">
        <f>IF(availability[[#This Row],[end_missing]],"", IF(ISNUMBER(availability[[#This Row],[AvailableEnd]]), availability[[#This Row],[AvailableEnd]], IFERROR(TIMEVALUE(availability[[#This Row],[AvailableEnd]]), "")))</f>
        <v>0.45833333333333331</v>
      </c>
      <c r="O203" t="b">
        <f>IF(OR(availability[[#This Row],[start_missing]],availability[[#This Row],[end_missing]]), FALSE,
 IF(OR(availability[[#This Row],[start_not_time]],availability[[#This Row],[end_not_time]]), FALSE,
 availability[[#This Row],[end_num]]-availability[[#This Row],[start_num]]&lt;0))</f>
        <v>0</v>
      </c>
      <c r="P203" cm="1">
        <f t="array" aca="1" ref="P203" ca="1">IF(OR(availability[[#This Row],[start_missing]],availability[[#This Row],[end_missing]]), "",
 IF(OR(availability[[#This Row],[start_not_time]],availability[[#This Row],[end_not_time]]), "",
 (_FV(availability[#This Row],"end_num",TRUE)-_FV(availability[#This Row],"start_num",TRUE))*24))</f>
        <v>0</v>
      </c>
      <c r="Q203">
        <f ca="1">IF(availability[[#This Row],[duration_hours]]="", FALSE,
 OR(availability[[#This Row],[duration_hours]]&lt;=0, availability[[#This Row],[duration_hours]]&gt;16))</f>
        <v>0</v>
      </c>
    </row>
    <row r="204" spans="1:17" x14ac:dyDescent="0.25">
      <c r="A204" t="s">
        <v>384</v>
      </c>
      <c r="B204" t="s">
        <v>1049</v>
      </c>
      <c r="C204" s="1">
        <v>0.54166666666666663</v>
      </c>
      <c r="D204" s="1">
        <v>0.66666666666666663</v>
      </c>
      <c r="E204" t="b">
        <f>LEN(TRIM(availability[[#This Row],[FacultyID]]))=0</f>
        <v>0</v>
      </c>
      <c r="F204" t="b">
        <f>LEN(TRIM(availability[[#This Row],[Day]]))=0</f>
        <v>0</v>
      </c>
      <c r="G204" t="b">
        <f>IF(availability[[#This Row],[Day]]="",FALSE, ISERROR(MATCH(availability[[#This Row],[Day]], RefLists!$E:$E, 0)))</f>
        <v>0</v>
      </c>
      <c r="H204" t="b">
        <f>LEN(availability[[#This Row],[FacultyID]])&lt;&gt;LEN(TRIM(availability[[#This Row],[FacultyID]]))</f>
        <v>0</v>
      </c>
      <c r="I204" t="b">
        <f>OR(availability[[#This Row],[AvailableStart]]="", ISBLANK(availability[[#This Row],[AvailableStart]]))</f>
        <v>0</v>
      </c>
      <c r="J204" t="b">
        <f>OR(availability[[#This Row],[AvailableEnd]]="", ISBLANK(availability[[#This Row],[AvailableEnd]]))</f>
        <v>0</v>
      </c>
      <c r="K204" t="b">
        <f>AND(NOT(availability[[#This Row],[start_missing]]), NOT(ISNUMBER(availability[[#This Row],[AvailableStart]])))</f>
        <v>0</v>
      </c>
      <c r="L204" t="b">
        <f>AND(NOT(availability[[#This Row],[end_missing]]), NOT(ISNUMBER(availability[[#This Row],[AvailableEnd]])))</f>
        <v>0</v>
      </c>
      <c r="M204">
        <f>IF(availability[[#This Row],[start_missing]],"", IF(ISNUMBER(availability[[#This Row],[AvailableStart]]), availability[[#This Row],[AvailableStart]], IFERROR(TIMEVALUE(availability[[#This Row],[AvailableStart]]), "")))</f>
        <v>0.54166666666666663</v>
      </c>
      <c r="N204">
        <f>IF(availability[[#This Row],[end_missing]],"", IF(ISNUMBER(availability[[#This Row],[AvailableEnd]]), availability[[#This Row],[AvailableEnd]], IFERROR(TIMEVALUE(availability[[#This Row],[AvailableEnd]]), "")))</f>
        <v>0.66666666666666663</v>
      </c>
      <c r="O204" t="b">
        <f>IF(OR(availability[[#This Row],[start_missing]],availability[[#This Row],[end_missing]]), FALSE,
 IF(OR(availability[[#This Row],[start_not_time]],availability[[#This Row],[end_not_time]]), FALSE,
 availability[[#This Row],[end_num]]-availability[[#This Row],[start_num]]&lt;0))</f>
        <v>0</v>
      </c>
      <c r="P204" cm="1">
        <f t="array" aca="1" ref="P204" ca="1">IF(OR(availability[[#This Row],[start_missing]],availability[[#This Row],[end_missing]]), "",
 IF(OR(availability[[#This Row],[start_not_time]],availability[[#This Row],[end_not_time]]), "",
 (_FV(availability[#This Row],"end_num",TRUE)-_FV(availability[#This Row],"start_num",TRUE))*24))</f>
        <v>0</v>
      </c>
      <c r="Q204">
        <f ca="1">IF(availability[[#This Row],[duration_hours]]="", FALSE,
 OR(availability[[#This Row],[duration_hours]]&lt;=0, availability[[#This Row],[duration_hours]]&gt;16))</f>
        <v>0</v>
      </c>
    </row>
    <row r="205" spans="1:17" x14ac:dyDescent="0.25">
      <c r="A205" t="s">
        <v>384</v>
      </c>
      <c r="B205" t="s">
        <v>1051</v>
      </c>
      <c r="C205" s="1">
        <v>0.45833333333333331</v>
      </c>
      <c r="D205" s="1">
        <v>0.54166666666666663</v>
      </c>
      <c r="E205" t="b">
        <f>LEN(TRIM(availability[[#This Row],[FacultyID]]))=0</f>
        <v>0</v>
      </c>
      <c r="F205" t="b">
        <f>LEN(TRIM(availability[[#This Row],[Day]]))=0</f>
        <v>0</v>
      </c>
      <c r="G205" t="b">
        <f>IF(availability[[#This Row],[Day]]="",FALSE, ISERROR(MATCH(availability[[#This Row],[Day]], RefLists!$E:$E, 0)))</f>
        <v>0</v>
      </c>
      <c r="H205" t="b">
        <f>LEN(availability[[#This Row],[FacultyID]])&lt;&gt;LEN(TRIM(availability[[#This Row],[FacultyID]]))</f>
        <v>0</v>
      </c>
      <c r="I205" t="b">
        <f>OR(availability[[#This Row],[AvailableStart]]="", ISBLANK(availability[[#This Row],[AvailableStart]]))</f>
        <v>0</v>
      </c>
      <c r="J205" t="b">
        <f>OR(availability[[#This Row],[AvailableEnd]]="", ISBLANK(availability[[#This Row],[AvailableEnd]]))</f>
        <v>0</v>
      </c>
      <c r="K205" t="b">
        <f>AND(NOT(availability[[#This Row],[start_missing]]), NOT(ISNUMBER(availability[[#This Row],[AvailableStart]])))</f>
        <v>0</v>
      </c>
      <c r="L205" t="b">
        <f>AND(NOT(availability[[#This Row],[end_missing]]), NOT(ISNUMBER(availability[[#This Row],[AvailableEnd]])))</f>
        <v>0</v>
      </c>
      <c r="M205">
        <f>IF(availability[[#This Row],[start_missing]],"", IF(ISNUMBER(availability[[#This Row],[AvailableStart]]), availability[[#This Row],[AvailableStart]], IFERROR(TIMEVALUE(availability[[#This Row],[AvailableStart]]), "")))</f>
        <v>0.45833333333333331</v>
      </c>
      <c r="N205">
        <f>IF(availability[[#This Row],[end_missing]],"", IF(ISNUMBER(availability[[#This Row],[AvailableEnd]]), availability[[#This Row],[AvailableEnd]], IFERROR(TIMEVALUE(availability[[#This Row],[AvailableEnd]]), "")))</f>
        <v>0.54166666666666663</v>
      </c>
      <c r="O205" t="b">
        <f>IF(OR(availability[[#This Row],[start_missing]],availability[[#This Row],[end_missing]]), FALSE,
 IF(OR(availability[[#This Row],[start_not_time]],availability[[#This Row],[end_not_time]]), FALSE,
 availability[[#This Row],[end_num]]-availability[[#This Row],[start_num]]&lt;0))</f>
        <v>0</v>
      </c>
      <c r="P205" cm="1">
        <f t="array" aca="1" ref="P205" ca="1">IF(OR(availability[[#This Row],[start_missing]],availability[[#This Row],[end_missing]]), "",
 IF(OR(availability[[#This Row],[start_not_time]],availability[[#This Row],[end_not_time]]), "",
 (_FV(availability[#This Row],"end_num",TRUE)-_FV(availability[#This Row],"start_num",TRUE))*24))</f>
        <v>0</v>
      </c>
      <c r="Q205">
        <f ca="1">IF(availability[[#This Row],[duration_hours]]="", FALSE,
 OR(availability[[#This Row],[duration_hours]]&lt;=0, availability[[#This Row],[duration_hours]]&gt;16))</f>
        <v>0</v>
      </c>
    </row>
    <row r="206" spans="1:17" x14ac:dyDescent="0.25">
      <c r="A206" t="s">
        <v>384</v>
      </c>
      <c r="B206" t="s">
        <v>1050</v>
      </c>
      <c r="C206" s="1">
        <v>0.375</v>
      </c>
      <c r="D206" s="1">
        <v>0.5</v>
      </c>
      <c r="E206" t="b">
        <f>LEN(TRIM(availability[[#This Row],[FacultyID]]))=0</f>
        <v>0</v>
      </c>
      <c r="F206" t="b">
        <f>LEN(TRIM(availability[[#This Row],[Day]]))=0</f>
        <v>0</v>
      </c>
      <c r="G206" t="b">
        <f>IF(availability[[#This Row],[Day]]="",FALSE, ISERROR(MATCH(availability[[#This Row],[Day]], RefLists!$E:$E, 0)))</f>
        <v>0</v>
      </c>
      <c r="H206" t="b">
        <f>LEN(availability[[#This Row],[FacultyID]])&lt;&gt;LEN(TRIM(availability[[#This Row],[FacultyID]]))</f>
        <v>0</v>
      </c>
      <c r="I206" t="b">
        <f>OR(availability[[#This Row],[AvailableStart]]="", ISBLANK(availability[[#This Row],[AvailableStart]]))</f>
        <v>0</v>
      </c>
      <c r="J206" t="b">
        <f>OR(availability[[#This Row],[AvailableEnd]]="", ISBLANK(availability[[#This Row],[AvailableEnd]]))</f>
        <v>0</v>
      </c>
      <c r="K206" t="b">
        <f>AND(NOT(availability[[#This Row],[start_missing]]), NOT(ISNUMBER(availability[[#This Row],[AvailableStart]])))</f>
        <v>0</v>
      </c>
      <c r="L206" t="b">
        <f>AND(NOT(availability[[#This Row],[end_missing]]), NOT(ISNUMBER(availability[[#This Row],[AvailableEnd]])))</f>
        <v>0</v>
      </c>
      <c r="M206">
        <f>IF(availability[[#This Row],[start_missing]],"", IF(ISNUMBER(availability[[#This Row],[AvailableStart]]), availability[[#This Row],[AvailableStart]], IFERROR(TIMEVALUE(availability[[#This Row],[AvailableStart]]), "")))</f>
        <v>0.375</v>
      </c>
      <c r="N206">
        <f>IF(availability[[#This Row],[end_missing]],"", IF(ISNUMBER(availability[[#This Row],[AvailableEnd]]), availability[[#This Row],[AvailableEnd]], IFERROR(TIMEVALUE(availability[[#This Row],[AvailableEnd]]), "")))</f>
        <v>0.5</v>
      </c>
      <c r="O206" t="b">
        <f>IF(OR(availability[[#This Row],[start_missing]],availability[[#This Row],[end_missing]]), FALSE,
 IF(OR(availability[[#This Row],[start_not_time]],availability[[#This Row],[end_not_time]]), FALSE,
 availability[[#This Row],[end_num]]-availability[[#This Row],[start_num]]&lt;0))</f>
        <v>0</v>
      </c>
      <c r="P206" cm="1">
        <f t="array" aca="1" ref="P206" ca="1">IF(OR(availability[[#This Row],[start_missing]],availability[[#This Row],[end_missing]]), "",
 IF(OR(availability[[#This Row],[start_not_time]],availability[[#This Row],[end_not_time]]), "",
 (_FV(availability[#This Row],"end_num",TRUE)-_FV(availability[#This Row],"start_num",TRUE))*24))</f>
        <v>0</v>
      </c>
      <c r="Q206">
        <f ca="1">IF(availability[[#This Row],[duration_hours]]="", FALSE,
 OR(availability[[#This Row],[duration_hours]]&lt;=0, availability[[#This Row],[duration_hours]]&gt;16))</f>
        <v>0</v>
      </c>
    </row>
    <row r="207" spans="1:17" x14ac:dyDescent="0.25">
      <c r="A207" t="s">
        <v>384</v>
      </c>
      <c r="B207" t="s">
        <v>1053</v>
      </c>
      <c r="C207" s="1">
        <v>0.45833333333333331</v>
      </c>
      <c r="D207" s="1">
        <v>0.58333333333333337</v>
      </c>
      <c r="E207" t="b">
        <f>LEN(TRIM(availability[[#This Row],[FacultyID]]))=0</f>
        <v>0</v>
      </c>
      <c r="F207" t="b">
        <f>LEN(TRIM(availability[[#This Row],[Day]]))=0</f>
        <v>0</v>
      </c>
      <c r="G207" t="b">
        <f>IF(availability[[#This Row],[Day]]="",FALSE, ISERROR(MATCH(availability[[#This Row],[Day]], RefLists!$E:$E, 0)))</f>
        <v>0</v>
      </c>
      <c r="H207" t="b">
        <f>LEN(availability[[#This Row],[FacultyID]])&lt;&gt;LEN(TRIM(availability[[#This Row],[FacultyID]]))</f>
        <v>0</v>
      </c>
      <c r="I207" t="b">
        <f>OR(availability[[#This Row],[AvailableStart]]="", ISBLANK(availability[[#This Row],[AvailableStart]]))</f>
        <v>0</v>
      </c>
      <c r="J207" t="b">
        <f>OR(availability[[#This Row],[AvailableEnd]]="", ISBLANK(availability[[#This Row],[AvailableEnd]]))</f>
        <v>0</v>
      </c>
      <c r="K207" t="b">
        <f>AND(NOT(availability[[#This Row],[start_missing]]), NOT(ISNUMBER(availability[[#This Row],[AvailableStart]])))</f>
        <v>0</v>
      </c>
      <c r="L207" t="b">
        <f>AND(NOT(availability[[#This Row],[end_missing]]), NOT(ISNUMBER(availability[[#This Row],[AvailableEnd]])))</f>
        <v>0</v>
      </c>
      <c r="M207">
        <f>IF(availability[[#This Row],[start_missing]],"", IF(ISNUMBER(availability[[#This Row],[AvailableStart]]), availability[[#This Row],[AvailableStart]], IFERROR(TIMEVALUE(availability[[#This Row],[AvailableStart]]), "")))</f>
        <v>0.45833333333333331</v>
      </c>
      <c r="N207">
        <f>IF(availability[[#This Row],[end_missing]],"", IF(ISNUMBER(availability[[#This Row],[AvailableEnd]]), availability[[#This Row],[AvailableEnd]], IFERROR(TIMEVALUE(availability[[#This Row],[AvailableEnd]]), "")))</f>
        <v>0.58333333333333337</v>
      </c>
      <c r="O207" t="b">
        <f>IF(OR(availability[[#This Row],[start_missing]],availability[[#This Row],[end_missing]]), FALSE,
 IF(OR(availability[[#This Row],[start_not_time]],availability[[#This Row],[end_not_time]]), FALSE,
 availability[[#This Row],[end_num]]-availability[[#This Row],[start_num]]&lt;0))</f>
        <v>0</v>
      </c>
      <c r="P207" cm="1">
        <f t="array" aca="1" ref="P207" ca="1">IF(OR(availability[[#This Row],[start_missing]],availability[[#This Row],[end_missing]]), "",
 IF(OR(availability[[#This Row],[start_not_time]],availability[[#This Row],[end_not_time]]), "",
 (_FV(availability[#This Row],"end_num",TRUE)-_FV(availability[#This Row],"start_num",TRUE))*24))</f>
        <v>0</v>
      </c>
      <c r="Q207">
        <f ca="1">IF(availability[[#This Row],[duration_hours]]="", FALSE,
 OR(availability[[#This Row],[duration_hours]]&lt;=0, availability[[#This Row],[duration_hours]]&gt;16))</f>
        <v>0</v>
      </c>
    </row>
    <row r="208" spans="1:17" x14ac:dyDescent="0.25">
      <c r="A208" t="s">
        <v>387</v>
      </c>
      <c r="B208" t="s">
        <v>1053</v>
      </c>
      <c r="C208" s="1">
        <v>0.33333333333333331</v>
      </c>
      <c r="D208" s="1">
        <v>0.41666666666666669</v>
      </c>
      <c r="E208" t="b">
        <f>LEN(TRIM(availability[[#This Row],[FacultyID]]))=0</f>
        <v>0</v>
      </c>
      <c r="F208" t="b">
        <f>LEN(TRIM(availability[[#This Row],[Day]]))=0</f>
        <v>0</v>
      </c>
      <c r="G208" t="b">
        <f>IF(availability[[#This Row],[Day]]="",FALSE, ISERROR(MATCH(availability[[#This Row],[Day]], RefLists!$E:$E, 0)))</f>
        <v>0</v>
      </c>
      <c r="H208" t="b">
        <f>LEN(availability[[#This Row],[FacultyID]])&lt;&gt;LEN(TRIM(availability[[#This Row],[FacultyID]]))</f>
        <v>0</v>
      </c>
      <c r="I208" t="b">
        <f>OR(availability[[#This Row],[AvailableStart]]="", ISBLANK(availability[[#This Row],[AvailableStart]]))</f>
        <v>0</v>
      </c>
      <c r="J208" t="b">
        <f>OR(availability[[#This Row],[AvailableEnd]]="", ISBLANK(availability[[#This Row],[AvailableEnd]]))</f>
        <v>0</v>
      </c>
      <c r="K208" t="b">
        <f>AND(NOT(availability[[#This Row],[start_missing]]), NOT(ISNUMBER(availability[[#This Row],[AvailableStart]])))</f>
        <v>0</v>
      </c>
      <c r="L208" t="b">
        <f>AND(NOT(availability[[#This Row],[end_missing]]), NOT(ISNUMBER(availability[[#This Row],[AvailableEnd]])))</f>
        <v>0</v>
      </c>
      <c r="M208">
        <f>IF(availability[[#This Row],[start_missing]],"", IF(ISNUMBER(availability[[#This Row],[AvailableStart]]), availability[[#This Row],[AvailableStart]], IFERROR(TIMEVALUE(availability[[#This Row],[AvailableStart]]), "")))</f>
        <v>0.33333333333333331</v>
      </c>
      <c r="N208">
        <f>IF(availability[[#This Row],[end_missing]],"", IF(ISNUMBER(availability[[#This Row],[AvailableEnd]]), availability[[#This Row],[AvailableEnd]], IFERROR(TIMEVALUE(availability[[#This Row],[AvailableEnd]]), "")))</f>
        <v>0.41666666666666669</v>
      </c>
      <c r="O208" t="b">
        <f>IF(OR(availability[[#This Row],[start_missing]],availability[[#This Row],[end_missing]]), FALSE,
 IF(OR(availability[[#This Row],[start_not_time]],availability[[#This Row],[end_not_time]]), FALSE,
 availability[[#This Row],[end_num]]-availability[[#This Row],[start_num]]&lt;0))</f>
        <v>0</v>
      </c>
      <c r="P208" cm="1">
        <f t="array" aca="1" ref="P208" ca="1">IF(OR(availability[[#This Row],[start_missing]],availability[[#This Row],[end_missing]]), "",
 IF(OR(availability[[#This Row],[start_not_time]],availability[[#This Row],[end_not_time]]), "",
 (_FV(availability[#This Row],"end_num",TRUE)-_FV(availability[#This Row],"start_num",TRUE))*24))</f>
        <v>0</v>
      </c>
      <c r="Q208">
        <f ca="1">IF(availability[[#This Row],[duration_hours]]="", FALSE,
 OR(availability[[#This Row],[duration_hours]]&lt;=0, availability[[#This Row],[duration_hours]]&gt;16))</f>
        <v>0</v>
      </c>
    </row>
    <row r="209" spans="1:17" x14ac:dyDescent="0.25">
      <c r="A209" t="s">
        <v>387</v>
      </c>
      <c r="B209" t="s">
        <v>1052</v>
      </c>
      <c r="C209" s="1">
        <v>0.45833333333333331</v>
      </c>
      <c r="D209" s="1">
        <v>0.58333333333333337</v>
      </c>
      <c r="E209" t="b">
        <f>LEN(TRIM(availability[[#This Row],[FacultyID]]))=0</f>
        <v>0</v>
      </c>
      <c r="F209" t="b">
        <f>LEN(TRIM(availability[[#This Row],[Day]]))=0</f>
        <v>0</v>
      </c>
      <c r="G209" t="b">
        <f>IF(availability[[#This Row],[Day]]="",FALSE, ISERROR(MATCH(availability[[#This Row],[Day]], RefLists!$E:$E, 0)))</f>
        <v>0</v>
      </c>
      <c r="H209" t="b">
        <f>LEN(availability[[#This Row],[FacultyID]])&lt;&gt;LEN(TRIM(availability[[#This Row],[FacultyID]]))</f>
        <v>0</v>
      </c>
      <c r="I209" t="b">
        <f>OR(availability[[#This Row],[AvailableStart]]="", ISBLANK(availability[[#This Row],[AvailableStart]]))</f>
        <v>0</v>
      </c>
      <c r="J209" t="b">
        <f>OR(availability[[#This Row],[AvailableEnd]]="", ISBLANK(availability[[#This Row],[AvailableEnd]]))</f>
        <v>0</v>
      </c>
      <c r="K209" t="b">
        <f>AND(NOT(availability[[#This Row],[start_missing]]), NOT(ISNUMBER(availability[[#This Row],[AvailableStart]])))</f>
        <v>0</v>
      </c>
      <c r="L209" t="b">
        <f>AND(NOT(availability[[#This Row],[end_missing]]), NOT(ISNUMBER(availability[[#This Row],[AvailableEnd]])))</f>
        <v>0</v>
      </c>
      <c r="M209">
        <f>IF(availability[[#This Row],[start_missing]],"", IF(ISNUMBER(availability[[#This Row],[AvailableStart]]), availability[[#This Row],[AvailableStart]], IFERROR(TIMEVALUE(availability[[#This Row],[AvailableStart]]), "")))</f>
        <v>0.45833333333333331</v>
      </c>
      <c r="N209">
        <f>IF(availability[[#This Row],[end_missing]],"", IF(ISNUMBER(availability[[#This Row],[AvailableEnd]]), availability[[#This Row],[AvailableEnd]], IFERROR(TIMEVALUE(availability[[#This Row],[AvailableEnd]]), "")))</f>
        <v>0.58333333333333337</v>
      </c>
      <c r="O209" t="b">
        <f>IF(OR(availability[[#This Row],[start_missing]],availability[[#This Row],[end_missing]]), FALSE,
 IF(OR(availability[[#This Row],[start_not_time]],availability[[#This Row],[end_not_time]]), FALSE,
 availability[[#This Row],[end_num]]-availability[[#This Row],[start_num]]&lt;0))</f>
        <v>0</v>
      </c>
      <c r="P209" cm="1">
        <f t="array" aca="1" ref="P209" ca="1">IF(OR(availability[[#This Row],[start_missing]],availability[[#This Row],[end_missing]]), "",
 IF(OR(availability[[#This Row],[start_not_time]],availability[[#This Row],[end_not_time]]), "",
 (_FV(availability[#This Row],"end_num",TRUE)-_FV(availability[#This Row],"start_num",TRUE))*24))</f>
        <v>0</v>
      </c>
      <c r="Q209">
        <f ca="1">IF(availability[[#This Row],[duration_hours]]="", FALSE,
 OR(availability[[#This Row],[duration_hours]]&lt;=0, availability[[#This Row],[duration_hours]]&gt;16))</f>
        <v>0</v>
      </c>
    </row>
    <row r="210" spans="1:17" x14ac:dyDescent="0.25">
      <c r="A210" t="s">
        <v>387</v>
      </c>
      <c r="B210" t="s">
        <v>1050</v>
      </c>
      <c r="C210" s="1">
        <v>0.33333333333333331</v>
      </c>
      <c r="D210" s="1">
        <v>0.5</v>
      </c>
      <c r="E210" t="b">
        <f>LEN(TRIM(availability[[#This Row],[FacultyID]]))=0</f>
        <v>0</v>
      </c>
      <c r="F210" t="b">
        <f>LEN(TRIM(availability[[#This Row],[Day]]))=0</f>
        <v>0</v>
      </c>
      <c r="G210" t="b">
        <f>IF(availability[[#This Row],[Day]]="",FALSE, ISERROR(MATCH(availability[[#This Row],[Day]], RefLists!$E:$E, 0)))</f>
        <v>0</v>
      </c>
      <c r="H210" t="b">
        <f>LEN(availability[[#This Row],[FacultyID]])&lt;&gt;LEN(TRIM(availability[[#This Row],[FacultyID]]))</f>
        <v>0</v>
      </c>
      <c r="I210" t="b">
        <f>OR(availability[[#This Row],[AvailableStart]]="", ISBLANK(availability[[#This Row],[AvailableStart]]))</f>
        <v>0</v>
      </c>
      <c r="J210" t="b">
        <f>OR(availability[[#This Row],[AvailableEnd]]="", ISBLANK(availability[[#This Row],[AvailableEnd]]))</f>
        <v>0</v>
      </c>
      <c r="K210" t="b">
        <f>AND(NOT(availability[[#This Row],[start_missing]]), NOT(ISNUMBER(availability[[#This Row],[AvailableStart]])))</f>
        <v>0</v>
      </c>
      <c r="L210" t="b">
        <f>AND(NOT(availability[[#This Row],[end_missing]]), NOT(ISNUMBER(availability[[#This Row],[AvailableEnd]])))</f>
        <v>0</v>
      </c>
      <c r="M210">
        <f>IF(availability[[#This Row],[start_missing]],"", IF(ISNUMBER(availability[[#This Row],[AvailableStart]]), availability[[#This Row],[AvailableStart]], IFERROR(TIMEVALUE(availability[[#This Row],[AvailableStart]]), "")))</f>
        <v>0.33333333333333331</v>
      </c>
      <c r="N210">
        <f>IF(availability[[#This Row],[end_missing]],"", IF(ISNUMBER(availability[[#This Row],[AvailableEnd]]), availability[[#This Row],[AvailableEnd]], IFERROR(TIMEVALUE(availability[[#This Row],[AvailableEnd]]), "")))</f>
        <v>0.5</v>
      </c>
      <c r="O210" t="b">
        <f>IF(OR(availability[[#This Row],[start_missing]],availability[[#This Row],[end_missing]]), FALSE,
 IF(OR(availability[[#This Row],[start_not_time]],availability[[#This Row],[end_not_time]]), FALSE,
 availability[[#This Row],[end_num]]-availability[[#This Row],[start_num]]&lt;0))</f>
        <v>0</v>
      </c>
      <c r="P210" cm="1">
        <f t="array" aca="1" ref="P210" ca="1">IF(OR(availability[[#This Row],[start_missing]],availability[[#This Row],[end_missing]]), "",
 IF(OR(availability[[#This Row],[start_not_time]],availability[[#This Row],[end_not_time]]), "",
 (_FV(availability[#This Row],"end_num",TRUE)-_FV(availability[#This Row],"start_num",TRUE))*24))</f>
        <v>0</v>
      </c>
      <c r="Q210">
        <f ca="1">IF(availability[[#This Row],[duration_hours]]="", FALSE,
 OR(availability[[#This Row],[duration_hours]]&lt;=0, availability[[#This Row],[duration_hours]]&gt;16))</f>
        <v>0</v>
      </c>
    </row>
    <row r="211" spans="1:17" x14ac:dyDescent="0.25">
      <c r="A211" t="s">
        <v>387</v>
      </c>
      <c r="B211" t="s">
        <v>1049</v>
      </c>
      <c r="C211" s="1">
        <v>0.54166666666666663</v>
      </c>
      <c r="D211" s="1">
        <v>0.66666666666666663</v>
      </c>
      <c r="E211" t="b">
        <f>LEN(TRIM(availability[[#This Row],[FacultyID]]))=0</f>
        <v>0</v>
      </c>
      <c r="F211" t="b">
        <f>LEN(TRIM(availability[[#This Row],[Day]]))=0</f>
        <v>0</v>
      </c>
      <c r="G211" t="b">
        <f>IF(availability[[#This Row],[Day]]="",FALSE, ISERROR(MATCH(availability[[#This Row],[Day]], RefLists!$E:$E, 0)))</f>
        <v>0</v>
      </c>
      <c r="H211" t="b">
        <f>LEN(availability[[#This Row],[FacultyID]])&lt;&gt;LEN(TRIM(availability[[#This Row],[FacultyID]]))</f>
        <v>0</v>
      </c>
      <c r="I211" t="b">
        <f>OR(availability[[#This Row],[AvailableStart]]="", ISBLANK(availability[[#This Row],[AvailableStart]]))</f>
        <v>0</v>
      </c>
      <c r="J211" t="b">
        <f>OR(availability[[#This Row],[AvailableEnd]]="", ISBLANK(availability[[#This Row],[AvailableEnd]]))</f>
        <v>0</v>
      </c>
      <c r="K211" t="b">
        <f>AND(NOT(availability[[#This Row],[start_missing]]), NOT(ISNUMBER(availability[[#This Row],[AvailableStart]])))</f>
        <v>0</v>
      </c>
      <c r="L211" t="b">
        <f>AND(NOT(availability[[#This Row],[end_missing]]), NOT(ISNUMBER(availability[[#This Row],[AvailableEnd]])))</f>
        <v>0</v>
      </c>
      <c r="M211">
        <f>IF(availability[[#This Row],[start_missing]],"", IF(ISNUMBER(availability[[#This Row],[AvailableStart]]), availability[[#This Row],[AvailableStart]], IFERROR(TIMEVALUE(availability[[#This Row],[AvailableStart]]), "")))</f>
        <v>0.54166666666666663</v>
      </c>
      <c r="N211">
        <f>IF(availability[[#This Row],[end_missing]],"", IF(ISNUMBER(availability[[#This Row],[AvailableEnd]]), availability[[#This Row],[AvailableEnd]], IFERROR(TIMEVALUE(availability[[#This Row],[AvailableEnd]]), "")))</f>
        <v>0.66666666666666663</v>
      </c>
      <c r="O211" t="b">
        <f>IF(OR(availability[[#This Row],[start_missing]],availability[[#This Row],[end_missing]]), FALSE,
 IF(OR(availability[[#This Row],[start_not_time]],availability[[#This Row],[end_not_time]]), FALSE,
 availability[[#This Row],[end_num]]-availability[[#This Row],[start_num]]&lt;0))</f>
        <v>0</v>
      </c>
      <c r="P211" cm="1">
        <f t="array" aca="1" ref="P211" ca="1">IF(OR(availability[[#This Row],[start_missing]],availability[[#This Row],[end_missing]]), "",
 IF(OR(availability[[#This Row],[start_not_time]],availability[[#This Row],[end_not_time]]), "",
 (_FV(availability[#This Row],"end_num",TRUE)-_FV(availability[#This Row],"start_num",TRUE))*24))</f>
        <v>0</v>
      </c>
      <c r="Q211">
        <f ca="1">IF(availability[[#This Row],[duration_hours]]="", FALSE,
 OR(availability[[#This Row],[duration_hours]]&lt;=0, availability[[#This Row],[duration_hours]]&gt;16))</f>
        <v>0</v>
      </c>
    </row>
    <row r="212" spans="1:17" x14ac:dyDescent="0.25">
      <c r="A212" t="s">
        <v>390</v>
      </c>
      <c r="B212" t="s">
        <v>1049</v>
      </c>
      <c r="C212" s="1">
        <v>0.375</v>
      </c>
      <c r="D212" s="1">
        <v>0.54166666666666663</v>
      </c>
      <c r="E212" t="b">
        <f>LEN(TRIM(availability[[#This Row],[FacultyID]]))=0</f>
        <v>0</v>
      </c>
      <c r="F212" t="b">
        <f>LEN(TRIM(availability[[#This Row],[Day]]))=0</f>
        <v>0</v>
      </c>
      <c r="G212" t="b">
        <f>IF(availability[[#This Row],[Day]]="",FALSE, ISERROR(MATCH(availability[[#This Row],[Day]], RefLists!$E:$E, 0)))</f>
        <v>0</v>
      </c>
      <c r="H212" t="b">
        <f>LEN(availability[[#This Row],[FacultyID]])&lt;&gt;LEN(TRIM(availability[[#This Row],[FacultyID]]))</f>
        <v>0</v>
      </c>
      <c r="I212" t="b">
        <f>OR(availability[[#This Row],[AvailableStart]]="", ISBLANK(availability[[#This Row],[AvailableStart]]))</f>
        <v>0</v>
      </c>
      <c r="J212" t="b">
        <f>OR(availability[[#This Row],[AvailableEnd]]="", ISBLANK(availability[[#This Row],[AvailableEnd]]))</f>
        <v>0</v>
      </c>
      <c r="K212" t="b">
        <f>AND(NOT(availability[[#This Row],[start_missing]]), NOT(ISNUMBER(availability[[#This Row],[AvailableStart]])))</f>
        <v>0</v>
      </c>
      <c r="L212" t="b">
        <f>AND(NOT(availability[[#This Row],[end_missing]]), NOT(ISNUMBER(availability[[#This Row],[AvailableEnd]])))</f>
        <v>0</v>
      </c>
      <c r="M212">
        <f>IF(availability[[#This Row],[start_missing]],"", IF(ISNUMBER(availability[[#This Row],[AvailableStart]]), availability[[#This Row],[AvailableStart]], IFERROR(TIMEVALUE(availability[[#This Row],[AvailableStart]]), "")))</f>
        <v>0.375</v>
      </c>
      <c r="N212">
        <f>IF(availability[[#This Row],[end_missing]],"", IF(ISNUMBER(availability[[#This Row],[AvailableEnd]]), availability[[#This Row],[AvailableEnd]], IFERROR(TIMEVALUE(availability[[#This Row],[AvailableEnd]]), "")))</f>
        <v>0.54166666666666663</v>
      </c>
      <c r="O212" t="b">
        <f>IF(OR(availability[[#This Row],[start_missing]],availability[[#This Row],[end_missing]]), FALSE,
 IF(OR(availability[[#This Row],[start_not_time]],availability[[#This Row],[end_not_time]]), FALSE,
 availability[[#This Row],[end_num]]-availability[[#This Row],[start_num]]&lt;0))</f>
        <v>0</v>
      </c>
      <c r="P212" cm="1">
        <f t="array" aca="1" ref="P212" ca="1">IF(OR(availability[[#This Row],[start_missing]],availability[[#This Row],[end_missing]]), "",
 IF(OR(availability[[#This Row],[start_not_time]],availability[[#This Row],[end_not_time]]), "",
 (_FV(availability[#This Row],"end_num",TRUE)-_FV(availability[#This Row],"start_num",TRUE))*24))</f>
        <v>0</v>
      </c>
      <c r="Q212">
        <f ca="1">IF(availability[[#This Row],[duration_hours]]="", FALSE,
 OR(availability[[#This Row],[duration_hours]]&lt;=0, availability[[#This Row],[duration_hours]]&gt;16))</f>
        <v>0</v>
      </c>
    </row>
    <row r="213" spans="1:17" x14ac:dyDescent="0.25">
      <c r="A213" t="s">
        <v>390</v>
      </c>
      <c r="B213" t="s">
        <v>1051</v>
      </c>
      <c r="C213" s="1">
        <v>0.41666666666666669</v>
      </c>
      <c r="D213" s="1">
        <v>0.5</v>
      </c>
      <c r="E213" t="b">
        <f>LEN(TRIM(availability[[#This Row],[FacultyID]]))=0</f>
        <v>0</v>
      </c>
      <c r="F213" t="b">
        <f>LEN(TRIM(availability[[#This Row],[Day]]))=0</f>
        <v>0</v>
      </c>
      <c r="G213" t="b">
        <f>IF(availability[[#This Row],[Day]]="",FALSE, ISERROR(MATCH(availability[[#This Row],[Day]], RefLists!$E:$E, 0)))</f>
        <v>0</v>
      </c>
      <c r="H213" t="b">
        <f>LEN(availability[[#This Row],[FacultyID]])&lt;&gt;LEN(TRIM(availability[[#This Row],[FacultyID]]))</f>
        <v>0</v>
      </c>
      <c r="I213" t="b">
        <f>OR(availability[[#This Row],[AvailableStart]]="", ISBLANK(availability[[#This Row],[AvailableStart]]))</f>
        <v>0</v>
      </c>
      <c r="J213" t="b">
        <f>OR(availability[[#This Row],[AvailableEnd]]="", ISBLANK(availability[[#This Row],[AvailableEnd]]))</f>
        <v>0</v>
      </c>
      <c r="K213" t="b">
        <f>AND(NOT(availability[[#This Row],[start_missing]]), NOT(ISNUMBER(availability[[#This Row],[AvailableStart]])))</f>
        <v>0</v>
      </c>
      <c r="L213" t="b">
        <f>AND(NOT(availability[[#This Row],[end_missing]]), NOT(ISNUMBER(availability[[#This Row],[AvailableEnd]])))</f>
        <v>0</v>
      </c>
      <c r="M213">
        <f>IF(availability[[#This Row],[start_missing]],"", IF(ISNUMBER(availability[[#This Row],[AvailableStart]]), availability[[#This Row],[AvailableStart]], IFERROR(TIMEVALUE(availability[[#This Row],[AvailableStart]]), "")))</f>
        <v>0.41666666666666669</v>
      </c>
      <c r="N213">
        <f>IF(availability[[#This Row],[end_missing]],"", IF(ISNUMBER(availability[[#This Row],[AvailableEnd]]), availability[[#This Row],[AvailableEnd]], IFERROR(TIMEVALUE(availability[[#This Row],[AvailableEnd]]), "")))</f>
        <v>0.5</v>
      </c>
      <c r="O213" t="b">
        <f>IF(OR(availability[[#This Row],[start_missing]],availability[[#This Row],[end_missing]]), FALSE,
 IF(OR(availability[[#This Row],[start_not_time]],availability[[#This Row],[end_not_time]]), FALSE,
 availability[[#This Row],[end_num]]-availability[[#This Row],[start_num]]&lt;0))</f>
        <v>0</v>
      </c>
      <c r="P213" cm="1">
        <f t="array" aca="1" ref="P213" ca="1">IF(OR(availability[[#This Row],[start_missing]],availability[[#This Row],[end_missing]]), "",
 IF(OR(availability[[#This Row],[start_not_time]],availability[[#This Row],[end_not_time]]), "",
 (_FV(availability[#This Row],"end_num",TRUE)-_FV(availability[#This Row],"start_num",TRUE))*24))</f>
        <v>0</v>
      </c>
      <c r="Q213">
        <f ca="1">IF(availability[[#This Row],[duration_hours]]="", FALSE,
 OR(availability[[#This Row],[duration_hours]]&lt;=0, availability[[#This Row],[duration_hours]]&gt;16))</f>
        <v>0</v>
      </c>
    </row>
    <row r="214" spans="1:17" x14ac:dyDescent="0.25">
      <c r="A214" t="s">
        <v>390</v>
      </c>
      <c r="B214" t="s">
        <v>1052</v>
      </c>
      <c r="C214" s="1">
        <v>0.41666666666666669</v>
      </c>
      <c r="D214" s="1">
        <v>0.5</v>
      </c>
      <c r="E214" t="b">
        <f>LEN(TRIM(availability[[#This Row],[FacultyID]]))=0</f>
        <v>0</v>
      </c>
      <c r="F214" t="b">
        <f>LEN(TRIM(availability[[#This Row],[Day]]))=0</f>
        <v>0</v>
      </c>
      <c r="G214" t="b">
        <f>IF(availability[[#This Row],[Day]]="",FALSE, ISERROR(MATCH(availability[[#This Row],[Day]], RefLists!$E:$E, 0)))</f>
        <v>0</v>
      </c>
      <c r="H214" t="b">
        <f>LEN(availability[[#This Row],[FacultyID]])&lt;&gt;LEN(TRIM(availability[[#This Row],[FacultyID]]))</f>
        <v>0</v>
      </c>
      <c r="I214" t="b">
        <f>OR(availability[[#This Row],[AvailableStart]]="", ISBLANK(availability[[#This Row],[AvailableStart]]))</f>
        <v>0</v>
      </c>
      <c r="J214" t="b">
        <f>OR(availability[[#This Row],[AvailableEnd]]="", ISBLANK(availability[[#This Row],[AvailableEnd]]))</f>
        <v>0</v>
      </c>
      <c r="K214" t="b">
        <f>AND(NOT(availability[[#This Row],[start_missing]]), NOT(ISNUMBER(availability[[#This Row],[AvailableStart]])))</f>
        <v>0</v>
      </c>
      <c r="L214" t="b">
        <f>AND(NOT(availability[[#This Row],[end_missing]]), NOT(ISNUMBER(availability[[#This Row],[AvailableEnd]])))</f>
        <v>0</v>
      </c>
      <c r="M214">
        <f>IF(availability[[#This Row],[start_missing]],"", IF(ISNUMBER(availability[[#This Row],[AvailableStart]]), availability[[#This Row],[AvailableStart]], IFERROR(TIMEVALUE(availability[[#This Row],[AvailableStart]]), "")))</f>
        <v>0.41666666666666669</v>
      </c>
      <c r="N214">
        <f>IF(availability[[#This Row],[end_missing]],"", IF(ISNUMBER(availability[[#This Row],[AvailableEnd]]), availability[[#This Row],[AvailableEnd]], IFERROR(TIMEVALUE(availability[[#This Row],[AvailableEnd]]), "")))</f>
        <v>0.5</v>
      </c>
      <c r="O214" t="b">
        <f>IF(OR(availability[[#This Row],[start_missing]],availability[[#This Row],[end_missing]]), FALSE,
 IF(OR(availability[[#This Row],[start_not_time]],availability[[#This Row],[end_not_time]]), FALSE,
 availability[[#This Row],[end_num]]-availability[[#This Row],[start_num]]&lt;0))</f>
        <v>0</v>
      </c>
      <c r="P214" cm="1">
        <f t="array" aca="1" ref="P214" ca="1">IF(OR(availability[[#This Row],[start_missing]],availability[[#This Row],[end_missing]]), "",
 IF(OR(availability[[#This Row],[start_not_time]],availability[[#This Row],[end_not_time]]), "",
 (_FV(availability[#This Row],"end_num",TRUE)-_FV(availability[#This Row],"start_num",TRUE))*24))</f>
        <v>0</v>
      </c>
      <c r="Q214">
        <f ca="1">IF(availability[[#This Row],[duration_hours]]="", FALSE,
 OR(availability[[#This Row],[duration_hours]]&lt;=0, availability[[#This Row],[duration_hours]]&gt;16))</f>
        <v>0</v>
      </c>
    </row>
    <row r="215" spans="1:17" x14ac:dyDescent="0.25">
      <c r="A215" t="s">
        <v>390</v>
      </c>
      <c r="B215" t="s">
        <v>1053</v>
      </c>
      <c r="C215" s="1">
        <v>0.54166666666666663</v>
      </c>
      <c r="D215" s="1">
        <v>0.66666666666666663</v>
      </c>
      <c r="E215" t="b">
        <f>LEN(TRIM(availability[[#This Row],[FacultyID]]))=0</f>
        <v>0</v>
      </c>
      <c r="F215" t="b">
        <f>LEN(TRIM(availability[[#This Row],[Day]]))=0</f>
        <v>0</v>
      </c>
      <c r="G215" t="b">
        <f>IF(availability[[#This Row],[Day]]="",FALSE, ISERROR(MATCH(availability[[#This Row],[Day]], RefLists!$E:$E, 0)))</f>
        <v>0</v>
      </c>
      <c r="H215" t="b">
        <f>LEN(availability[[#This Row],[FacultyID]])&lt;&gt;LEN(TRIM(availability[[#This Row],[FacultyID]]))</f>
        <v>0</v>
      </c>
      <c r="I215" t="b">
        <f>OR(availability[[#This Row],[AvailableStart]]="", ISBLANK(availability[[#This Row],[AvailableStart]]))</f>
        <v>0</v>
      </c>
      <c r="J215" t="b">
        <f>OR(availability[[#This Row],[AvailableEnd]]="", ISBLANK(availability[[#This Row],[AvailableEnd]]))</f>
        <v>0</v>
      </c>
      <c r="K215" t="b">
        <f>AND(NOT(availability[[#This Row],[start_missing]]), NOT(ISNUMBER(availability[[#This Row],[AvailableStart]])))</f>
        <v>0</v>
      </c>
      <c r="L215" t="b">
        <f>AND(NOT(availability[[#This Row],[end_missing]]), NOT(ISNUMBER(availability[[#This Row],[AvailableEnd]])))</f>
        <v>0</v>
      </c>
      <c r="M215">
        <f>IF(availability[[#This Row],[start_missing]],"", IF(ISNUMBER(availability[[#This Row],[AvailableStart]]), availability[[#This Row],[AvailableStart]], IFERROR(TIMEVALUE(availability[[#This Row],[AvailableStart]]), "")))</f>
        <v>0.54166666666666663</v>
      </c>
      <c r="N215">
        <f>IF(availability[[#This Row],[end_missing]],"", IF(ISNUMBER(availability[[#This Row],[AvailableEnd]]), availability[[#This Row],[AvailableEnd]], IFERROR(TIMEVALUE(availability[[#This Row],[AvailableEnd]]), "")))</f>
        <v>0.66666666666666663</v>
      </c>
      <c r="O215" t="b">
        <f>IF(OR(availability[[#This Row],[start_missing]],availability[[#This Row],[end_missing]]), FALSE,
 IF(OR(availability[[#This Row],[start_not_time]],availability[[#This Row],[end_not_time]]), FALSE,
 availability[[#This Row],[end_num]]-availability[[#This Row],[start_num]]&lt;0))</f>
        <v>0</v>
      </c>
      <c r="P215" cm="1">
        <f t="array" aca="1" ref="P215" ca="1">IF(OR(availability[[#This Row],[start_missing]],availability[[#This Row],[end_missing]]), "",
 IF(OR(availability[[#This Row],[start_not_time]],availability[[#This Row],[end_not_time]]), "",
 (_FV(availability[#This Row],"end_num",TRUE)-_FV(availability[#This Row],"start_num",TRUE))*24))</f>
        <v>0</v>
      </c>
      <c r="Q215">
        <f ca="1">IF(availability[[#This Row],[duration_hours]]="", FALSE,
 OR(availability[[#This Row],[duration_hours]]&lt;=0, availability[[#This Row],[duration_hours]]&gt;16))</f>
        <v>0</v>
      </c>
    </row>
    <row r="216" spans="1:17" x14ac:dyDescent="0.25">
      <c r="A216" t="s">
        <v>394</v>
      </c>
      <c r="B216" t="s">
        <v>1052</v>
      </c>
      <c r="C216" s="1">
        <v>0.33333333333333331</v>
      </c>
      <c r="D216" s="1">
        <v>0.45833333333333331</v>
      </c>
      <c r="E216" t="b">
        <f>LEN(TRIM(availability[[#This Row],[FacultyID]]))=0</f>
        <v>0</v>
      </c>
      <c r="F216" t="b">
        <f>LEN(TRIM(availability[[#This Row],[Day]]))=0</f>
        <v>0</v>
      </c>
      <c r="G216" t="b">
        <f>IF(availability[[#This Row],[Day]]="",FALSE, ISERROR(MATCH(availability[[#This Row],[Day]], RefLists!$E:$E, 0)))</f>
        <v>0</v>
      </c>
      <c r="H216" t="b">
        <f>LEN(availability[[#This Row],[FacultyID]])&lt;&gt;LEN(TRIM(availability[[#This Row],[FacultyID]]))</f>
        <v>0</v>
      </c>
      <c r="I216" t="b">
        <f>OR(availability[[#This Row],[AvailableStart]]="", ISBLANK(availability[[#This Row],[AvailableStart]]))</f>
        <v>0</v>
      </c>
      <c r="J216" t="b">
        <f>OR(availability[[#This Row],[AvailableEnd]]="", ISBLANK(availability[[#This Row],[AvailableEnd]]))</f>
        <v>0</v>
      </c>
      <c r="K216" t="b">
        <f>AND(NOT(availability[[#This Row],[start_missing]]), NOT(ISNUMBER(availability[[#This Row],[AvailableStart]])))</f>
        <v>0</v>
      </c>
      <c r="L216" t="b">
        <f>AND(NOT(availability[[#This Row],[end_missing]]), NOT(ISNUMBER(availability[[#This Row],[AvailableEnd]])))</f>
        <v>0</v>
      </c>
      <c r="M216">
        <f>IF(availability[[#This Row],[start_missing]],"", IF(ISNUMBER(availability[[#This Row],[AvailableStart]]), availability[[#This Row],[AvailableStart]], IFERROR(TIMEVALUE(availability[[#This Row],[AvailableStart]]), "")))</f>
        <v>0.33333333333333331</v>
      </c>
      <c r="N216">
        <f>IF(availability[[#This Row],[end_missing]],"", IF(ISNUMBER(availability[[#This Row],[AvailableEnd]]), availability[[#This Row],[AvailableEnd]], IFERROR(TIMEVALUE(availability[[#This Row],[AvailableEnd]]), "")))</f>
        <v>0.45833333333333331</v>
      </c>
      <c r="O216" t="b">
        <f>IF(OR(availability[[#This Row],[start_missing]],availability[[#This Row],[end_missing]]), FALSE,
 IF(OR(availability[[#This Row],[start_not_time]],availability[[#This Row],[end_not_time]]), FALSE,
 availability[[#This Row],[end_num]]-availability[[#This Row],[start_num]]&lt;0))</f>
        <v>0</v>
      </c>
      <c r="P216" cm="1">
        <f t="array" aca="1" ref="P216" ca="1">IF(OR(availability[[#This Row],[start_missing]],availability[[#This Row],[end_missing]]), "",
 IF(OR(availability[[#This Row],[start_not_time]],availability[[#This Row],[end_not_time]]), "",
 (_FV(availability[#This Row],"end_num",TRUE)-_FV(availability[#This Row],"start_num",TRUE))*24))</f>
        <v>0</v>
      </c>
      <c r="Q216">
        <f ca="1">IF(availability[[#This Row],[duration_hours]]="", FALSE,
 OR(availability[[#This Row],[duration_hours]]&lt;=0, availability[[#This Row],[duration_hours]]&gt;16))</f>
        <v>0</v>
      </c>
    </row>
    <row r="217" spans="1:17" x14ac:dyDescent="0.25">
      <c r="A217" t="s">
        <v>394</v>
      </c>
      <c r="B217" t="s">
        <v>1049</v>
      </c>
      <c r="C217" s="1">
        <v>0.375</v>
      </c>
      <c r="D217" s="1">
        <v>0.5</v>
      </c>
      <c r="E217" t="b">
        <f>LEN(TRIM(availability[[#This Row],[FacultyID]]))=0</f>
        <v>0</v>
      </c>
      <c r="F217" t="b">
        <f>LEN(TRIM(availability[[#This Row],[Day]]))=0</f>
        <v>0</v>
      </c>
      <c r="G217" t="b">
        <f>IF(availability[[#This Row],[Day]]="",FALSE, ISERROR(MATCH(availability[[#This Row],[Day]], RefLists!$E:$E, 0)))</f>
        <v>0</v>
      </c>
      <c r="H217" t="b">
        <f>LEN(availability[[#This Row],[FacultyID]])&lt;&gt;LEN(TRIM(availability[[#This Row],[FacultyID]]))</f>
        <v>0</v>
      </c>
      <c r="I217" t="b">
        <f>OR(availability[[#This Row],[AvailableStart]]="", ISBLANK(availability[[#This Row],[AvailableStart]]))</f>
        <v>0</v>
      </c>
      <c r="J217" t="b">
        <f>OR(availability[[#This Row],[AvailableEnd]]="", ISBLANK(availability[[#This Row],[AvailableEnd]]))</f>
        <v>0</v>
      </c>
      <c r="K217" t="b">
        <f>AND(NOT(availability[[#This Row],[start_missing]]), NOT(ISNUMBER(availability[[#This Row],[AvailableStart]])))</f>
        <v>0</v>
      </c>
      <c r="L217" t="b">
        <f>AND(NOT(availability[[#This Row],[end_missing]]), NOT(ISNUMBER(availability[[#This Row],[AvailableEnd]])))</f>
        <v>0</v>
      </c>
      <c r="M217">
        <f>IF(availability[[#This Row],[start_missing]],"", IF(ISNUMBER(availability[[#This Row],[AvailableStart]]), availability[[#This Row],[AvailableStart]], IFERROR(TIMEVALUE(availability[[#This Row],[AvailableStart]]), "")))</f>
        <v>0.375</v>
      </c>
      <c r="N217">
        <f>IF(availability[[#This Row],[end_missing]],"", IF(ISNUMBER(availability[[#This Row],[AvailableEnd]]), availability[[#This Row],[AvailableEnd]], IFERROR(TIMEVALUE(availability[[#This Row],[AvailableEnd]]), "")))</f>
        <v>0.5</v>
      </c>
      <c r="O217" t="b">
        <f>IF(OR(availability[[#This Row],[start_missing]],availability[[#This Row],[end_missing]]), FALSE,
 IF(OR(availability[[#This Row],[start_not_time]],availability[[#This Row],[end_not_time]]), FALSE,
 availability[[#This Row],[end_num]]-availability[[#This Row],[start_num]]&lt;0))</f>
        <v>0</v>
      </c>
      <c r="P217" cm="1">
        <f t="array" aca="1" ref="P217" ca="1">IF(OR(availability[[#This Row],[start_missing]],availability[[#This Row],[end_missing]]), "",
 IF(OR(availability[[#This Row],[start_not_time]],availability[[#This Row],[end_not_time]]), "",
 (_FV(availability[#This Row],"end_num",TRUE)-_FV(availability[#This Row],"start_num",TRUE))*24))</f>
        <v>0</v>
      </c>
      <c r="Q217">
        <f ca="1">IF(availability[[#This Row],[duration_hours]]="", FALSE,
 OR(availability[[#This Row],[duration_hours]]&lt;=0, availability[[#This Row],[duration_hours]]&gt;16))</f>
        <v>0</v>
      </c>
    </row>
    <row r="218" spans="1:17" x14ac:dyDescent="0.25">
      <c r="A218" t="s">
        <v>394</v>
      </c>
      <c r="B218" t="s">
        <v>1051</v>
      </c>
      <c r="C218" s="1">
        <v>0.41666666666666669</v>
      </c>
      <c r="D218" s="1">
        <v>0.5</v>
      </c>
      <c r="E218" t="b">
        <f>LEN(TRIM(availability[[#This Row],[FacultyID]]))=0</f>
        <v>0</v>
      </c>
      <c r="F218" t="b">
        <f>LEN(TRIM(availability[[#This Row],[Day]]))=0</f>
        <v>0</v>
      </c>
      <c r="G218" t="b">
        <f>IF(availability[[#This Row],[Day]]="",FALSE, ISERROR(MATCH(availability[[#This Row],[Day]], RefLists!$E:$E, 0)))</f>
        <v>0</v>
      </c>
      <c r="H218" t="b">
        <f>LEN(availability[[#This Row],[FacultyID]])&lt;&gt;LEN(TRIM(availability[[#This Row],[FacultyID]]))</f>
        <v>0</v>
      </c>
      <c r="I218" t="b">
        <f>OR(availability[[#This Row],[AvailableStart]]="", ISBLANK(availability[[#This Row],[AvailableStart]]))</f>
        <v>0</v>
      </c>
      <c r="J218" t="b">
        <f>OR(availability[[#This Row],[AvailableEnd]]="", ISBLANK(availability[[#This Row],[AvailableEnd]]))</f>
        <v>0</v>
      </c>
      <c r="K218" t="b">
        <f>AND(NOT(availability[[#This Row],[start_missing]]), NOT(ISNUMBER(availability[[#This Row],[AvailableStart]])))</f>
        <v>0</v>
      </c>
      <c r="L218" t="b">
        <f>AND(NOT(availability[[#This Row],[end_missing]]), NOT(ISNUMBER(availability[[#This Row],[AvailableEnd]])))</f>
        <v>0</v>
      </c>
      <c r="M218">
        <f>IF(availability[[#This Row],[start_missing]],"", IF(ISNUMBER(availability[[#This Row],[AvailableStart]]), availability[[#This Row],[AvailableStart]], IFERROR(TIMEVALUE(availability[[#This Row],[AvailableStart]]), "")))</f>
        <v>0.41666666666666669</v>
      </c>
      <c r="N218">
        <f>IF(availability[[#This Row],[end_missing]],"", IF(ISNUMBER(availability[[#This Row],[AvailableEnd]]), availability[[#This Row],[AvailableEnd]], IFERROR(TIMEVALUE(availability[[#This Row],[AvailableEnd]]), "")))</f>
        <v>0.5</v>
      </c>
      <c r="O218" t="b">
        <f>IF(OR(availability[[#This Row],[start_missing]],availability[[#This Row],[end_missing]]), FALSE,
 IF(OR(availability[[#This Row],[start_not_time]],availability[[#This Row],[end_not_time]]), FALSE,
 availability[[#This Row],[end_num]]-availability[[#This Row],[start_num]]&lt;0))</f>
        <v>0</v>
      </c>
      <c r="P218" cm="1">
        <f t="array" aca="1" ref="P218" ca="1">IF(OR(availability[[#This Row],[start_missing]],availability[[#This Row],[end_missing]]), "",
 IF(OR(availability[[#This Row],[start_not_time]],availability[[#This Row],[end_not_time]]), "",
 (_FV(availability[#This Row],"end_num",TRUE)-_FV(availability[#This Row],"start_num",TRUE))*24))</f>
        <v>0</v>
      </c>
      <c r="Q218">
        <f ca="1">IF(availability[[#This Row],[duration_hours]]="", FALSE,
 OR(availability[[#This Row],[duration_hours]]&lt;=0, availability[[#This Row],[duration_hours]]&gt;16))</f>
        <v>0</v>
      </c>
    </row>
    <row r="219" spans="1:17" x14ac:dyDescent="0.25">
      <c r="A219" t="s">
        <v>394</v>
      </c>
      <c r="B219" t="s">
        <v>1053</v>
      </c>
      <c r="C219" s="1">
        <v>0.54166666666666663</v>
      </c>
      <c r="D219" s="1">
        <v>0.70833333333333337</v>
      </c>
      <c r="E219" t="b">
        <f>LEN(TRIM(availability[[#This Row],[FacultyID]]))=0</f>
        <v>0</v>
      </c>
      <c r="F219" t="b">
        <f>LEN(TRIM(availability[[#This Row],[Day]]))=0</f>
        <v>0</v>
      </c>
      <c r="G219" t="b">
        <f>IF(availability[[#This Row],[Day]]="",FALSE, ISERROR(MATCH(availability[[#This Row],[Day]], RefLists!$E:$E, 0)))</f>
        <v>0</v>
      </c>
      <c r="H219" t="b">
        <f>LEN(availability[[#This Row],[FacultyID]])&lt;&gt;LEN(TRIM(availability[[#This Row],[FacultyID]]))</f>
        <v>0</v>
      </c>
      <c r="I219" t="b">
        <f>OR(availability[[#This Row],[AvailableStart]]="", ISBLANK(availability[[#This Row],[AvailableStart]]))</f>
        <v>0</v>
      </c>
      <c r="J219" t="b">
        <f>OR(availability[[#This Row],[AvailableEnd]]="", ISBLANK(availability[[#This Row],[AvailableEnd]]))</f>
        <v>0</v>
      </c>
      <c r="K219" t="b">
        <f>AND(NOT(availability[[#This Row],[start_missing]]), NOT(ISNUMBER(availability[[#This Row],[AvailableStart]])))</f>
        <v>0</v>
      </c>
      <c r="L219" t="b">
        <f>AND(NOT(availability[[#This Row],[end_missing]]), NOT(ISNUMBER(availability[[#This Row],[AvailableEnd]])))</f>
        <v>0</v>
      </c>
      <c r="M219">
        <f>IF(availability[[#This Row],[start_missing]],"", IF(ISNUMBER(availability[[#This Row],[AvailableStart]]), availability[[#This Row],[AvailableStart]], IFERROR(TIMEVALUE(availability[[#This Row],[AvailableStart]]), "")))</f>
        <v>0.54166666666666663</v>
      </c>
      <c r="N219">
        <f>IF(availability[[#This Row],[end_missing]],"", IF(ISNUMBER(availability[[#This Row],[AvailableEnd]]), availability[[#This Row],[AvailableEnd]], IFERROR(TIMEVALUE(availability[[#This Row],[AvailableEnd]]), "")))</f>
        <v>0.70833333333333337</v>
      </c>
      <c r="O219" t="b">
        <f>IF(OR(availability[[#This Row],[start_missing]],availability[[#This Row],[end_missing]]), FALSE,
 IF(OR(availability[[#This Row],[start_not_time]],availability[[#This Row],[end_not_time]]), FALSE,
 availability[[#This Row],[end_num]]-availability[[#This Row],[start_num]]&lt;0))</f>
        <v>0</v>
      </c>
      <c r="P219" cm="1">
        <f t="array" aca="1" ref="P219" ca="1">IF(OR(availability[[#This Row],[start_missing]],availability[[#This Row],[end_missing]]), "",
 IF(OR(availability[[#This Row],[start_not_time]],availability[[#This Row],[end_not_time]]), "",
 (_FV(availability[#This Row],"end_num",TRUE)-_FV(availability[#This Row],"start_num",TRUE))*24))</f>
        <v>0</v>
      </c>
      <c r="Q219">
        <f ca="1">IF(availability[[#This Row],[duration_hours]]="", FALSE,
 OR(availability[[#This Row],[duration_hours]]&lt;=0, availability[[#This Row],[duration_hours]]&gt;16))</f>
        <v>0</v>
      </c>
    </row>
    <row r="220" spans="1:17" x14ac:dyDescent="0.25">
      <c r="A220" t="s">
        <v>397</v>
      </c>
      <c r="B220" t="s">
        <v>1049</v>
      </c>
      <c r="C220" s="1">
        <v>0.5</v>
      </c>
      <c r="D220" s="1">
        <v>0.625</v>
      </c>
      <c r="E220" t="b">
        <f>LEN(TRIM(availability[[#This Row],[FacultyID]]))=0</f>
        <v>0</v>
      </c>
      <c r="F220" t="b">
        <f>LEN(TRIM(availability[[#This Row],[Day]]))=0</f>
        <v>0</v>
      </c>
      <c r="G220" t="b">
        <f>IF(availability[[#This Row],[Day]]="",FALSE, ISERROR(MATCH(availability[[#This Row],[Day]], RefLists!$E:$E, 0)))</f>
        <v>0</v>
      </c>
      <c r="H220" t="b">
        <f>LEN(availability[[#This Row],[FacultyID]])&lt;&gt;LEN(TRIM(availability[[#This Row],[FacultyID]]))</f>
        <v>0</v>
      </c>
      <c r="I220" t="b">
        <f>OR(availability[[#This Row],[AvailableStart]]="", ISBLANK(availability[[#This Row],[AvailableStart]]))</f>
        <v>0</v>
      </c>
      <c r="J220" t="b">
        <f>OR(availability[[#This Row],[AvailableEnd]]="", ISBLANK(availability[[#This Row],[AvailableEnd]]))</f>
        <v>0</v>
      </c>
      <c r="K220" t="b">
        <f>AND(NOT(availability[[#This Row],[start_missing]]), NOT(ISNUMBER(availability[[#This Row],[AvailableStart]])))</f>
        <v>0</v>
      </c>
      <c r="L220" t="b">
        <f>AND(NOT(availability[[#This Row],[end_missing]]), NOT(ISNUMBER(availability[[#This Row],[AvailableEnd]])))</f>
        <v>0</v>
      </c>
      <c r="M220">
        <f>IF(availability[[#This Row],[start_missing]],"", IF(ISNUMBER(availability[[#This Row],[AvailableStart]]), availability[[#This Row],[AvailableStart]], IFERROR(TIMEVALUE(availability[[#This Row],[AvailableStart]]), "")))</f>
        <v>0.5</v>
      </c>
      <c r="N220">
        <f>IF(availability[[#This Row],[end_missing]],"", IF(ISNUMBER(availability[[#This Row],[AvailableEnd]]), availability[[#This Row],[AvailableEnd]], IFERROR(TIMEVALUE(availability[[#This Row],[AvailableEnd]]), "")))</f>
        <v>0.625</v>
      </c>
      <c r="O220" t="b">
        <f>IF(OR(availability[[#This Row],[start_missing]],availability[[#This Row],[end_missing]]), FALSE,
 IF(OR(availability[[#This Row],[start_not_time]],availability[[#This Row],[end_not_time]]), FALSE,
 availability[[#This Row],[end_num]]-availability[[#This Row],[start_num]]&lt;0))</f>
        <v>0</v>
      </c>
      <c r="P220" cm="1">
        <f t="array" aca="1" ref="P220" ca="1">IF(OR(availability[[#This Row],[start_missing]],availability[[#This Row],[end_missing]]), "",
 IF(OR(availability[[#This Row],[start_not_time]],availability[[#This Row],[end_not_time]]), "",
 (_FV(availability[#This Row],"end_num",TRUE)-_FV(availability[#This Row],"start_num",TRUE))*24))</f>
        <v>0</v>
      </c>
      <c r="Q220">
        <f ca="1">IF(availability[[#This Row],[duration_hours]]="", FALSE,
 OR(availability[[#This Row],[duration_hours]]&lt;=0, availability[[#This Row],[duration_hours]]&gt;16))</f>
        <v>0</v>
      </c>
    </row>
    <row r="221" spans="1:17" x14ac:dyDescent="0.25">
      <c r="A221" t="s">
        <v>397</v>
      </c>
      <c r="B221" t="s">
        <v>1053</v>
      </c>
      <c r="C221" s="1">
        <v>0.45833333333333331</v>
      </c>
      <c r="D221" s="1">
        <v>0.54166666666666663</v>
      </c>
      <c r="E221" t="b">
        <f>LEN(TRIM(availability[[#This Row],[FacultyID]]))=0</f>
        <v>0</v>
      </c>
      <c r="F221" t="b">
        <f>LEN(TRIM(availability[[#This Row],[Day]]))=0</f>
        <v>0</v>
      </c>
      <c r="G221" t="b">
        <f>IF(availability[[#This Row],[Day]]="",FALSE, ISERROR(MATCH(availability[[#This Row],[Day]], RefLists!$E:$E, 0)))</f>
        <v>0</v>
      </c>
      <c r="H221" t="b">
        <f>LEN(availability[[#This Row],[FacultyID]])&lt;&gt;LEN(TRIM(availability[[#This Row],[FacultyID]]))</f>
        <v>0</v>
      </c>
      <c r="I221" t="b">
        <f>OR(availability[[#This Row],[AvailableStart]]="", ISBLANK(availability[[#This Row],[AvailableStart]]))</f>
        <v>0</v>
      </c>
      <c r="J221" t="b">
        <f>OR(availability[[#This Row],[AvailableEnd]]="", ISBLANK(availability[[#This Row],[AvailableEnd]]))</f>
        <v>0</v>
      </c>
      <c r="K221" t="b">
        <f>AND(NOT(availability[[#This Row],[start_missing]]), NOT(ISNUMBER(availability[[#This Row],[AvailableStart]])))</f>
        <v>0</v>
      </c>
      <c r="L221" t="b">
        <f>AND(NOT(availability[[#This Row],[end_missing]]), NOT(ISNUMBER(availability[[#This Row],[AvailableEnd]])))</f>
        <v>0</v>
      </c>
      <c r="M221">
        <f>IF(availability[[#This Row],[start_missing]],"", IF(ISNUMBER(availability[[#This Row],[AvailableStart]]), availability[[#This Row],[AvailableStart]], IFERROR(TIMEVALUE(availability[[#This Row],[AvailableStart]]), "")))</f>
        <v>0.45833333333333331</v>
      </c>
      <c r="N221">
        <f>IF(availability[[#This Row],[end_missing]],"", IF(ISNUMBER(availability[[#This Row],[AvailableEnd]]), availability[[#This Row],[AvailableEnd]], IFERROR(TIMEVALUE(availability[[#This Row],[AvailableEnd]]), "")))</f>
        <v>0.54166666666666663</v>
      </c>
      <c r="O221" t="b">
        <f>IF(OR(availability[[#This Row],[start_missing]],availability[[#This Row],[end_missing]]), FALSE,
 IF(OR(availability[[#This Row],[start_not_time]],availability[[#This Row],[end_not_time]]), FALSE,
 availability[[#This Row],[end_num]]-availability[[#This Row],[start_num]]&lt;0))</f>
        <v>0</v>
      </c>
      <c r="P221" cm="1">
        <f t="array" aca="1" ref="P221" ca="1">IF(OR(availability[[#This Row],[start_missing]],availability[[#This Row],[end_missing]]), "",
 IF(OR(availability[[#This Row],[start_not_time]],availability[[#This Row],[end_not_time]]), "",
 (_FV(availability[#This Row],"end_num",TRUE)-_FV(availability[#This Row],"start_num",TRUE))*24))</f>
        <v>0</v>
      </c>
      <c r="Q221">
        <f ca="1">IF(availability[[#This Row],[duration_hours]]="", FALSE,
 OR(availability[[#This Row],[duration_hours]]&lt;=0, availability[[#This Row],[duration_hours]]&gt;16))</f>
        <v>0</v>
      </c>
    </row>
    <row r="222" spans="1:17" x14ac:dyDescent="0.25">
      <c r="A222" t="s">
        <v>397</v>
      </c>
      <c r="B222" t="s">
        <v>1051</v>
      </c>
      <c r="C222" s="1">
        <v>0.54166666666666663</v>
      </c>
      <c r="D222" s="1">
        <v>0.66666666666666663</v>
      </c>
      <c r="E222" t="b">
        <f>LEN(TRIM(availability[[#This Row],[FacultyID]]))=0</f>
        <v>0</v>
      </c>
      <c r="F222" t="b">
        <f>LEN(TRIM(availability[[#This Row],[Day]]))=0</f>
        <v>0</v>
      </c>
      <c r="G222" t="b">
        <f>IF(availability[[#This Row],[Day]]="",FALSE, ISERROR(MATCH(availability[[#This Row],[Day]], RefLists!$E:$E, 0)))</f>
        <v>0</v>
      </c>
      <c r="H222" t="b">
        <f>LEN(availability[[#This Row],[FacultyID]])&lt;&gt;LEN(TRIM(availability[[#This Row],[FacultyID]]))</f>
        <v>0</v>
      </c>
      <c r="I222" t="b">
        <f>OR(availability[[#This Row],[AvailableStart]]="", ISBLANK(availability[[#This Row],[AvailableStart]]))</f>
        <v>0</v>
      </c>
      <c r="J222" t="b">
        <f>OR(availability[[#This Row],[AvailableEnd]]="", ISBLANK(availability[[#This Row],[AvailableEnd]]))</f>
        <v>0</v>
      </c>
      <c r="K222" t="b">
        <f>AND(NOT(availability[[#This Row],[start_missing]]), NOT(ISNUMBER(availability[[#This Row],[AvailableStart]])))</f>
        <v>0</v>
      </c>
      <c r="L222" t="b">
        <f>AND(NOT(availability[[#This Row],[end_missing]]), NOT(ISNUMBER(availability[[#This Row],[AvailableEnd]])))</f>
        <v>0</v>
      </c>
      <c r="M222">
        <f>IF(availability[[#This Row],[start_missing]],"", IF(ISNUMBER(availability[[#This Row],[AvailableStart]]), availability[[#This Row],[AvailableStart]], IFERROR(TIMEVALUE(availability[[#This Row],[AvailableStart]]), "")))</f>
        <v>0.54166666666666663</v>
      </c>
      <c r="N222">
        <f>IF(availability[[#This Row],[end_missing]],"", IF(ISNUMBER(availability[[#This Row],[AvailableEnd]]), availability[[#This Row],[AvailableEnd]], IFERROR(TIMEVALUE(availability[[#This Row],[AvailableEnd]]), "")))</f>
        <v>0.66666666666666663</v>
      </c>
      <c r="O222" t="b">
        <f>IF(OR(availability[[#This Row],[start_missing]],availability[[#This Row],[end_missing]]), FALSE,
 IF(OR(availability[[#This Row],[start_not_time]],availability[[#This Row],[end_not_time]]), FALSE,
 availability[[#This Row],[end_num]]-availability[[#This Row],[start_num]]&lt;0))</f>
        <v>0</v>
      </c>
      <c r="P222" cm="1">
        <f t="array" aca="1" ref="P222" ca="1">IF(OR(availability[[#This Row],[start_missing]],availability[[#This Row],[end_missing]]), "",
 IF(OR(availability[[#This Row],[start_not_time]],availability[[#This Row],[end_not_time]]), "",
 (_FV(availability[#This Row],"end_num",TRUE)-_FV(availability[#This Row],"start_num",TRUE))*24))</f>
        <v>0</v>
      </c>
      <c r="Q222">
        <f ca="1">IF(availability[[#This Row],[duration_hours]]="", FALSE,
 OR(availability[[#This Row],[duration_hours]]&lt;=0, availability[[#This Row],[duration_hours]]&gt;16))</f>
        <v>0</v>
      </c>
    </row>
    <row r="223" spans="1:17" x14ac:dyDescent="0.25">
      <c r="A223" t="s">
        <v>401</v>
      </c>
      <c r="B223" t="s">
        <v>1052</v>
      </c>
      <c r="C223" s="1">
        <v>0.41666666666666669</v>
      </c>
      <c r="D223" s="1">
        <v>0.5</v>
      </c>
      <c r="E223" t="b">
        <f>LEN(TRIM(availability[[#This Row],[FacultyID]]))=0</f>
        <v>0</v>
      </c>
      <c r="F223" t="b">
        <f>LEN(TRIM(availability[[#This Row],[Day]]))=0</f>
        <v>0</v>
      </c>
      <c r="G223" t="b">
        <f>IF(availability[[#This Row],[Day]]="",FALSE, ISERROR(MATCH(availability[[#This Row],[Day]], RefLists!$E:$E, 0)))</f>
        <v>0</v>
      </c>
      <c r="H223" t="b">
        <f>LEN(availability[[#This Row],[FacultyID]])&lt;&gt;LEN(TRIM(availability[[#This Row],[FacultyID]]))</f>
        <v>0</v>
      </c>
      <c r="I223" t="b">
        <f>OR(availability[[#This Row],[AvailableStart]]="", ISBLANK(availability[[#This Row],[AvailableStart]]))</f>
        <v>0</v>
      </c>
      <c r="J223" t="b">
        <f>OR(availability[[#This Row],[AvailableEnd]]="", ISBLANK(availability[[#This Row],[AvailableEnd]]))</f>
        <v>0</v>
      </c>
      <c r="K223" t="b">
        <f>AND(NOT(availability[[#This Row],[start_missing]]), NOT(ISNUMBER(availability[[#This Row],[AvailableStart]])))</f>
        <v>0</v>
      </c>
      <c r="L223" t="b">
        <f>AND(NOT(availability[[#This Row],[end_missing]]), NOT(ISNUMBER(availability[[#This Row],[AvailableEnd]])))</f>
        <v>0</v>
      </c>
      <c r="M223">
        <f>IF(availability[[#This Row],[start_missing]],"", IF(ISNUMBER(availability[[#This Row],[AvailableStart]]), availability[[#This Row],[AvailableStart]], IFERROR(TIMEVALUE(availability[[#This Row],[AvailableStart]]), "")))</f>
        <v>0.41666666666666669</v>
      </c>
      <c r="N223">
        <f>IF(availability[[#This Row],[end_missing]],"", IF(ISNUMBER(availability[[#This Row],[AvailableEnd]]), availability[[#This Row],[AvailableEnd]], IFERROR(TIMEVALUE(availability[[#This Row],[AvailableEnd]]), "")))</f>
        <v>0.5</v>
      </c>
      <c r="O223" t="b">
        <f>IF(OR(availability[[#This Row],[start_missing]],availability[[#This Row],[end_missing]]), FALSE,
 IF(OR(availability[[#This Row],[start_not_time]],availability[[#This Row],[end_not_time]]), FALSE,
 availability[[#This Row],[end_num]]-availability[[#This Row],[start_num]]&lt;0))</f>
        <v>0</v>
      </c>
      <c r="P223" cm="1">
        <f t="array" aca="1" ref="P223" ca="1">IF(OR(availability[[#This Row],[start_missing]],availability[[#This Row],[end_missing]]), "",
 IF(OR(availability[[#This Row],[start_not_time]],availability[[#This Row],[end_not_time]]), "",
 (_FV(availability[#This Row],"end_num",TRUE)-_FV(availability[#This Row],"start_num",TRUE))*24))</f>
        <v>0</v>
      </c>
      <c r="Q223">
        <f ca="1">IF(availability[[#This Row],[duration_hours]]="", FALSE,
 OR(availability[[#This Row],[duration_hours]]&lt;=0, availability[[#This Row],[duration_hours]]&gt;16))</f>
        <v>0</v>
      </c>
    </row>
    <row r="224" spans="1:17" x14ac:dyDescent="0.25">
      <c r="A224" t="s">
        <v>401</v>
      </c>
      <c r="B224" t="s">
        <v>1053</v>
      </c>
      <c r="C224" s="1">
        <v>0.33333333333333331</v>
      </c>
      <c r="D224" s="1">
        <v>0.41666666666666669</v>
      </c>
      <c r="E224" t="b">
        <f>LEN(TRIM(availability[[#This Row],[FacultyID]]))=0</f>
        <v>0</v>
      </c>
      <c r="F224" t="b">
        <f>LEN(TRIM(availability[[#This Row],[Day]]))=0</f>
        <v>0</v>
      </c>
      <c r="G224" t="b">
        <f>IF(availability[[#This Row],[Day]]="",FALSE, ISERROR(MATCH(availability[[#This Row],[Day]], RefLists!$E:$E, 0)))</f>
        <v>0</v>
      </c>
      <c r="H224" t="b">
        <f>LEN(availability[[#This Row],[FacultyID]])&lt;&gt;LEN(TRIM(availability[[#This Row],[FacultyID]]))</f>
        <v>0</v>
      </c>
      <c r="I224" t="b">
        <f>OR(availability[[#This Row],[AvailableStart]]="", ISBLANK(availability[[#This Row],[AvailableStart]]))</f>
        <v>0</v>
      </c>
      <c r="J224" t="b">
        <f>OR(availability[[#This Row],[AvailableEnd]]="", ISBLANK(availability[[#This Row],[AvailableEnd]]))</f>
        <v>0</v>
      </c>
      <c r="K224" t="b">
        <f>AND(NOT(availability[[#This Row],[start_missing]]), NOT(ISNUMBER(availability[[#This Row],[AvailableStart]])))</f>
        <v>0</v>
      </c>
      <c r="L224" t="b">
        <f>AND(NOT(availability[[#This Row],[end_missing]]), NOT(ISNUMBER(availability[[#This Row],[AvailableEnd]])))</f>
        <v>0</v>
      </c>
      <c r="M224">
        <f>IF(availability[[#This Row],[start_missing]],"", IF(ISNUMBER(availability[[#This Row],[AvailableStart]]), availability[[#This Row],[AvailableStart]], IFERROR(TIMEVALUE(availability[[#This Row],[AvailableStart]]), "")))</f>
        <v>0.33333333333333331</v>
      </c>
      <c r="N224">
        <f>IF(availability[[#This Row],[end_missing]],"", IF(ISNUMBER(availability[[#This Row],[AvailableEnd]]), availability[[#This Row],[AvailableEnd]], IFERROR(TIMEVALUE(availability[[#This Row],[AvailableEnd]]), "")))</f>
        <v>0.41666666666666669</v>
      </c>
      <c r="O224" t="b">
        <f>IF(OR(availability[[#This Row],[start_missing]],availability[[#This Row],[end_missing]]), FALSE,
 IF(OR(availability[[#This Row],[start_not_time]],availability[[#This Row],[end_not_time]]), FALSE,
 availability[[#This Row],[end_num]]-availability[[#This Row],[start_num]]&lt;0))</f>
        <v>0</v>
      </c>
      <c r="P224" cm="1">
        <f t="array" aca="1" ref="P224" ca="1">IF(OR(availability[[#This Row],[start_missing]],availability[[#This Row],[end_missing]]), "",
 IF(OR(availability[[#This Row],[start_not_time]],availability[[#This Row],[end_not_time]]), "",
 (_FV(availability[#This Row],"end_num",TRUE)-_FV(availability[#This Row],"start_num",TRUE))*24))</f>
        <v>0</v>
      </c>
      <c r="Q224">
        <f ca="1">IF(availability[[#This Row],[duration_hours]]="", FALSE,
 OR(availability[[#This Row],[duration_hours]]&lt;=0, availability[[#This Row],[duration_hours]]&gt;16))</f>
        <v>0</v>
      </c>
    </row>
    <row r="225" spans="1:17" x14ac:dyDescent="0.25">
      <c r="A225" t="s">
        <v>401</v>
      </c>
      <c r="B225" t="s">
        <v>1049</v>
      </c>
      <c r="C225" s="1">
        <v>0.33333333333333331</v>
      </c>
      <c r="D225" s="1">
        <v>0.5</v>
      </c>
      <c r="E225" t="b">
        <f>LEN(TRIM(availability[[#This Row],[FacultyID]]))=0</f>
        <v>0</v>
      </c>
      <c r="F225" t="b">
        <f>LEN(TRIM(availability[[#This Row],[Day]]))=0</f>
        <v>0</v>
      </c>
      <c r="G225" t="b">
        <f>IF(availability[[#This Row],[Day]]="",FALSE, ISERROR(MATCH(availability[[#This Row],[Day]], RefLists!$E:$E, 0)))</f>
        <v>0</v>
      </c>
      <c r="H225" t="b">
        <f>LEN(availability[[#This Row],[FacultyID]])&lt;&gt;LEN(TRIM(availability[[#This Row],[FacultyID]]))</f>
        <v>0</v>
      </c>
      <c r="I225" t="b">
        <f>OR(availability[[#This Row],[AvailableStart]]="", ISBLANK(availability[[#This Row],[AvailableStart]]))</f>
        <v>0</v>
      </c>
      <c r="J225" t="b">
        <f>OR(availability[[#This Row],[AvailableEnd]]="", ISBLANK(availability[[#This Row],[AvailableEnd]]))</f>
        <v>0</v>
      </c>
      <c r="K225" t="b">
        <f>AND(NOT(availability[[#This Row],[start_missing]]), NOT(ISNUMBER(availability[[#This Row],[AvailableStart]])))</f>
        <v>0</v>
      </c>
      <c r="L225" t="b">
        <f>AND(NOT(availability[[#This Row],[end_missing]]), NOT(ISNUMBER(availability[[#This Row],[AvailableEnd]])))</f>
        <v>0</v>
      </c>
      <c r="M225">
        <f>IF(availability[[#This Row],[start_missing]],"", IF(ISNUMBER(availability[[#This Row],[AvailableStart]]), availability[[#This Row],[AvailableStart]], IFERROR(TIMEVALUE(availability[[#This Row],[AvailableStart]]), "")))</f>
        <v>0.33333333333333331</v>
      </c>
      <c r="N225">
        <f>IF(availability[[#This Row],[end_missing]],"", IF(ISNUMBER(availability[[#This Row],[AvailableEnd]]), availability[[#This Row],[AvailableEnd]], IFERROR(TIMEVALUE(availability[[#This Row],[AvailableEnd]]), "")))</f>
        <v>0.5</v>
      </c>
      <c r="O225" t="b">
        <f>IF(OR(availability[[#This Row],[start_missing]],availability[[#This Row],[end_missing]]), FALSE,
 IF(OR(availability[[#This Row],[start_not_time]],availability[[#This Row],[end_not_time]]), FALSE,
 availability[[#This Row],[end_num]]-availability[[#This Row],[start_num]]&lt;0))</f>
        <v>0</v>
      </c>
      <c r="P225" cm="1">
        <f t="array" aca="1" ref="P225" ca="1">IF(OR(availability[[#This Row],[start_missing]],availability[[#This Row],[end_missing]]), "",
 IF(OR(availability[[#This Row],[start_not_time]],availability[[#This Row],[end_not_time]]), "",
 (_FV(availability[#This Row],"end_num",TRUE)-_FV(availability[#This Row],"start_num",TRUE))*24))</f>
        <v>0</v>
      </c>
      <c r="Q225">
        <f ca="1">IF(availability[[#This Row],[duration_hours]]="", FALSE,
 OR(availability[[#This Row],[duration_hours]]&lt;=0, availability[[#This Row],[duration_hours]]&gt;16))</f>
        <v>0</v>
      </c>
    </row>
    <row r="226" spans="1:17" x14ac:dyDescent="0.25">
      <c r="A226" t="s">
        <v>401</v>
      </c>
      <c r="B226" t="s">
        <v>1050</v>
      </c>
      <c r="C226" s="1">
        <v>0.54166666666666663</v>
      </c>
      <c r="D226" s="1">
        <v>0.70833333333333337</v>
      </c>
      <c r="E226" t="b">
        <f>LEN(TRIM(availability[[#This Row],[FacultyID]]))=0</f>
        <v>0</v>
      </c>
      <c r="F226" t="b">
        <f>LEN(TRIM(availability[[#This Row],[Day]]))=0</f>
        <v>0</v>
      </c>
      <c r="G226" t="b">
        <f>IF(availability[[#This Row],[Day]]="",FALSE, ISERROR(MATCH(availability[[#This Row],[Day]], RefLists!$E:$E, 0)))</f>
        <v>0</v>
      </c>
      <c r="H226" t="b">
        <f>LEN(availability[[#This Row],[FacultyID]])&lt;&gt;LEN(TRIM(availability[[#This Row],[FacultyID]]))</f>
        <v>0</v>
      </c>
      <c r="I226" t="b">
        <f>OR(availability[[#This Row],[AvailableStart]]="", ISBLANK(availability[[#This Row],[AvailableStart]]))</f>
        <v>0</v>
      </c>
      <c r="J226" t="b">
        <f>OR(availability[[#This Row],[AvailableEnd]]="", ISBLANK(availability[[#This Row],[AvailableEnd]]))</f>
        <v>0</v>
      </c>
      <c r="K226" t="b">
        <f>AND(NOT(availability[[#This Row],[start_missing]]), NOT(ISNUMBER(availability[[#This Row],[AvailableStart]])))</f>
        <v>0</v>
      </c>
      <c r="L226" t="b">
        <f>AND(NOT(availability[[#This Row],[end_missing]]), NOT(ISNUMBER(availability[[#This Row],[AvailableEnd]])))</f>
        <v>0</v>
      </c>
      <c r="M226">
        <f>IF(availability[[#This Row],[start_missing]],"", IF(ISNUMBER(availability[[#This Row],[AvailableStart]]), availability[[#This Row],[AvailableStart]], IFERROR(TIMEVALUE(availability[[#This Row],[AvailableStart]]), "")))</f>
        <v>0.54166666666666663</v>
      </c>
      <c r="N226">
        <f>IF(availability[[#This Row],[end_missing]],"", IF(ISNUMBER(availability[[#This Row],[AvailableEnd]]), availability[[#This Row],[AvailableEnd]], IFERROR(TIMEVALUE(availability[[#This Row],[AvailableEnd]]), "")))</f>
        <v>0.70833333333333337</v>
      </c>
      <c r="O226" t="b">
        <f>IF(OR(availability[[#This Row],[start_missing]],availability[[#This Row],[end_missing]]), FALSE,
 IF(OR(availability[[#This Row],[start_not_time]],availability[[#This Row],[end_not_time]]), FALSE,
 availability[[#This Row],[end_num]]-availability[[#This Row],[start_num]]&lt;0))</f>
        <v>0</v>
      </c>
      <c r="P226" cm="1">
        <f t="array" aca="1" ref="P226" ca="1">IF(OR(availability[[#This Row],[start_missing]],availability[[#This Row],[end_missing]]), "",
 IF(OR(availability[[#This Row],[start_not_time]],availability[[#This Row],[end_not_time]]), "",
 (_FV(availability[#This Row],"end_num",TRUE)-_FV(availability[#This Row],"start_num",TRUE))*24))</f>
        <v>0</v>
      </c>
      <c r="Q226">
        <f ca="1">IF(availability[[#This Row],[duration_hours]]="", FALSE,
 OR(availability[[#This Row],[duration_hours]]&lt;=0, availability[[#This Row],[duration_hours]]&gt;16))</f>
        <v>0</v>
      </c>
    </row>
    <row r="227" spans="1:17" x14ac:dyDescent="0.25">
      <c r="A227" t="s">
        <v>405</v>
      </c>
      <c r="B227" t="s">
        <v>1049</v>
      </c>
      <c r="C227" s="1">
        <v>0.54166666666666663</v>
      </c>
      <c r="D227" s="1">
        <v>0.625</v>
      </c>
      <c r="E227" t="b">
        <f>LEN(TRIM(availability[[#This Row],[FacultyID]]))=0</f>
        <v>0</v>
      </c>
      <c r="F227" t="b">
        <f>LEN(TRIM(availability[[#This Row],[Day]]))=0</f>
        <v>0</v>
      </c>
      <c r="G227" t="b">
        <f>IF(availability[[#This Row],[Day]]="",FALSE, ISERROR(MATCH(availability[[#This Row],[Day]], RefLists!$E:$E, 0)))</f>
        <v>0</v>
      </c>
      <c r="H227" t="b">
        <f>LEN(availability[[#This Row],[FacultyID]])&lt;&gt;LEN(TRIM(availability[[#This Row],[FacultyID]]))</f>
        <v>0</v>
      </c>
      <c r="I227" t="b">
        <f>OR(availability[[#This Row],[AvailableStart]]="", ISBLANK(availability[[#This Row],[AvailableStart]]))</f>
        <v>0</v>
      </c>
      <c r="J227" t="b">
        <f>OR(availability[[#This Row],[AvailableEnd]]="", ISBLANK(availability[[#This Row],[AvailableEnd]]))</f>
        <v>0</v>
      </c>
      <c r="K227" t="b">
        <f>AND(NOT(availability[[#This Row],[start_missing]]), NOT(ISNUMBER(availability[[#This Row],[AvailableStart]])))</f>
        <v>0</v>
      </c>
      <c r="L227" t="b">
        <f>AND(NOT(availability[[#This Row],[end_missing]]), NOT(ISNUMBER(availability[[#This Row],[AvailableEnd]])))</f>
        <v>0</v>
      </c>
      <c r="M227">
        <f>IF(availability[[#This Row],[start_missing]],"", IF(ISNUMBER(availability[[#This Row],[AvailableStart]]), availability[[#This Row],[AvailableStart]], IFERROR(TIMEVALUE(availability[[#This Row],[AvailableStart]]), "")))</f>
        <v>0.54166666666666663</v>
      </c>
      <c r="N227">
        <f>IF(availability[[#This Row],[end_missing]],"", IF(ISNUMBER(availability[[#This Row],[AvailableEnd]]), availability[[#This Row],[AvailableEnd]], IFERROR(TIMEVALUE(availability[[#This Row],[AvailableEnd]]), "")))</f>
        <v>0.625</v>
      </c>
      <c r="O227" t="b">
        <f>IF(OR(availability[[#This Row],[start_missing]],availability[[#This Row],[end_missing]]), FALSE,
 IF(OR(availability[[#This Row],[start_not_time]],availability[[#This Row],[end_not_time]]), FALSE,
 availability[[#This Row],[end_num]]-availability[[#This Row],[start_num]]&lt;0))</f>
        <v>0</v>
      </c>
      <c r="P227" cm="1">
        <f t="array" aca="1" ref="P227" ca="1">IF(OR(availability[[#This Row],[start_missing]],availability[[#This Row],[end_missing]]), "",
 IF(OR(availability[[#This Row],[start_not_time]],availability[[#This Row],[end_not_time]]), "",
 (_FV(availability[#This Row],"end_num",TRUE)-_FV(availability[#This Row],"start_num",TRUE))*24))</f>
        <v>0</v>
      </c>
      <c r="Q227">
        <f ca="1">IF(availability[[#This Row],[duration_hours]]="", FALSE,
 OR(availability[[#This Row],[duration_hours]]&lt;=0, availability[[#This Row],[duration_hours]]&gt;16))</f>
        <v>0</v>
      </c>
    </row>
    <row r="228" spans="1:17" x14ac:dyDescent="0.25">
      <c r="A228" t="s">
        <v>405</v>
      </c>
      <c r="B228" t="s">
        <v>1052</v>
      </c>
      <c r="C228" s="1">
        <v>0.41666666666666669</v>
      </c>
      <c r="D228" s="1">
        <v>0.58333333333333337</v>
      </c>
      <c r="E228" t="b">
        <f>LEN(TRIM(availability[[#This Row],[FacultyID]]))=0</f>
        <v>0</v>
      </c>
      <c r="F228" t="b">
        <f>LEN(TRIM(availability[[#This Row],[Day]]))=0</f>
        <v>0</v>
      </c>
      <c r="G228" t="b">
        <f>IF(availability[[#This Row],[Day]]="",FALSE, ISERROR(MATCH(availability[[#This Row],[Day]], RefLists!$E:$E, 0)))</f>
        <v>0</v>
      </c>
      <c r="H228" t="b">
        <f>LEN(availability[[#This Row],[FacultyID]])&lt;&gt;LEN(TRIM(availability[[#This Row],[FacultyID]]))</f>
        <v>0</v>
      </c>
      <c r="I228" t="b">
        <f>OR(availability[[#This Row],[AvailableStart]]="", ISBLANK(availability[[#This Row],[AvailableStart]]))</f>
        <v>0</v>
      </c>
      <c r="J228" t="b">
        <f>OR(availability[[#This Row],[AvailableEnd]]="", ISBLANK(availability[[#This Row],[AvailableEnd]]))</f>
        <v>0</v>
      </c>
      <c r="K228" t="b">
        <f>AND(NOT(availability[[#This Row],[start_missing]]), NOT(ISNUMBER(availability[[#This Row],[AvailableStart]])))</f>
        <v>0</v>
      </c>
      <c r="L228" t="b">
        <f>AND(NOT(availability[[#This Row],[end_missing]]), NOT(ISNUMBER(availability[[#This Row],[AvailableEnd]])))</f>
        <v>0</v>
      </c>
      <c r="M228">
        <f>IF(availability[[#This Row],[start_missing]],"", IF(ISNUMBER(availability[[#This Row],[AvailableStart]]), availability[[#This Row],[AvailableStart]], IFERROR(TIMEVALUE(availability[[#This Row],[AvailableStart]]), "")))</f>
        <v>0.41666666666666669</v>
      </c>
      <c r="N228">
        <f>IF(availability[[#This Row],[end_missing]],"", IF(ISNUMBER(availability[[#This Row],[AvailableEnd]]), availability[[#This Row],[AvailableEnd]], IFERROR(TIMEVALUE(availability[[#This Row],[AvailableEnd]]), "")))</f>
        <v>0.58333333333333337</v>
      </c>
      <c r="O228" t="b">
        <f>IF(OR(availability[[#This Row],[start_missing]],availability[[#This Row],[end_missing]]), FALSE,
 IF(OR(availability[[#This Row],[start_not_time]],availability[[#This Row],[end_not_time]]), FALSE,
 availability[[#This Row],[end_num]]-availability[[#This Row],[start_num]]&lt;0))</f>
        <v>0</v>
      </c>
      <c r="P228" cm="1">
        <f t="array" aca="1" ref="P228" ca="1">IF(OR(availability[[#This Row],[start_missing]],availability[[#This Row],[end_missing]]), "",
 IF(OR(availability[[#This Row],[start_not_time]],availability[[#This Row],[end_not_time]]), "",
 (_FV(availability[#This Row],"end_num",TRUE)-_FV(availability[#This Row],"start_num",TRUE))*24))</f>
        <v>0</v>
      </c>
      <c r="Q228">
        <f ca="1">IF(availability[[#This Row],[duration_hours]]="", FALSE,
 OR(availability[[#This Row],[duration_hours]]&lt;=0, availability[[#This Row],[duration_hours]]&gt;16))</f>
        <v>0</v>
      </c>
    </row>
    <row r="229" spans="1:17" x14ac:dyDescent="0.25">
      <c r="A229" t="s">
        <v>405</v>
      </c>
      <c r="B229" t="s">
        <v>1051</v>
      </c>
      <c r="C229" s="1">
        <v>0.5</v>
      </c>
      <c r="D229" s="1">
        <v>0.66666666666666663</v>
      </c>
      <c r="E229" t="b">
        <f>LEN(TRIM(availability[[#This Row],[FacultyID]]))=0</f>
        <v>0</v>
      </c>
      <c r="F229" t="b">
        <f>LEN(TRIM(availability[[#This Row],[Day]]))=0</f>
        <v>0</v>
      </c>
      <c r="G229" t="b">
        <f>IF(availability[[#This Row],[Day]]="",FALSE, ISERROR(MATCH(availability[[#This Row],[Day]], RefLists!$E:$E, 0)))</f>
        <v>0</v>
      </c>
      <c r="H229" t="b">
        <f>LEN(availability[[#This Row],[FacultyID]])&lt;&gt;LEN(TRIM(availability[[#This Row],[FacultyID]]))</f>
        <v>0</v>
      </c>
      <c r="I229" t="b">
        <f>OR(availability[[#This Row],[AvailableStart]]="", ISBLANK(availability[[#This Row],[AvailableStart]]))</f>
        <v>0</v>
      </c>
      <c r="J229" t="b">
        <f>OR(availability[[#This Row],[AvailableEnd]]="", ISBLANK(availability[[#This Row],[AvailableEnd]]))</f>
        <v>0</v>
      </c>
      <c r="K229" t="b">
        <f>AND(NOT(availability[[#This Row],[start_missing]]), NOT(ISNUMBER(availability[[#This Row],[AvailableStart]])))</f>
        <v>0</v>
      </c>
      <c r="L229" t="b">
        <f>AND(NOT(availability[[#This Row],[end_missing]]), NOT(ISNUMBER(availability[[#This Row],[AvailableEnd]])))</f>
        <v>0</v>
      </c>
      <c r="M229">
        <f>IF(availability[[#This Row],[start_missing]],"", IF(ISNUMBER(availability[[#This Row],[AvailableStart]]), availability[[#This Row],[AvailableStart]], IFERROR(TIMEVALUE(availability[[#This Row],[AvailableStart]]), "")))</f>
        <v>0.5</v>
      </c>
      <c r="N229">
        <f>IF(availability[[#This Row],[end_missing]],"", IF(ISNUMBER(availability[[#This Row],[AvailableEnd]]), availability[[#This Row],[AvailableEnd]], IFERROR(TIMEVALUE(availability[[#This Row],[AvailableEnd]]), "")))</f>
        <v>0.66666666666666663</v>
      </c>
      <c r="O229" t="b">
        <f>IF(OR(availability[[#This Row],[start_missing]],availability[[#This Row],[end_missing]]), FALSE,
 IF(OR(availability[[#This Row],[start_not_time]],availability[[#This Row],[end_not_time]]), FALSE,
 availability[[#This Row],[end_num]]-availability[[#This Row],[start_num]]&lt;0))</f>
        <v>0</v>
      </c>
      <c r="P229" cm="1">
        <f t="array" aca="1" ref="P229" ca="1">IF(OR(availability[[#This Row],[start_missing]],availability[[#This Row],[end_missing]]), "",
 IF(OR(availability[[#This Row],[start_not_time]],availability[[#This Row],[end_not_time]]), "",
 (_FV(availability[#This Row],"end_num",TRUE)-_FV(availability[#This Row],"start_num",TRUE))*24))</f>
        <v>0</v>
      </c>
      <c r="Q229">
        <f ca="1">IF(availability[[#This Row],[duration_hours]]="", FALSE,
 OR(availability[[#This Row],[duration_hours]]&lt;=0, availability[[#This Row],[duration_hours]]&gt;16))</f>
        <v>0</v>
      </c>
    </row>
    <row r="230" spans="1:17" x14ac:dyDescent="0.25">
      <c r="A230" t="s">
        <v>405</v>
      </c>
      <c r="B230" t="s">
        <v>1053</v>
      </c>
      <c r="C230" s="1">
        <v>0.33333333333333331</v>
      </c>
      <c r="D230" s="1">
        <v>0.41666666666666669</v>
      </c>
      <c r="E230" t="b">
        <f>LEN(TRIM(availability[[#This Row],[FacultyID]]))=0</f>
        <v>0</v>
      </c>
      <c r="F230" t="b">
        <f>LEN(TRIM(availability[[#This Row],[Day]]))=0</f>
        <v>0</v>
      </c>
      <c r="G230" t="b">
        <f>IF(availability[[#This Row],[Day]]="",FALSE, ISERROR(MATCH(availability[[#This Row],[Day]], RefLists!$E:$E, 0)))</f>
        <v>0</v>
      </c>
      <c r="H230" t="b">
        <f>LEN(availability[[#This Row],[FacultyID]])&lt;&gt;LEN(TRIM(availability[[#This Row],[FacultyID]]))</f>
        <v>0</v>
      </c>
      <c r="I230" t="b">
        <f>OR(availability[[#This Row],[AvailableStart]]="", ISBLANK(availability[[#This Row],[AvailableStart]]))</f>
        <v>0</v>
      </c>
      <c r="J230" t="b">
        <f>OR(availability[[#This Row],[AvailableEnd]]="", ISBLANK(availability[[#This Row],[AvailableEnd]]))</f>
        <v>0</v>
      </c>
      <c r="K230" t="b">
        <f>AND(NOT(availability[[#This Row],[start_missing]]), NOT(ISNUMBER(availability[[#This Row],[AvailableStart]])))</f>
        <v>0</v>
      </c>
      <c r="L230" t="b">
        <f>AND(NOT(availability[[#This Row],[end_missing]]), NOT(ISNUMBER(availability[[#This Row],[AvailableEnd]])))</f>
        <v>0</v>
      </c>
      <c r="M230">
        <f>IF(availability[[#This Row],[start_missing]],"", IF(ISNUMBER(availability[[#This Row],[AvailableStart]]), availability[[#This Row],[AvailableStart]], IFERROR(TIMEVALUE(availability[[#This Row],[AvailableStart]]), "")))</f>
        <v>0.33333333333333331</v>
      </c>
      <c r="N230">
        <f>IF(availability[[#This Row],[end_missing]],"", IF(ISNUMBER(availability[[#This Row],[AvailableEnd]]), availability[[#This Row],[AvailableEnd]], IFERROR(TIMEVALUE(availability[[#This Row],[AvailableEnd]]), "")))</f>
        <v>0.41666666666666669</v>
      </c>
      <c r="O230" t="b">
        <f>IF(OR(availability[[#This Row],[start_missing]],availability[[#This Row],[end_missing]]), FALSE,
 IF(OR(availability[[#This Row],[start_not_time]],availability[[#This Row],[end_not_time]]), FALSE,
 availability[[#This Row],[end_num]]-availability[[#This Row],[start_num]]&lt;0))</f>
        <v>0</v>
      </c>
      <c r="P230" cm="1">
        <f t="array" aca="1" ref="P230" ca="1">IF(OR(availability[[#This Row],[start_missing]],availability[[#This Row],[end_missing]]), "",
 IF(OR(availability[[#This Row],[start_not_time]],availability[[#This Row],[end_not_time]]), "",
 (_FV(availability[#This Row],"end_num",TRUE)-_FV(availability[#This Row],"start_num",TRUE))*24))</f>
        <v>0</v>
      </c>
      <c r="Q230">
        <f ca="1">IF(availability[[#This Row],[duration_hours]]="", FALSE,
 OR(availability[[#This Row],[duration_hours]]&lt;=0, availability[[#This Row],[duration_hours]]&gt;16))</f>
        <v>0</v>
      </c>
    </row>
    <row r="231" spans="1:17" x14ac:dyDescent="0.25">
      <c r="A231" t="s">
        <v>405</v>
      </c>
      <c r="B231" t="s">
        <v>1050</v>
      </c>
      <c r="C231" s="1">
        <v>0.54166666666666663</v>
      </c>
      <c r="D231" s="1">
        <v>0.625</v>
      </c>
      <c r="E231" t="b">
        <f>LEN(TRIM(availability[[#This Row],[FacultyID]]))=0</f>
        <v>0</v>
      </c>
      <c r="F231" t="b">
        <f>LEN(TRIM(availability[[#This Row],[Day]]))=0</f>
        <v>0</v>
      </c>
      <c r="G231" t="b">
        <f>IF(availability[[#This Row],[Day]]="",FALSE, ISERROR(MATCH(availability[[#This Row],[Day]], RefLists!$E:$E, 0)))</f>
        <v>0</v>
      </c>
      <c r="H231" t="b">
        <f>LEN(availability[[#This Row],[FacultyID]])&lt;&gt;LEN(TRIM(availability[[#This Row],[FacultyID]]))</f>
        <v>0</v>
      </c>
      <c r="I231" t="b">
        <f>OR(availability[[#This Row],[AvailableStart]]="", ISBLANK(availability[[#This Row],[AvailableStart]]))</f>
        <v>0</v>
      </c>
      <c r="J231" t="b">
        <f>OR(availability[[#This Row],[AvailableEnd]]="", ISBLANK(availability[[#This Row],[AvailableEnd]]))</f>
        <v>0</v>
      </c>
      <c r="K231" t="b">
        <f>AND(NOT(availability[[#This Row],[start_missing]]), NOT(ISNUMBER(availability[[#This Row],[AvailableStart]])))</f>
        <v>0</v>
      </c>
      <c r="L231" t="b">
        <f>AND(NOT(availability[[#This Row],[end_missing]]), NOT(ISNUMBER(availability[[#This Row],[AvailableEnd]])))</f>
        <v>0</v>
      </c>
      <c r="M231">
        <f>IF(availability[[#This Row],[start_missing]],"", IF(ISNUMBER(availability[[#This Row],[AvailableStart]]), availability[[#This Row],[AvailableStart]], IFERROR(TIMEVALUE(availability[[#This Row],[AvailableStart]]), "")))</f>
        <v>0.54166666666666663</v>
      </c>
      <c r="N231">
        <f>IF(availability[[#This Row],[end_missing]],"", IF(ISNUMBER(availability[[#This Row],[AvailableEnd]]), availability[[#This Row],[AvailableEnd]], IFERROR(TIMEVALUE(availability[[#This Row],[AvailableEnd]]), "")))</f>
        <v>0.625</v>
      </c>
      <c r="O231" t="b">
        <f>IF(OR(availability[[#This Row],[start_missing]],availability[[#This Row],[end_missing]]), FALSE,
 IF(OR(availability[[#This Row],[start_not_time]],availability[[#This Row],[end_not_time]]), FALSE,
 availability[[#This Row],[end_num]]-availability[[#This Row],[start_num]]&lt;0))</f>
        <v>0</v>
      </c>
      <c r="P231" cm="1">
        <f t="array" aca="1" ref="P231" ca="1">IF(OR(availability[[#This Row],[start_missing]],availability[[#This Row],[end_missing]]), "",
 IF(OR(availability[[#This Row],[start_not_time]],availability[[#This Row],[end_not_time]]), "",
 (_FV(availability[#This Row],"end_num",TRUE)-_FV(availability[#This Row],"start_num",TRUE))*24))</f>
        <v>0</v>
      </c>
      <c r="Q231">
        <f ca="1">IF(availability[[#This Row],[duration_hours]]="", FALSE,
 OR(availability[[#This Row],[duration_hours]]&lt;=0, availability[[#This Row],[duration_hours]]&gt;16))</f>
        <v>0</v>
      </c>
    </row>
    <row r="232" spans="1:17" x14ac:dyDescent="0.25">
      <c r="A232" t="s">
        <v>409</v>
      </c>
      <c r="B232" t="s">
        <v>1052</v>
      </c>
      <c r="C232" s="1">
        <v>0.45833333333333331</v>
      </c>
      <c r="D232" s="1">
        <v>0.54166666666666663</v>
      </c>
      <c r="E232" t="b">
        <f>LEN(TRIM(availability[[#This Row],[FacultyID]]))=0</f>
        <v>0</v>
      </c>
      <c r="F232" t="b">
        <f>LEN(TRIM(availability[[#This Row],[Day]]))=0</f>
        <v>0</v>
      </c>
      <c r="G232" t="b">
        <f>IF(availability[[#This Row],[Day]]="",FALSE, ISERROR(MATCH(availability[[#This Row],[Day]], RefLists!$E:$E, 0)))</f>
        <v>0</v>
      </c>
      <c r="H232" t="b">
        <f>LEN(availability[[#This Row],[FacultyID]])&lt;&gt;LEN(TRIM(availability[[#This Row],[FacultyID]]))</f>
        <v>0</v>
      </c>
      <c r="I232" t="b">
        <f>OR(availability[[#This Row],[AvailableStart]]="", ISBLANK(availability[[#This Row],[AvailableStart]]))</f>
        <v>0</v>
      </c>
      <c r="J232" t="b">
        <f>OR(availability[[#This Row],[AvailableEnd]]="", ISBLANK(availability[[#This Row],[AvailableEnd]]))</f>
        <v>0</v>
      </c>
      <c r="K232" t="b">
        <f>AND(NOT(availability[[#This Row],[start_missing]]), NOT(ISNUMBER(availability[[#This Row],[AvailableStart]])))</f>
        <v>0</v>
      </c>
      <c r="L232" t="b">
        <f>AND(NOT(availability[[#This Row],[end_missing]]), NOT(ISNUMBER(availability[[#This Row],[AvailableEnd]])))</f>
        <v>0</v>
      </c>
      <c r="M232">
        <f>IF(availability[[#This Row],[start_missing]],"", IF(ISNUMBER(availability[[#This Row],[AvailableStart]]), availability[[#This Row],[AvailableStart]], IFERROR(TIMEVALUE(availability[[#This Row],[AvailableStart]]), "")))</f>
        <v>0.45833333333333331</v>
      </c>
      <c r="N232">
        <f>IF(availability[[#This Row],[end_missing]],"", IF(ISNUMBER(availability[[#This Row],[AvailableEnd]]), availability[[#This Row],[AvailableEnd]], IFERROR(TIMEVALUE(availability[[#This Row],[AvailableEnd]]), "")))</f>
        <v>0.54166666666666663</v>
      </c>
      <c r="O232" t="b">
        <f>IF(OR(availability[[#This Row],[start_missing]],availability[[#This Row],[end_missing]]), FALSE,
 IF(OR(availability[[#This Row],[start_not_time]],availability[[#This Row],[end_not_time]]), FALSE,
 availability[[#This Row],[end_num]]-availability[[#This Row],[start_num]]&lt;0))</f>
        <v>0</v>
      </c>
      <c r="P232" cm="1">
        <f t="array" aca="1" ref="P232" ca="1">IF(OR(availability[[#This Row],[start_missing]],availability[[#This Row],[end_missing]]), "",
 IF(OR(availability[[#This Row],[start_not_time]],availability[[#This Row],[end_not_time]]), "",
 (_FV(availability[#This Row],"end_num",TRUE)-_FV(availability[#This Row],"start_num",TRUE))*24))</f>
        <v>0</v>
      </c>
      <c r="Q232">
        <f ca="1">IF(availability[[#This Row],[duration_hours]]="", FALSE,
 OR(availability[[#This Row],[duration_hours]]&lt;=0, availability[[#This Row],[duration_hours]]&gt;16))</f>
        <v>0</v>
      </c>
    </row>
    <row r="233" spans="1:17" x14ac:dyDescent="0.25">
      <c r="A233" t="s">
        <v>409</v>
      </c>
      <c r="B233" t="s">
        <v>1051</v>
      </c>
      <c r="C233" s="1">
        <v>0.33333333333333331</v>
      </c>
      <c r="D233" s="1">
        <v>0.45833333333333331</v>
      </c>
      <c r="E233" t="b">
        <f>LEN(TRIM(availability[[#This Row],[FacultyID]]))=0</f>
        <v>0</v>
      </c>
      <c r="F233" t="b">
        <f>LEN(TRIM(availability[[#This Row],[Day]]))=0</f>
        <v>0</v>
      </c>
      <c r="G233" t="b">
        <f>IF(availability[[#This Row],[Day]]="",FALSE, ISERROR(MATCH(availability[[#This Row],[Day]], RefLists!$E:$E, 0)))</f>
        <v>0</v>
      </c>
      <c r="H233" t="b">
        <f>LEN(availability[[#This Row],[FacultyID]])&lt;&gt;LEN(TRIM(availability[[#This Row],[FacultyID]]))</f>
        <v>0</v>
      </c>
      <c r="I233" t="b">
        <f>OR(availability[[#This Row],[AvailableStart]]="", ISBLANK(availability[[#This Row],[AvailableStart]]))</f>
        <v>0</v>
      </c>
      <c r="J233" t="b">
        <f>OR(availability[[#This Row],[AvailableEnd]]="", ISBLANK(availability[[#This Row],[AvailableEnd]]))</f>
        <v>0</v>
      </c>
      <c r="K233" t="b">
        <f>AND(NOT(availability[[#This Row],[start_missing]]), NOT(ISNUMBER(availability[[#This Row],[AvailableStart]])))</f>
        <v>0</v>
      </c>
      <c r="L233" t="b">
        <f>AND(NOT(availability[[#This Row],[end_missing]]), NOT(ISNUMBER(availability[[#This Row],[AvailableEnd]])))</f>
        <v>0</v>
      </c>
      <c r="M233">
        <f>IF(availability[[#This Row],[start_missing]],"", IF(ISNUMBER(availability[[#This Row],[AvailableStart]]), availability[[#This Row],[AvailableStart]], IFERROR(TIMEVALUE(availability[[#This Row],[AvailableStart]]), "")))</f>
        <v>0.33333333333333331</v>
      </c>
      <c r="N233">
        <f>IF(availability[[#This Row],[end_missing]],"", IF(ISNUMBER(availability[[#This Row],[AvailableEnd]]), availability[[#This Row],[AvailableEnd]], IFERROR(TIMEVALUE(availability[[#This Row],[AvailableEnd]]), "")))</f>
        <v>0.45833333333333331</v>
      </c>
      <c r="O233" t="b">
        <f>IF(OR(availability[[#This Row],[start_missing]],availability[[#This Row],[end_missing]]), FALSE,
 IF(OR(availability[[#This Row],[start_not_time]],availability[[#This Row],[end_not_time]]), FALSE,
 availability[[#This Row],[end_num]]-availability[[#This Row],[start_num]]&lt;0))</f>
        <v>0</v>
      </c>
      <c r="P233" cm="1">
        <f t="array" aca="1" ref="P233" ca="1">IF(OR(availability[[#This Row],[start_missing]],availability[[#This Row],[end_missing]]), "",
 IF(OR(availability[[#This Row],[start_not_time]],availability[[#This Row],[end_not_time]]), "",
 (_FV(availability[#This Row],"end_num",TRUE)-_FV(availability[#This Row],"start_num",TRUE))*24))</f>
        <v>0</v>
      </c>
      <c r="Q233">
        <f ca="1">IF(availability[[#This Row],[duration_hours]]="", FALSE,
 OR(availability[[#This Row],[duration_hours]]&lt;=0, availability[[#This Row],[duration_hours]]&gt;16))</f>
        <v>0</v>
      </c>
    </row>
    <row r="234" spans="1:17" x14ac:dyDescent="0.25">
      <c r="A234" t="s">
        <v>409</v>
      </c>
      <c r="B234" t="s">
        <v>1053</v>
      </c>
      <c r="C234" s="1">
        <v>0.45833333333333331</v>
      </c>
      <c r="D234" s="1">
        <v>0.54166666666666663</v>
      </c>
      <c r="E234" t="b">
        <f>LEN(TRIM(availability[[#This Row],[FacultyID]]))=0</f>
        <v>0</v>
      </c>
      <c r="F234" t="b">
        <f>LEN(TRIM(availability[[#This Row],[Day]]))=0</f>
        <v>0</v>
      </c>
      <c r="G234" t="b">
        <f>IF(availability[[#This Row],[Day]]="",FALSE, ISERROR(MATCH(availability[[#This Row],[Day]], RefLists!$E:$E, 0)))</f>
        <v>0</v>
      </c>
      <c r="H234" t="b">
        <f>LEN(availability[[#This Row],[FacultyID]])&lt;&gt;LEN(TRIM(availability[[#This Row],[FacultyID]]))</f>
        <v>0</v>
      </c>
      <c r="I234" t="b">
        <f>OR(availability[[#This Row],[AvailableStart]]="", ISBLANK(availability[[#This Row],[AvailableStart]]))</f>
        <v>0</v>
      </c>
      <c r="J234" t="b">
        <f>OR(availability[[#This Row],[AvailableEnd]]="", ISBLANK(availability[[#This Row],[AvailableEnd]]))</f>
        <v>0</v>
      </c>
      <c r="K234" t="b">
        <f>AND(NOT(availability[[#This Row],[start_missing]]), NOT(ISNUMBER(availability[[#This Row],[AvailableStart]])))</f>
        <v>0</v>
      </c>
      <c r="L234" t="b">
        <f>AND(NOT(availability[[#This Row],[end_missing]]), NOT(ISNUMBER(availability[[#This Row],[AvailableEnd]])))</f>
        <v>0</v>
      </c>
      <c r="M234">
        <f>IF(availability[[#This Row],[start_missing]],"", IF(ISNUMBER(availability[[#This Row],[AvailableStart]]), availability[[#This Row],[AvailableStart]], IFERROR(TIMEVALUE(availability[[#This Row],[AvailableStart]]), "")))</f>
        <v>0.45833333333333331</v>
      </c>
      <c r="N234">
        <f>IF(availability[[#This Row],[end_missing]],"", IF(ISNUMBER(availability[[#This Row],[AvailableEnd]]), availability[[#This Row],[AvailableEnd]], IFERROR(TIMEVALUE(availability[[#This Row],[AvailableEnd]]), "")))</f>
        <v>0.54166666666666663</v>
      </c>
      <c r="O234" t="b">
        <f>IF(OR(availability[[#This Row],[start_missing]],availability[[#This Row],[end_missing]]), FALSE,
 IF(OR(availability[[#This Row],[start_not_time]],availability[[#This Row],[end_not_time]]), FALSE,
 availability[[#This Row],[end_num]]-availability[[#This Row],[start_num]]&lt;0))</f>
        <v>0</v>
      </c>
      <c r="P234" cm="1">
        <f t="array" aca="1" ref="P234" ca="1">IF(OR(availability[[#This Row],[start_missing]],availability[[#This Row],[end_missing]]), "",
 IF(OR(availability[[#This Row],[start_not_time]],availability[[#This Row],[end_not_time]]), "",
 (_FV(availability[#This Row],"end_num",TRUE)-_FV(availability[#This Row],"start_num",TRUE))*24))</f>
        <v>0</v>
      </c>
      <c r="Q234">
        <f ca="1">IF(availability[[#This Row],[duration_hours]]="", FALSE,
 OR(availability[[#This Row],[duration_hours]]&lt;=0, availability[[#This Row],[duration_hours]]&gt;16))</f>
        <v>0</v>
      </c>
    </row>
    <row r="235" spans="1:17" x14ac:dyDescent="0.25">
      <c r="A235" t="s">
        <v>412</v>
      </c>
      <c r="B235" t="s">
        <v>1053</v>
      </c>
      <c r="C235" s="1">
        <v>0.5</v>
      </c>
      <c r="D235" s="1">
        <v>0.66666666666666663</v>
      </c>
      <c r="E235" t="b">
        <f>LEN(TRIM(availability[[#This Row],[FacultyID]]))=0</f>
        <v>0</v>
      </c>
      <c r="F235" t="b">
        <f>LEN(TRIM(availability[[#This Row],[Day]]))=0</f>
        <v>0</v>
      </c>
      <c r="G235" t="b">
        <f>IF(availability[[#This Row],[Day]]="",FALSE, ISERROR(MATCH(availability[[#This Row],[Day]], RefLists!$E:$E, 0)))</f>
        <v>0</v>
      </c>
      <c r="H235" t="b">
        <f>LEN(availability[[#This Row],[FacultyID]])&lt;&gt;LEN(TRIM(availability[[#This Row],[FacultyID]]))</f>
        <v>0</v>
      </c>
      <c r="I235" t="b">
        <f>OR(availability[[#This Row],[AvailableStart]]="", ISBLANK(availability[[#This Row],[AvailableStart]]))</f>
        <v>0</v>
      </c>
      <c r="J235" t="b">
        <f>OR(availability[[#This Row],[AvailableEnd]]="", ISBLANK(availability[[#This Row],[AvailableEnd]]))</f>
        <v>0</v>
      </c>
      <c r="K235" t="b">
        <f>AND(NOT(availability[[#This Row],[start_missing]]), NOT(ISNUMBER(availability[[#This Row],[AvailableStart]])))</f>
        <v>0</v>
      </c>
      <c r="L235" t="b">
        <f>AND(NOT(availability[[#This Row],[end_missing]]), NOT(ISNUMBER(availability[[#This Row],[AvailableEnd]])))</f>
        <v>0</v>
      </c>
      <c r="M235">
        <f>IF(availability[[#This Row],[start_missing]],"", IF(ISNUMBER(availability[[#This Row],[AvailableStart]]), availability[[#This Row],[AvailableStart]], IFERROR(TIMEVALUE(availability[[#This Row],[AvailableStart]]), "")))</f>
        <v>0.5</v>
      </c>
      <c r="N235">
        <f>IF(availability[[#This Row],[end_missing]],"", IF(ISNUMBER(availability[[#This Row],[AvailableEnd]]), availability[[#This Row],[AvailableEnd]], IFERROR(TIMEVALUE(availability[[#This Row],[AvailableEnd]]), "")))</f>
        <v>0.66666666666666663</v>
      </c>
      <c r="O235" t="b">
        <f>IF(OR(availability[[#This Row],[start_missing]],availability[[#This Row],[end_missing]]), FALSE,
 IF(OR(availability[[#This Row],[start_not_time]],availability[[#This Row],[end_not_time]]), FALSE,
 availability[[#This Row],[end_num]]-availability[[#This Row],[start_num]]&lt;0))</f>
        <v>0</v>
      </c>
      <c r="P235" cm="1">
        <f t="array" aca="1" ref="P235" ca="1">IF(OR(availability[[#This Row],[start_missing]],availability[[#This Row],[end_missing]]), "",
 IF(OR(availability[[#This Row],[start_not_time]],availability[[#This Row],[end_not_time]]), "",
 (_FV(availability[#This Row],"end_num",TRUE)-_FV(availability[#This Row],"start_num",TRUE))*24))</f>
        <v>0</v>
      </c>
      <c r="Q235">
        <f ca="1">IF(availability[[#This Row],[duration_hours]]="", FALSE,
 OR(availability[[#This Row],[duration_hours]]&lt;=0, availability[[#This Row],[duration_hours]]&gt;16))</f>
        <v>0</v>
      </c>
    </row>
    <row r="236" spans="1:17" x14ac:dyDescent="0.25">
      <c r="A236" t="s">
        <v>412</v>
      </c>
      <c r="B236" t="s">
        <v>1049</v>
      </c>
      <c r="C236" s="1">
        <v>0.45833333333333331</v>
      </c>
      <c r="D236" s="1">
        <v>0.54166666666666663</v>
      </c>
      <c r="E236" t="b">
        <f>LEN(TRIM(availability[[#This Row],[FacultyID]]))=0</f>
        <v>0</v>
      </c>
      <c r="F236" t="b">
        <f>LEN(TRIM(availability[[#This Row],[Day]]))=0</f>
        <v>0</v>
      </c>
      <c r="G236" t="b">
        <f>IF(availability[[#This Row],[Day]]="",FALSE, ISERROR(MATCH(availability[[#This Row],[Day]], RefLists!$E:$E, 0)))</f>
        <v>0</v>
      </c>
      <c r="H236" t="b">
        <f>LEN(availability[[#This Row],[FacultyID]])&lt;&gt;LEN(TRIM(availability[[#This Row],[FacultyID]]))</f>
        <v>0</v>
      </c>
      <c r="I236" t="b">
        <f>OR(availability[[#This Row],[AvailableStart]]="", ISBLANK(availability[[#This Row],[AvailableStart]]))</f>
        <v>0</v>
      </c>
      <c r="J236" t="b">
        <f>OR(availability[[#This Row],[AvailableEnd]]="", ISBLANK(availability[[#This Row],[AvailableEnd]]))</f>
        <v>0</v>
      </c>
      <c r="K236" t="b">
        <f>AND(NOT(availability[[#This Row],[start_missing]]), NOT(ISNUMBER(availability[[#This Row],[AvailableStart]])))</f>
        <v>0</v>
      </c>
      <c r="L236" t="b">
        <f>AND(NOT(availability[[#This Row],[end_missing]]), NOT(ISNUMBER(availability[[#This Row],[AvailableEnd]])))</f>
        <v>0</v>
      </c>
      <c r="M236">
        <f>IF(availability[[#This Row],[start_missing]],"", IF(ISNUMBER(availability[[#This Row],[AvailableStart]]), availability[[#This Row],[AvailableStart]], IFERROR(TIMEVALUE(availability[[#This Row],[AvailableStart]]), "")))</f>
        <v>0.45833333333333331</v>
      </c>
      <c r="N236">
        <f>IF(availability[[#This Row],[end_missing]],"", IF(ISNUMBER(availability[[#This Row],[AvailableEnd]]), availability[[#This Row],[AvailableEnd]], IFERROR(TIMEVALUE(availability[[#This Row],[AvailableEnd]]), "")))</f>
        <v>0.54166666666666663</v>
      </c>
      <c r="O236" t="b">
        <f>IF(OR(availability[[#This Row],[start_missing]],availability[[#This Row],[end_missing]]), FALSE,
 IF(OR(availability[[#This Row],[start_not_time]],availability[[#This Row],[end_not_time]]), FALSE,
 availability[[#This Row],[end_num]]-availability[[#This Row],[start_num]]&lt;0))</f>
        <v>0</v>
      </c>
      <c r="P236" cm="1">
        <f t="array" aca="1" ref="P236" ca="1">IF(OR(availability[[#This Row],[start_missing]],availability[[#This Row],[end_missing]]), "",
 IF(OR(availability[[#This Row],[start_not_time]],availability[[#This Row],[end_not_time]]), "",
 (_FV(availability[#This Row],"end_num",TRUE)-_FV(availability[#This Row],"start_num",TRUE))*24))</f>
        <v>0</v>
      </c>
      <c r="Q236">
        <f ca="1">IF(availability[[#This Row],[duration_hours]]="", FALSE,
 OR(availability[[#This Row],[duration_hours]]&lt;=0, availability[[#This Row],[duration_hours]]&gt;16))</f>
        <v>0</v>
      </c>
    </row>
    <row r="237" spans="1:17" x14ac:dyDescent="0.25">
      <c r="A237" t="s">
        <v>412</v>
      </c>
      <c r="B237" t="s">
        <v>1051</v>
      </c>
      <c r="C237" s="1">
        <v>0.41666666666666669</v>
      </c>
      <c r="D237" s="1">
        <v>0.5</v>
      </c>
      <c r="E237" t="b">
        <f>LEN(TRIM(availability[[#This Row],[FacultyID]]))=0</f>
        <v>0</v>
      </c>
      <c r="F237" t="b">
        <f>LEN(TRIM(availability[[#This Row],[Day]]))=0</f>
        <v>0</v>
      </c>
      <c r="G237" t="b">
        <f>IF(availability[[#This Row],[Day]]="",FALSE, ISERROR(MATCH(availability[[#This Row],[Day]], RefLists!$E:$E, 0)))</f>
        <v>0</v>
      </c>
      <c r="H237" t="b">
        <f>LEN(availability[[#This Row],[FacultyID]])&lt;&gt;LEN(TRIM(availability[[#This Row],[FacultyID]]))</f>
        <v>0</v>
      </c>
      <c r="I237" t="b">
        <f>OR(availability[[#This Row],[AvailableStart]]="", ISBLANK(availability[[#This Row],[AvailableStart]]))</f>
        <v>0</v>
      </c>
      <c r="J237" t="b">
        <f>OR(availability[[#This Row],[AvailableEnd]]="", ISBLANK(availability[[#This Row],[AvailableEnd]]))</f>
        <v>0</v>
      </c>
      <c r="K237" t="b">
        <f>AND(NOT(availability[[#This Row],[start_missing]]), NOT(ISNUMBER(availability[[#This Row],[AvailableStart]])))</f>
        <v>0</v>
      </c>
      <c r="L237" t="b">
        <f>AND(NOT(availability[[#This Row],[end_missing]]), NOT(ISNUMBER(availability[[#This Row],[AvailableEnd]])))</f>
        <v>0</v>
      </c>
      <c r="M237">
        <f>IF(availability[[#This Row],[start_missing]],"", IF(ISNUMBER(availability[[#This Row],[AvailableStart]]), availability[[#This Row],[AvailableStart]], IFERROR(TIMEVALUE(availability[[#This Row],[AvailableStart]]), "")))</f>
        <v>0.41666666666666669</v>
      </c>
      <c r="N237">
        <f>IF(availability[[#This Row],[end_missing]],"", IF(ISNUMBER(availability[[#This Row],[AvailableEnd]]), availability[[#This Row],[AvailableEnd]], IFERROR(TIMEVALUE(availability[[#This Row],[AvailableEnd]]), "")))</f>
        <v>0.5</v>
      </c>
      <c r="O237" t="b">
        <f>IF(OR(availability[[#This Row],[start_missing]],availability[[#This Row],[end_missing]]), FALSE,
 IF(OR(availability[[#This Row],[start_not_time]],availability[[#This Row],[end_not_time]]), FALSE,
 availability[[#This Row],[end_num]]-availability[[#This Row],[start_num]]&lt;0))</f>
        <v>0</v>
      </c>
      <c r="P237" cm="1">
        <f t="array" aca="1" ref="P237" ca="1">IF(OR(availability[[#This Row],[start_missing]],availability[[#This Row],[end_missing]]), "",
 IF(OR(availability[[#This Row],[start_not_time]],availability[[#This Row],[end_not_time]]), "",
 (_FV(availability[#This Row],"end_num",TRUE)-_FV(availability[#This Row],"start_num",TRUE))*24))</f>
        <v>0</v>
      </c>
      <c r="Q237">
        <f ca="1">IF(availability[[#This Row],[duration_hours]]="", FALSE,
 OR(availability[[#This Row],[duration_hours]]&lt;=0, availability[[#This Row],[duration_hours]]&gt;16))</f>
        <v>0</v>
      </c>
    </row>
    <row r="238" spans="1:17" x14ac:dyDescent="0.25">
      <c r="A238" t="s">
        <v>417</v>
      </c>
      <c r="B238" t="s">
        <v>1050</v>
      </c>
      <c r="C238" s="1">
        <v>0.41666666666666669</v>
      </c>
      <c r="D238" s="1">
        <v>0.5</v>
      </c>
      <c r="E238" t="b">
        <f>LEN(TRIM(availability[[#This Row],[FacultyID]]))=0</f>
        <v>0</v>
      </c>
      <c r="F238" t="b">
        <f>LEN(TRIM(availability[[#This Row],[Day]]))=0</f>
        <v>0</v>
      </c>
      <c r="G238" t="b">
        <f>IF(availability[[#This Row],[Day]]="",FALSE, ISERROR(MATCH(availability[[#This Row],[Day]], RefLists!$E:$E, 0)))</f>
        <v>0</v>
      </c>
      <c r="H238" t="b">
        <f>LEN(availability[[#This Row],[FacultyID]])&lt;&gt;LEN(TRIM(availability[[#This Row],[FacultyID]]))</f>
        <v>0</v>
      </c>
      <c r="I238" t="b">
        <f>OR(availability[[#This Row],[AvailableStart]]="", ISBLANK(availability[[#This Row],[AvailableStart]]))</f>
        <v>0</v>
      </c>
      <c r="J238" t="b">
        <f>OR(availability[[#This Row],[AvailableEnd]]="", ISBLANK(availability[[#This Row],[AvailableEnd]]))</f>
        <v>0</v>
      </c>
      <c r="K238" t="b">
        <f>AND(NOT(availability[[#This Row],[start_missing]]), NOT(ISNUMBER(availability[[#This Row],[AvailableStart]])))</f>
        <v>0</v>
      </c>
      <c r="L238" t="b">
        <f>AND(NOT(availability[[#This Row],[end_missing]]), NOT(ISNUMBER(availability[[#This Row],[AvailableEnd]])))</f>
        <v>0</v>
      </c>
      <c r="M238">
        <f>IF(availability[[#This Row],[start_missing]],"", IF(ISNUMBER(availability[[#This Row],[AvailableStart]]), availability[[#This Row],[AvailableStart]], IFERROR(TIMEVALUE(availability[[#This Row],[AvailableStart]]), "")))</f>
        <v>0.41666666666666669</v>
      </c>
      <c r="N238">
        <f>IF(availability[[#This Row],[end_missing]],"", IF(ISNUMBER(availability[[#This Row],[AvailableEnd]]), availability[[#This Row],[AvailableEnd]], IFERROR(TIMEVALUE(availability[[#This Row],[AvailableEnd]]), "")))</f>
        <v>0.5</v>
      </c>
      <c r="O238" t="b">
        <f>IF(OR(availability[[#This Row],[start_missing]],availability[[#This Row],[end_missing]]), FALSE,
 IF(OR(availability[[#This Row],[start_not_time]],availability[[#This Row],[end_not_time]]), FALSE,
 availability[[#This Row],[end_num]]-availability[[#This Row],[start_num]]&lt;0))</f>
        <v>0</v>
      </c>
      <c r="P238" cm="1">
        <f t="array" aca="1" ref="P238" ca="1">IF(OR(availability[[#This Row],[start_missing]],availability[[#This Row],[end_missing]]), "",
 IF(OR(availability[[#This Row],[start_not_time]],availability[[#This Row],[end_not_time]]), "",
 (_FV(availability[#This Row],"end_num",TRUE)-_FV(availability[#This Row],"start_num",TRUE))*24))</f>
        <v>0</v>
      </c>
      <c r="Q238">
        <f ca="1">IF(availability[[#This Row],[duration_hours]]="", FALSE,
 OR(availability[[#This Row],[duration_hours]]&lt;=0, availability[[#This Row],[duration_hours]]&gt;16))</f>
        <v>0</v>
      </c>
    </row>
    <row r="239" spans="1:17" x14ac:dyDescent="0.25">
      <c r="A239" t="s">
        <v>417</v>
      </c>
      <c r="B239" t="s">
        <v>1051</v>
      </c>
      <c r="C239" s="1">
        <v>0.45833333333333331</v>
      </c>
      <c r="D239" s="1">
        <v>0.54166666666666663</v>
      </c>
      <c r="E239" t="b">
        <f>LEN(TRIM(availability[[#This Row],[FacultyID]]))=0</f>
        <v>0</v>
      </c>
      <c r="F239" t="b">
        <f>LEN(TRIM(availability[[#This Row],[Day]]))=0</f>
        <v>0</v>
      </c>
      <c r="G239" t="b">
        <f>IF(availability[[#This Row],[Day]]="",FALSE, ISERROR(MATCH(availability[[#This Row],[Day]], RefLists!$E:$E, 0)))</f>
        <v>0</v>
      </c>
      <c r="H239" t="b">
        <f>LEN(availability[[#This Row],[FacultyID]])&lt;&gt;LEN(TRIM(availability[[#This Row],[FacultyID]]))</f>
        <v>0</v>
      </c>
      <c r="I239" t="b">
        <f>OR(availability[[#This Row],[AvailableStart]]="", ISBLANK(availability[[#This Row],[AvailableStart]]))</f>
        <v>0</v>
      </c>
      <c r="J239" t="b">
        <f>OR(availability[[#This Row],[AvailableEnd]]="", ISBLANK(availability[[#This Row],[AvailableEnd]]))</f>
        <v>0</v>
      </c>
      <c r="K239" t="b">
        <f>AND(NOT(availability[[#This Row],[start_missing]]), NOT(ISNUMBER(availability[[#This Row],[AvailableStart]])))</f>
        <v>0</v>
      </c>
      <c r="L239" t="b">
        <f>AND(NOT(availability[[#This Row],[end_missing]]), NOT(ISNUMBER(availability[[#This Row],[AvailableEnd]])))</f>
        <v>0</v>
      </c>
      <c r="M239">
        <f>IF(availability[[#This Row],[start_missing]],"", IF(ISNUMBER(availability[[#This Row],[AvailableStart]]), availability[[#This Row],[AvailableStart]], IFERROR(TIMEVALUE(availability[[#This Row],[AvailableStart]]), "")))</f>
        <v>0.45833333333333331</v>
      </c>
      <c r="N239">
        <f>IF(availability[[#This Row],[end_missing]],"", IF(ISNUMBER(availability[[#This Row],[AvailableEnd]]), availability[[#This Row],[AvailableEnd]], IFERROR(TIMEVALUE(availability[[#This Row],[AvailableEnd]]), "")))</f>
        <v>0.54166666666666663</v>
      </c>
      <c r="O239" t="b">
        <f>IF(OR(availability[[#This Row],[start_missing]],availability[[#This Row],[end_missing]]), FALSE,
 IF(OR(availability[[#This Row],[start_not_time]],availability[[#This Row],[end_not_time]]), FALSE,
 availability[[#This Row],[end_num]]-availability[[#This Row],[start_num]]&lt;0))</f>
        <v>0</v>
      </c>
      <c r="P239" cm="1">
        <f t="array" aca="1" ref="P239" ca="1">IF(OR(availability[[#This Row],[start_missing]],availability[[#This Row],[end_missing]]), "",
 IF(OR(availability[[#This Row],[start_not_time]],availability[[#This Row],[end_not_time]]), "",
 (_FV(availability[#This Row],"end_num",TRUE)-_FV(availability[#This Row],"start_num",TRUE))*24))</f>
        <v>0</v>
      </c>
      <c r="Q239">
        <f ca="1">IF(availability[[#This Row],[duration_hours]]="", FALSE,
 OR(availability[[#This Row],[duration_hours]]&lt;=0, availability[[#This Row],[duration_hours]]&gt;16))</f>
        <v>0</v>
      </c>
    </row>
    <row r="240" spans="1:17" x14ac:dyDescent="0.25">
      <c r="A240" t="s">
        <v>421</v>
      </c>
      <c r="B240" t="s">
        <v>1052</v>
      </c>
      <c r="C240" s="1">
        <v>0.33333333333333331</v>
      </c>
      <c r="D240" s="1">
        <v>0.45833333333333331</v>
      </c>
      <c r="E240" t="b">
        <f>LEN(TRIM(availability[[#This Row],[FacultyID]]))=0</f>
        <v>0</v>
      </c>
      <c r="F240" t="b">
        <f>LEN(TRIM(availability[[#This Row],[Day]]))=0</f>
        <v>0</v>
      </c>
      <c r="G240" t="b">
        <f>IF(availability[[#This Row],[Day]]="",FALSE, ISERROR(MATCH(availability[[#This Row],[Day]], RefLists!$E:$E, 0)))</f>
        <v>0</v>
      </c>
      <c r="H240" t="b">
        <f>LEN(availability[[#This Row],[FacultyID]])&lt;&gt;LEN(TRIM(availability[[#This Row],[FacultyID]]))</f>
        <v>0</v>
      </c>
      <c r="I240" t="b">
        <f>OR(availability[[#This Row],[AvailableStart]]="", ISBLANK(availability[[#This Row],[AvailableStart]]))</f>
        <v>0</v>
      </c>
      <c r="J240" t="b">
        <f>OR(availability[[#This Row],[AvailableEnd]]="", ISBLANK(availability[[#This Row],[AvailableEnd]]))</f>
        <v>0</v>
      </c>
      <c r="K240" t="b">
        <f>AND(NOT(availability[[#This Row],[start_missing]]), NOT(ISNUMBER(availability[[#This Row],[AvailableStart]])))</f>
        <v>0</v>
      </c>
      <c r="L240" t="b">
        <f>AND(NOT(availability[[#This Row],[end_missing]]), NOT(ISNUMBER(availability[[#This Row],[AvailableEnd]])))</f>
        <v>0</v>
      </c>
      <c r="M240">
        <f>IF(availability[[#This Row],[start_missing]],"", IF(ISNUMBER(availability[[#This Row],[AvailableStart]]), availability[[#This Row],[AvailableStart]], IFERROR(TIMEVALUE(availability[[#This Row],[AvailableStart]]), "")))</f>
        <v>0.33333333333333331</v>
      </c>
      <c r="N240">
        <f>IF(availability[[#This Row],[end_missing]],"", IF(ISNUMBER(availability[[#This Row],[AvailableEnd]]), availability[[#This Row],[AvailableEnd]], IFERROR(TIMEVALUE(availability[[#This Row],[AvailableEnd]]), "")))</f>
        <v>0.45833333333333331</v>
      </c>
      <c r="O240" t="b">
        <f>IF(OR(availability[[#This Row],[start_missing]],availability[[#This Row],[end_missing]]), FALSE,
 IF(OR(availability[[#This Row],[start_not_time]],availability[[#This Row],[end_not_time]]), FALSE,
 availability[[#This Row],[end_num]]-availability[[#This Row],[start_num]]&lt;0))</f>
        <v>0</v>
      </c>
      <c r="P240" cm="1">
        <f t="array" aca="1" ref="P240" ca="1">IF(OR(availability[[#This Row],[start_missing]],availability[[#This Row],[end_missing]]), "",
 IF(OR(availability[[#This Row],[start_not_time]],availability[[#This Row],[end_not_time]]), "",
 (_FV(availability[#This Row],"end_num",TRUE)-_FV(availability[#This Row],"start_num",TRUE))*24))</f>
        <v>0</v>
      </c>
      <c r="Q240">
        <f ca="1">IF(availability[[#This Row],[duration_hours]]="", FALSE,
 OR(availability[[#This Row],[duration_hours]]&lt;=0, availability[[#This Row],[duration_hours]]&gt;16))</f>
        <v>0</v>
      </c>
    </row>
    <row r="241" spans="1:17" x14ac:dyDescent="0.25">
      <c r="A241" t="s">
        <v>421</v>
      </c>
      <c r="B241" t="s">
        <v>1051</v>
      </c>
      <c r="C241" s="1">
        <v>0.5</v>
      </c>
      <c r="D241" s="1">
        <v>0.66666666666666663</v>
      </c>
      <c r="E241" t="b">
        <f>LEN(TRIM(availability[[#This Row],[FacultyID]]))=0</f>
        <v>0</v>
      </c>
      <c r="F241" t="b">
        <f>LEN(TRIM(availability[[#This Row],[Day]]))=0</f>
        <v>0</v>
      </c>
      <c r="G241" t="b">
        <f>IF(availability[[#This Row],[Day]]="",FALSE, ISERROR(MATCH(availability[[#This Row],[Day]], RefLists!$E:$E, 0)))</f>
        <v>0</v>
      </c>
      <c r="H241" t="b">
        <f>LEN(availability[[#This Row],[FacultyID]])&lt;&gt;LEN(TRIM(availability[[#This Row],[FacultyID]]))</f>
        <v>0</v>
      </c>
      <c r="I241" t="b">
        <f>OR(availability[[#This Row],[AvailableStart]]="", ISBLANK(availability[[#This Row],[AvailableStart]]))</f>
        <v>0</v>
      </c>
      <c r="J241" t="b">
        <f>OR(availability[[#This Row],[AvailableEnd]]="", ISBLANK(availability[[#This Row],[AvailableEnd]]))</f>
        <v>0</v>
      </c>
      <c r="K241" t="b">
        <f>AND(NOT(availability[[#This Row],[start_missing]]), NOT(ISNUMBER(availability[[#This Row],[AvailableStart]])))</f>
        <v>0</v>
      </c>
      <c r="L241" t="b">
        <f>AND(NOT(availability[[#This Row],[end_missing]]), NOT(ISNUMBER(availability[[#This Row],[AvailableEnd]])))</f>
        <v>0</v>
      </c>
      <c r="M241">
        <f>IF(availability[[#This Row],[start_missing]],"", IF(ISNUMBER(availability[[#This Row],[AvailableStart]]), availability[[#This Row],[AvailableStart]], IFERROR(TIMEVALUE(availability[[#This Row],[AvailableStart]]), "")))</f>
        <v>0.5</v>
      </c>
      <c r="N241">
        <f>IF(availability[[#This Row],[end_missing]],"", IF(ISNUMBER(availability[[#This Row],[AvailableEnd]]), availability[[#This Row],[AvailableEnd]], IFERROR(TIMEVALUE(availability[[#This Row],[AvailableEnd]]), "")))</f>
        <v>0.66666666666666663</v>
      </c>
      <c r="O241" t="b">
        <f>IF(OR(availability[[#This Row],[start_missing]],availability[[#This Row],[end_missing]]), FALSE,
 IF(OR(availability[[#This Row],[start_not_time]],availability[[#This Row],[end_not_time]]), FALSE,
 availability[[#This Row],[end_num]]-availability[[#This Row],[start_num]]&lt;0))</f>
        <v>0</v>
      </c>
      <c r="P241" cm="1">
        <f t="array" aca="1" ref="P241" ca="1">IF(OR(availability[[#This Row],[start_missing]],availability[[#This Row],[end_missing]]), "",
 IF(OR(availability[[#This Row],[start_not_time]],availability[[#This Row],[end_not_time]]), "",
 (_FV(availability[#This Row],"end_num",TRUE)-_FV(availability[#This Row],"start_num",TRUE))*24))</f>
        <v>0</v>
      </c>
      <c r="Q241">
        <f ca="1">IF(availability[[#This Row],[duration_hours]]="", FALSE,
 OR(availability[[#This Row],[duration_hours]]&lt;=0, availability[[#This Row],[duration_hours]]&gt;16))</f>
        <v>0</v>
      </c>
    </row>
    <row r="242" spans="1:17" x14ac:dyDescent="0.25">
      <c r="A242" t="s">
        <v>421</v>
      </c>
      <c r="B242" t="s">
        <v>1050</v>
      </c>
      <c r="C242" s="1">
        <v>0.41666666666666669</v>
      </c>
      <c r="D242" s="1">
        <v>0.58333333333333337</v>
      </c>
      <c r="E242" t="b">
        <f>LEN(TRIM(availability[[#This Row],[FacultyID]]))=0</f>
        <v>0</v>
      </c>
      <c r="F242" t="b">
        <f>LEN(TRIM(availability[[#This Row],[Day]]))=0</f>
        <v>0</v>
      </c>
      <c r="G242" t="b">
        <f>IF(availability[[#This Row],[Day]]="",FALSE, ISERROR(MATCH(availability[[#This Row],[Day]], RefLists!$E:$E, 0)))</f>
        <v>0</v>
      </c>
      <c r="H242" t="b">
        <f>LEN(availability[[#This Row],[FacultyID]])&lt;&gt;LEN(TRIM(availability[[#This Row],[FacultyID]]))</f>
        <v>0</v>
      </c>
      <c r="I242" t="b">
        <f>OR(availability[[#This Row],[AvailableStart]]="", ISBLANK(availability[[#This Row],[AvailableStart]]))</f>
        <v>0</v>
      </c>
      <c r="J242" t="b">
        <f>OR(availability[[#This Row],[AvailableEnd]]="", ISBLANK(availability[[#This Row],[AvailableEnd]]))</f>
        <v>0</v>
      </c>
      <c r="K242" t="b">
        <f>AND(NOT(availability[[#This Row],[start_missing]]), NOT(ISNUMBER(availability[[#This Row],[AvailableStart]])))</f>
        <v>0</v>
      </c>
      <c r="L242" t="b">
        <f>AND(NOT(availability[[#This Row],[end_missing]]), NOT(ISNUMBER(availability[[#This Row],[AvailableEnd]])))</f>
        <v>0</v>
      </c>
      <c r="M242">
        <f>IF(availability[[#This Row],[start_missing]],"", IF(ISNUMBER(availability[[#This Row],[AvailableStart]]), availability[[#This Row],[AvailableStart]], IFERROR(TIMEVALUE(availability[[#This Row],[AvailableStart]]), "")))</f>
        <v>0.41666666666666669</v>
      </c>
      <c r="N242">
        <f>IF(availability[[#This Row],[end_missing]],"", IF(ISNUMBER(availability[[#This Row],[AvailableEnd]]), availability[[#This Row],[AvailableEnd]], IFERROR(TIMEVALUE(availability[[#This Row],[AvailableEnd]]), "")))</f>
        <v>0.58333333333333337</v>
      </c>
      <c r="O242" t="b">
        <f>IF(OR(availability[[#This Row],[start_missing]],availability[[#This Row],[end_missing]]), FALSE,
 IF(OR(availability[[#This Row],[start_not_time]],availability[[#This Row],[end_not_time]]), FALSE,
 availability[[#This Row],[end_num]]-availability[[#This Row],[start_num]]&lt;0))</f>
        <v>0</v>
      </c>
      <c r="P242" cm="1">
        <f t="array" aca="1" ref="P242" ca="1">IF(OR(availability[[#This Row],[start_missing]],availability[[#This Row],[end_missing]]), "",
 IF(OR(availability[[#This Row],[start_not_time]],availability[[#This Row],[end_not_time]]), "",
 (_FV(availability[#This Row],"end_num",TRUE)-_FV(availability[#This Row],"start_num",TRUE))*24))</f>
        <v>0</v>
      </c>
      <c r="Q242">
        <f ca="1">IF(availability[[#This Row],[duration_hours]]="", FALSE,
 OR(availability[[#This Row],[duration_hours]]&lt;=0, availability[[#This Row],[duration_hours]]&gt;16))</f>
        <v>0</v>
      </c>
    </row>
    <row r="243" spans="1:17" x14ac:dyDescent="0.25">
      <c r="A243" t="s">
        <v>425</v>
      </c>
      <c r="B243" t="s">
        <v>1051</v>
      </c>
      <c r="C243" s="1">
        <v>0.41666666666666669</v>
      </c>
      <c r="D243" s="1">
        <v>0.58333333333333337</v>
      </c>
      <c r="E243" t="b">
        <f>LEN(TRIM(availability[[#This Row],[FacultyID]]))=0</f>
        <v>0</v>
      </c>
      <c r="F243" t="b">
        <f>LEN(TRIM(availability[[#This Row],[Day]]))=0</f>
        <v>0</v>
      </c>
      <c r="G243" t="b">
        <f>IF(availability[[#This Row],[Day]]="",FALSE, ISERROR(MATCH(availability[[#This Row],[Day]], RefLists!$E:$E, 0)))</f>
        <v>0</v>
      </c>
      <c r="H243" t="b">
        <f>LEN(availability[[#This Row],[FacultyID]])&lt;&gt;LEN(TRIM(availability[[#This Row],[FacultyID]]))</f>
        <v>0</v>
      </c>
      <c r="I243" t="b">
        <f>OR(availability[[#This Row],[AvailableStart]]="", ISBLANK(availability[[#This Row],[AvailableStart]]))</f>
        <v>0</v>
      </c>
      <c r="J243" t="b">
        <f>OR(availability[[#This Row],[AvailableEnd]]="", ISBLANK(availability[[#This Row],[AvailableEnd]]))</f>
        <v>0</v>
      </c>
      <c r="K243" t="b">
        <f>AND(NOT(availability[[#This Row],[start_missing]]), NOT(ISNUMBER(availability[[#This Row],[AvailableStart]])))</f>
        <v>0</v>
      </c>
      <c r="L243" t="b">
        <f>AND(NOT(availability[[#This Row],[end_missing]]), NOT(ISNUMBER(availability[[#This Row],[AvailableEnd]])))</f>
        <v>0</v>
      </c>
      <c r="M243">
        <f>IF(availability[[#This Row],[start_missing]],"", IF(ISNUMBER(availability[[#This Row],[AvailableStart]]), availability[[#This Row],[AvailableStart]], IFERROR(TIMEVALUE(availability[[#This Row],[AvailableStart]]), "")))</f>
        <v>0.41666666666666669</v>
      </c>
      <c r="N243">
        <f>IF(availability[[#This Row],[end_missing]],"", IF(ISNUMBER(availability[[#This Row],[AvailableEnd]]), availability[[#This Row],[AvailableEnd]], IFERROR(TIMEVALUE(availability[[#This Row],[AvailableEnd]]), "")))</f>
        <v>0.58333333333333337</v>
      </c>
      <c r="O243" t="b">
        <f>IF(OR(availability[[#This Row],[start_missing]],availability[[#This Row],[end_missing]]), FALSE,
 IF(OR(availability[[#This Row],[start_not_time]],availability[[#This Row],[end_not_time]]), FALSE,
 availability[[#This Row],[end_num]]-availability[[#This Row],[start_num]]&lt;0))</f>
        <v>0</v>
      </c>
      <c r="P243" cm="1">
        <f t="array" aca="1" ref="P243" ca="1">IF(OR(availability[[#This Row],[start_missing]],availability[[#This Row],[end_missing]]), "",
 IF(OR(availability[[#This Row],[start_not_time]],availability[[#This Row],[end_not_time]]), "",
 (_FV(availability[#This Row],"end_num",TRUE)-_FV(availability[#This Row],"start_num",TRUE))*24))</f>
        <v>0</v>
      </c>
      <c r="Q243">
        <f ca="1">IF(availability[[#This Row],[duration_hours]]="", FALSE,
 OR(availability[[#This Row],[duration_hours]]&lt;=0, availability[[#This Row],[duration_hours]]&gt;16))</f>
        <v>0</v>
      </c>
    </row>
    <row r="244" spans="1:17" x14ac:dyDescent="0.25">
      <c r="A244" t="s">
        <v>425</v>
      </c>
      <c r="B244" t="s">
        <v>1049</v>
      </c>
      <c r="C244" s="1">
        <v>0.45833333333333331</v>
      </c>
      <c r="D244" s="1">
        <v>0.58333333333333337</v>
      </c>
      <c r="E244" t="b">
        <f>LEN(TRIM(availability[[#This Row],[FacultyID]]))=0</f>
        <v>0</v>
      </c>
      <c r="F244" t="b">
        <f>LEN(TRIM(availability[[#This Row],[Day]]))=0</f>
        <v>0</v>
      </c>
      <c r="G244" t="b">
        <f>IF(availability[[#This Row],[Day]]="",FALSE, ISERROR(MATCH(availability[[#This Row],[Day]], RefLists!$E:$E, 0)))</f>
        <v>0</v>
      </c>
      <c r="H244" t="b">
        <f>LEN(availability[[#This Row],[FacultyID]])&lt;&gt;LEN(TRIM(availability[[#This Row],[FacultyID]]))</f>
        <v>0</v>
      </c>
      <c r="I244" t="b">
        <f>OR(availability[[#This Row],[AvailableStart]]="", ISBLANK(availability[[#This Row],[AvailableStart]]))</f>
        <v>0</v>
      </c>
      <c r="J244" t="b">
        <f>OR(availability[[#This Row],[AvailableEnd]]="", ISBLANK(availability[[#This Row],[AvailableEnd]]))</f>
        <v>0</v>
      </c>
      <c r="K244" t="b">
        <f>AND(NOT(availability[[#This Row],[start_missing]]), NOT(ISNUMBER(availability[[#This Row],[AvailableStart]])))</f>
        <v>0</v>
      </c>
      <c r="L244" t="b">
        <f>AND(NOT(availability[[#This Row],[end_missing]]), NOT(ISNUMBER(availability[[#This Row],[AvailableEnd]])))</f>
        <v>0</v>
      </c>
      <c r="M244">
        <f>IF(availability[[#This Row],[start_missing]],"", IF(ISNUMBER(availability[[#This Row],[AvailableStart]]), availability[[#This Row],[AvailableStart]], IFERROR(TIMEVALUE(availability[[#This Row],[AvailableStart]]), "")))</f>
        <v>0.45833333333333331</v>
      </c>
      <c r="N244">
        <f>IF(availability[[#This Row],[end_missing]],"", IF(ISNUMBER(availability[[#This Row],[AvailableEnd]]), availability[[#This Row],[AvailableEnd]], IFERROR(TIMEVALUE(availability[[#This Row],[AvailableEnd]]), "")))</f>
        <v>0.58333333333333337</v>
      </c>
      <c r="O244" t="b">
        <f>IF(OR(availability[[#This Row],[start_missing]],availability[[#This Row],[end_missing]]), FALSE,
 IF(OR(availability[[#This Row],[start_not_time]],availability[[#This Row],[end_not_time]]), FALSE,
 availability[[#This Row],[end_num]]-availability[[#This Row],[start_num]]&lt;0))</f>
        <v>0</v>
      </c>
      <c r="P244" cm="1">
        <f t="array" aca="1" ref="P244" ca="1">IF(OR(availability[[#This Row],[start_missing]],availability[[#This Row],[end_missing]]), "",
 IF(OR(availability[[#This Row],[start_not_time]],availability[[#This Row],[end_not_time]]), "",
 (_FV(availability[#This Row],"end_num",TRUE)-_FV(availability[#This Row],"start_num",TRUE))*24))</f>
        <v>0</v>
      </c>
      <c r="Q244">
        <f ca="1">IF(availability[[#This Row],[duration_hours]]="", FALSE,
 OR(availability[[#This Row],[duration_hours]]&lt;=0, availability[[#This Row],[duration_hours]]&gt;16))</f>
        <v>0</v>
      </c>
    </row>
    <row r="245" spans="1:17" x14ac:dyDescent="0.25">
      <c r="A245" t="s">
        <v>425</v>
      </c>
      <c r="B245" t="s">
        <v>1053</v>
      </c>
      <c r="C245" s="1">
        <v>0.5</v>
      </c>
      <c r="D245" s="1">
        <v>0.66666666666666663</v>
      </c>
      <c r="E245" t="b">
        <f>LEN(TRIM(availability[[#This Row],[FacultyID]]))=0</f>
        <v>0</v>
      </c>
      <c r="F245" t="b">
        <f>LEN(TRIM(availability[[#This Row],[Day]]))=0</f>
        <v>0</v>
      </c>
      <c r="G245" t="b">
        <f>IF(availability[[#This Row],[Day]]="",FALSE, ISERROR(MATCH(availability[[#This Row],[Day]], RefLists!$E:$E, 0)))</f>
        <v>0</v>
      </c>
      <c r="H245" t="b">
        <f>LEN(availability[[#This Row],[FacultyID]])&lt;&gt;LEN(TRIM(availability[[#This Row],[FacultyID]]))</f>
        <v>0</v>
      </c>
      <c r="I245" t="b">
        <f>OR(availability[[#This Row],[AvailableStart]]="", ISBLANK(availability[[#This Row],[AvailableStart]]))</f>
        <v>0</v>
      </c>
      <c r="J245" t="b">
        <f>OR(availability[[#This Row],[AvailableEnd]]="", ISBLANK(availability[[#This Row],[AvailableEnd]]))</f>
        <v>0</v>
      </c>
      <c r="K245" t="b">
        <f>AND(NOT(availability[[#This Row],[start_missing]]), NOT(ISNUMBER(availability[[#This Row],[AvailableStart]])))</f>
        <v>0</v>
      </c>
      <c r="L245" t="b">
        <f>AND(NOT(availability[[#This Row],[end_missing]]), NOT(ISNUMBER(availability[[#This Row],[AvailableEnd]])))</f>
        <v>0</v>
      </c>
      <c r="M245">
        <f>IF(availability[[#This Row],[start_missing]],"", IF(ISNUMBER(availability[[#This Row],[AvailableStart]]), availability[[#This Row],[AvailableStart]], IFERROR(TIMEVALUE(availability[[#This Row],[AvailableStart]]), "")))</f>
        <v>0.5</v>
      </c>
      <c r="N245">
        <f>IF(availability[[#This Row],[end_missing]],"", IF(ISNUMBER(availability[[#This Row],[AvailableEnd]]), availability[[#This Row],[AvailableEnd]], IFERROR(TIMEVALUE(availability[[#This Row],[AvailableEnd]]), "")))</f>
        <v>0.66666666666666663</v>
      </c>
      <c r="O245" t="b">
        <f>IF(OR(availability[[#This Row],[start_missing]],availability[[#This Row],[end_missing]]), FALSE,
 IF(OR(availability[[#This Row],[start_not_time]],availability[[#This Row],[end_not_time]]), FALSE,
 availability[[#This Row],[end_num]]-availability[[#This Row],[start_num]]&lt;0))</f>
        <v>0</v>
      </c>
      <c r="P245" cm="1">
        <f t="array" aca="1" ref="P245" ca="1">IF(OR(availability[[#This Row],[start_missing]],availability[[#This Row],[end_missing]]), "",
 IF(OR(availability[[#This Row],[start_not_time]],availability[[#This Row],[end_not_time]]), "",
 (_FV(availability[#This Row],"end_num",TRUE)-_FV(availability[#This Row],"start_num",TRUE))*24))</f>
        <v>0</v>
      </c>
      <c r="Q245">
        <f ca="1">IF(availability[[#This Row],[duration_hours]]="", FALSE,
 OR(availability[[#This Row],[duration_hours]]&lt;=0, availability[[#This Row],[duration_hours]]&gt;16))</f>
        <v>0</v>
      </c>
    </row>
    <row r="246" spans="1:17" x14ac:dyDescent="0.25">
      <c r="A246" t="s">
        <v>428</v>
      </c>
      <c r="B246" t="s">
        <v>1051</v>
      </c>
      <c r="C246" s="1">
        <v>0.54166666666666663</v>
      </c>
      <c r="D246" s="1">
        <v>0.70833333333333337</v>
      </c>
      <c r="E246" t="b">
        <f>LEN(TRIM(availability[[#This Row],[FacultyID]]))=0</f>
        <v>0</v>
      </c>
      <c r="F246" t="b">
        <f>LEN(TRIM(availability[[#This Row],[Day]]))=0</f>
        <v>0</v>
      </c>
      <c r="G246" t="b">
        <f>IF(availability[[#This Row],[Day]]="",FALSE, ISERROR(MATCH(availability[[#This Row],[Day]], RefLists!$E:$E, 0)))</f>
        <v>0</v>
      </c>
      <c r="H246" t="b">
        <f>LEN(availability[[#This Row],[FacultyID]])&lt;&gt;LEN(TRIM(availability[[#This Row],[FacultyID]]))</f>
        <v>0</v>
      </c>
      <c r="I246" t="b">
        <f>OR(availability[[#This Row],[AvailableStart]]="", ISBLANK(availability[[#This Row],[AvailableStart]]))</f>
        <v>0</v>
      </c>
      <c r="J246" t="b">
        <f>OR(availability[[#This Row],[AvailableEnd]]="", ISBLANK(availability[[#This Row],[AvailableEnd]]))</f>
        <v>0</v>
      </c>
      <c r="K246" t="b">
        <f>AND(NOT(availability[[#This Row],[start_missing]]), NOT(ISNUMBER(availability[[#This Row],[AvailableStart]])))</f>
        <v>0</v>
      </c>
      <c r="L246" t="b">
        <f>AND(NOT(availability[[#This Row],[end_missing]]), NOT(ISNUMBER(availability[[#This Row],[AvailableEnd]])))</f>
        <v>0</v>
      </c>
      <c r="M246">
        <f>IF(availability[[#This Row],[start_missing]],"", IF(ISNUMBER(availability[[#This Row],[AvailableStart]]), availability[[#This Row],[AvailableStart]], IFERROR(TIMEVALUE(availability[[#This Row],[AvailableStart]]), "")))</f>
        <v>0.54166666666666663</v>
      </c>
      <c r="N246">
        <f>IF(availability[[#This Row],[end_missing]],"", IF(ISNUMBER(availability[[#This Row],[AvailableEnd]]), availability[[#This Row],[AvailableEnd]], IFERROR(TIMEVALUE(availability[[#This Row],[AvailableEnd]]), "")))</f>
        <v>0.70833333333333337</v>
      </c>
      <c r="O246" t="b">
        <f>IF(OR(availability[[#This Row],[start_missing]],availability[[#This Row],[end_missing]]), FALSE,
 IF(OR(availability[[#This Row],[start_not_time]],availability[[#This Row],[end_not_time]]), FALSE,
 availability[[#This Row],[end_num]]-availability[[#This Row],[start_num]]&lt;0))</f>
        <v>0</v>
      </c>
      <c r="P246" cm="1">
        <f t="array" aca="1" ref="P246" ca="1">IF(OR(availability[[#This Row],[start_missing]],availability[[#This Row],[end_missing]]), "",
 IF(OR(availability[[#This Row],[start_not_time]],availability[[#This Row],[end_not_time]]), "",
 (_FV(availability[#This Row],"end_num",TRUE)-_FV(availability[#This Row],"start_num",TRUE))*24))</f>
        <v>0</v>
      </c>
      <c r="Q246">
        <f ca="1">IF(availability[[#This Row],[duration_hours]]="", FALSE,
 OR(availability[[#This Row],[duration_hours]]&lt;=0, availability[[#This Row],[duration_hours]]&gt;16))</f>
        <v>0</v>
      </c>
    </row>
    <row r="247" spans="1:17" x14ac:dyDescent="0.25">
      <c r="A247" t="s">
        <v>428</v>
      </c>
      <c r="B247" t="s">
        <v>1049</v>
      </c>
      <c r="C247" s="1">
        <v>0.41666666666666669</v>
      </c>
      <c r="D247" s="1">
        <v>0.58333333333333337</v>
      </c>
      <c r="E247" t="b">
        <f>LEN(TRIM(availability[[#This Row],[FacultyID]]))=0</f>
        <v>0</v>
      </c>
      <c r="F247" t="b">
        <f>LEN(TRIM(availability[[#This Row],[Day]]))=0</f>
        <v>0</v>
      </c>
      <c r="G247" t="b">
        <f>IF(availability[[#This Row],[Day]]="",FALSE, ISERROR(MATCH(availability[[#This Row],[Day]], RefLists!$E:$E, 0)))</f>
        <v>0</v>
      </c>
      <c r="H247" t="b">
        <f>LEN(availability[[#This Row],[FacultyID]])&lt;&gt;LEN(TRIM(availability[[#This Row],[FacultyID]]))</f>
        <v>0</v>
      </c>
      <c r="I247" t="b">
        <f>OR(availability[[#This Row],[AvailableStart]]="", ISBLANK(availability[[#This Row],[AvailableStart]]))</f>
        <v>0</v>
      </c>
      <c r="J247" t="b">
        <f>OR(availability[[#This Row],[AvailableEnd]]="", ISBLANK(availability[[#This Row],[AvailableEnd]]))</f>
        <v>0</v>
      </c>
      <c r="K247" t="b">
        <f>AND(NOT(availability[[#This Row],[start_missing]]), NOT(ISNUMBER(availability[[#This Row],[AvailableStart]])))</f>
        <v>0</v>
      </c>
      <c r="L247" t="b">
        <f>AND(NOT(availability[[#This Row],[end_missing]]), NOT(ISNUMBER(availability[[#This Row],[AvailableEnd]])))</f>
        <v>0</v>
      </c>
      <c r="M247">
        <f>IF(availability[[#This Row],[start_missing]],"", IF(ISNUMBER(availability[[#This Row],[AvailableStart]]), availability[[#This Row],[AvailableStart]], IFERROR(TIMEVALUE(availability[[#This Row],[AvailableStart]]), "")))</f>
        <v>0.41666666666666669</v>
      </c>
      <c r="N247">
        <f>IF(availability[[#This Row],[end_missing]],"", IF(ISNUMBER(availability[[#This Row],[AvailableEnd]]), availability[[#This Row],[AvailableEnd]], IFERROR(TIMEVALUE(availability[[#This Row],[AvailableEnd]]), "")))</f>
        <v>0.58333333333333337</v>
      </c>
      <c r="O247" t="b">
        <f>IF(OR(availability[[#This Row],[start_missing]],availability[[#This Row],[end_missing]]), FALSE,
 IF(OR(availability[[#This Row],[start_not_time]],availability[[#This Row],[end_not_time]]), FALSE,
 availability[[#This Row],[end_num]]-availability[[#This Row],[start_num]]&lt;0))</f>
        <v>0</v>
      </c>
      <c r="P247" cm="1">
        <f t="array" aca="1" ref="P247" ca="1">IF(OR(availability[[#This Row],[start_missing]],availability[[#This Row],[end_missing]]), "",
 IF(OR(availability[[#This Row],[start_not_time]],availability[[#This Row],[end_not_time]]), "",
 (_FV(availability[#This Row],"end_num",TRUE)-_FV(availability[#This Row],"start_num",TRUE))*24))</f>
        <v>0</v>
      </c>
      <c r="Q247">
        <f ca="1">IF(availability[[#This Row],[duration_hours]]="", FALSE,
 OR(availability[[#This Row],[duration_hours]]&lt;=0, availability[[#This Row],[duration_hours]]&gt;16))</f>
        <v>0</v>
      </c>
    </row>
    <row r="248" spans="1:17" x14ac:dyDescent="0.25">
      <c r="A248" t="s">
        <v>428</v>
      </c>
      <c r="B248" t="s">
        <v>1050</v>
      </c>
      <c r="C248" s="1">
        <v>0.54166666666666663</v>
      </c>
      <c r="D248" s="1">
        <v>0.66666666666666663</v>
      </c>
      <c r="E248" t="b">
        <f>LEN(TRIM(availability[[#This Row],[FacultyID]]))=0</f>
        <v>0</v>
      </c>
      <c r="F248" t="b">
        <f>LEN(TRIM(availability[[#This Row],[Day]]))=0</f>
        <v>0</v>
      </c>
      <c r="G248" t="b">
        <f>IF(availability[[#This Row],[Day]]="",FALSE, ISERROR(MATCH(availability[[#This Row],[Day]], RefLists!$E:$E, 0)))</f>
        <v>0</v>
      </c>
      <c r="H248" t="b">
        <f>LEN(availability[[#This Row],[FacultyID]])&lt;&gt;LEN(TRIM(availability[[#This Row],[FacultyID]]))</f>
        <v>0</v>
      </c>
      <c r="I248" t="b">
        <f>OR(availability[[#This Row],[AvailableStart]]="", ISBLANK(availability[[#This Row],[AvailableStart]]))</f>
        <v>0</v>
      </c>
      <c r="J248" t="b">
        <f>OR(availability[[#This Row],[AvailableEnd]]="", ISBLANK(availability[[#This Row],[AvailableEnd]]))</f>
        <v>0</v>
      </c>
      <c r="K248" t="b">
        <f>AND(NOT(availability[[#This Row],[start_missing]]), NOT(ISNUMBER(availability[[#This Row],[AvailableStart]])))</f>
        <v>0</v>
      </c>
      <c r="L248" t="b">
        <f>AND(NOT(availability[[#This Row],[end_missing]]), NOT(ISNUMBER(availability[[#This Row],[AvailableEnd]])))</f>
        <v>0</v>
      </c>
      <c r="M248">
        <f>IF(availability[[#This Row],[start_missing]],"", IF(ISNUMBER(availability[[#This Row],[AvailableStart]]), availability[[#This Row],[AvailableStart]], IFERROR(TIMEVALUE(availability[[#This Row],[AvailableStart]]), "")))</f>
        <v>0.54166666666666663</v>
      </c>
      <c r="N248">
        <f>IF(availability[[#This Row],[end_missing]],"", IF(ISNUMBER(availability[[#This Row],[AvailableEnd]]), availability[[#This Row],[AvailableEnd]], IFERROR(TIMEVALUE(availability[[#This Row],[AvailableEnd]]), "")))</f>
        <v>0.66666666666666663</v>
      </c>
      <c r="O248" t="b">
        <f>IF(OR(availability[[#This Row],[start_missing]],availability[[#This Row],[end_missing]]), FALSE,
 IF(OR(availability[[#This Row],[start_not_time]],availability[[#This Row],[end_not_time]]), FALSE,
 availability[[#This Row],[end_num]]-availability[[#This Row],[start_num]]&lt;0))</f>
        <v>0</v>
      </c>
      <c r="P248" cm="1">
        <f t="array" aca="1" ref="P248" ca="1">IF(OR(availability[[#This Row],[start_missing]],availability[[#This Row],[end_missing]]), "",
 IF(OR(availability[[#This Row],[start_not_time]],availability[[#This Row],[end_not_time]]), "",
 (_FV(availability[#This Row],"end_num",TRUE)-_FV(availability[#This Row],"start_num",TRUE))*24))</f>
        <v>0</v>
      </c>
      <c r="Q248">
        <f ca="1">IF(availability[[#This Row],[duration_hours]]="", FALSE,
 OR(availability[[#This Row],[duration_hours]]&lt;=0, availability[[#This Row],[duration_hours]]&gt;16))</f>
        <v>0</v>
      </c>
    </row>
    <row r="249" spans="1:17" x14ac:dyDescent="0.25">
      <c r="A249" t="s">
        <v>432</v>
      </c>
      <c r="B249" t="s">
        <v>1053</v>
      </c>
      <c r="C249" s="1">
        <v>0.41666666666666669</v>
      </c>
      <c r="D249" s="1">
        <v>0.58333333333333337</v>
      </c>
      <c r="E249" t="b">
        <f>LEN(TRIM(availability[[#This Row],[FacultyID]]))=0</f>
        <v>0</v>
      </c>
      <c r="F249" t="b">
        <f>LEN(TRIM(availability[[#This Row],[Day]]))=0</f>
        <v>0</v>
      </c>
      <c r="G249" t="b">
        <f>IF(availability[[#This Row],[Day]]="",FALSE, ISERROR(MATCH(availability[[#This Row],[Day]], RefLists!$E:$E, 0)))</f>
        <v>0</v>
      </c>
      <c r="H249" t="b">
        <f>LEN(availability[[#This Row],[FacultyID]])&lt;&gt;LEN(TRIM(availability[[#This Row],[FacultyID]]))</f>
        <v>0</v>
      </c>
      <c r="I249" t="b">
        <f>OR(availability[[#This Row],[AvailableStart]]="", ISBLANK(availability[[#This Row],[AvailableStart]]))</f>
        <v>0</v>
      </c>
      <c r="J249" t="b">
        <f>OR(availability[[#This Row],[AvailableEnd]]="", ISBLANK(availability[[#This Row],[AvailableEnd]]))</f>
        <v>0</v>
      </c>
      <c r="K249" t="b">
        <f>AND(NOT(availability[[#This Row],[start_missing]]), NOT(ISNUMBER(availability[[#This Row],[AvailableStart]])))</f>
        <v>0</v>
      </c>
      <c r="L249" t="b">
        <f>AND(NOT(availability[[#This Row],[end_missing]]), NOT(ISNUMBER(availability[[#This Row],[AvailableEnd]])))</f>
        <v>0</v>
      </c>
      <c r="M249">
        <f>IF(availability[[#This Row],[start_missing]],"", IF(ISNUMBER(availability[[#This Row],[AvailableStart]]), availability[[#This Row],[AvailableStart]], IFERROR(TIMEVALUE(availability[[#This Row],[AvailableStart]]), "")))</f>
        <v>0.41666666666666669</v>
      </c>
      <c r="N249">
        <f>IF(availability[[#This Row],[end_missing]],"", IF(ISNUMBER(availability[[#This Row],[AvailableEnd]]), availability[[#This Row],[AvailableEnd]], IFERROR(TIMEVALUE(availability[[#This Row],[AvailableEnd]]), "")))</f>
        <v>0.58333333333333337</v>
      </c>
      <c r="O249" t="b">
        <f>IF(OR(availability[[#This Row],[start_missing]],availability[[#This Row],[end_missing]]), FALSE,
 IF(OR(availability[[#This Row],[start_not_time]],availability[[#This Row],[end_not_time]]), FALSE,
 availability[[#This Row],[end_num]]-availability[[#This Row],[start_num]]&lt;0))</f>
        <v>0</v>
      </c>
      <c r="P249" cm="1">
        <f t="array" aca="1" ref="P249" ca="1">IF(OR(availability[[#This Row],[start_missing]],availability[[#This Row],[end_missing]]), "",
 IF(OR(availability[[#This Row],[start_not_time]],availability[[#This Row],[end_not_time]]), "",
 (_FV(availability[#This Row],"end_num",TRUE)-_FV(availability[#This Row],"start_num",TRUE))*24))</f>
        <v>0</v>
      </c>
      <c r="Q249">
        <f ca="1">IF(availability[[#This Row],[duration_hours]]="", FALSE,
 OR(availability[[#This Row],[duration_hours]]&lt;=0, availability[[#This Row],[duration_hours]]&gt;16))</f>
        <v>0</v>
      </c>
    </row>
    <row r="250" spans="1:17" x14ac:dyDescent="0.25">
      <c r="A250" t="s">
        <v>432</v>
      </c>
      <c r="B250" t="s">
        <v>1051</v>
      </c>
      <c r="C250" s="1">
        <v>0.54166666666666663</v>
      </c>
      <c r="D250" s="1">
        <v>0.625</v>
      </c>
      <c r="E250" t="b">
        <f>LEN(TRIM(availability[[#This Row],[FacultyID]]))=0</f>
        <v>0</v>
      </c>
      <c r="F250" t="b">
        <f>LEN(TRIM(availability[[#This Row],[Day]]))=0</f>
        <v>0</v>
      </c>
      <c r="G250" t="b">
        <f>IF(availability[[#This Row],[Day]]="",FALSE, ISERROR(MATCH(availability[[#This Row],[Day]], RefLists!$E:$E, 0)))</f>
        <v>0</v>
      </c>
      <c r="H250" t="b">
        <f>LEN(availability[[#This Row],[FacultyID]])&lt;&gt;LEN(TRIM(availability[[#This Row],[FacultyID]]))</f>
        <v>0</v>
      </c>
      <c r="I250" t="b">
        <f>OR(availability[[#This Row],[AvailableStart]]="", ISBLANK(availability[[#This Row],[AvailableStart]]))</f>
        <v>0</v>
      </c>
      <c r="J250" t="b">
        <f>OR(availability[[#This Row],[AvailableEnd]]="", ISBLANK(availability[[#This Row],[AvailableEnd]]))</f>
        <v>0</v>
      </c>
      <c r="K250" t="b">
        <f>AND(NOT(availability[[#This Row],[start_missing]]), NOT(ISNUMBER(availability[[#This Row],[AvailableStart]])))</f>
        <v>0</v>
      </c>
      <c r="L250" t="b">
        <f>AND(NOT(availability[[#This Row],[end_missing]]), NOT(ISNUMBER(availability[[#This Row],[AvailableEnd]])))</f>
        <v>0</v>
      </c>
      <c r="M250">
        <f>IF(availability[[#This Row],[start_missing]],"", IF(ISNUMBER(availability[[#This Row],[AvailableStart]]), availability[[#This Row],[AvailableStart]], IFERROR(TIMEVALUE(availability[[#This Row],[AvailableStart]]), "")))</f>
        <v>0.54166666666666663</v>
      </c>
      <c r="N250">
        <f>IF(availability[[#This Row],[end_missing]],"", IF(ISNUMBER(availability[[#This Row],[AvailableEnd]]), availability[[#This Row],[AvailableEnd]], IFERROR(TIMEVALUE(availability[[#This Row],[AvailableEnd]]), "")))</f>
        <v>0.625</v>
      </c>
      <c r="O250" t="b">
        <f>IF(OR(availability[[#This Row],[start_missing]],availability[[#This Row],[end_missing]]), FALSE,
 IF(OR(availability[[#This Row],[start_not_time]],availability[[#This Row],[end_not_time]]), FALSE,
 availability[[#This Row],[end_num]]-availability[[#This Row],[start_num]]&lt;0))</f>
        <v>0</v>
      </c>
      <c r="P250" cm="1">
        <f t="array" aca="1" ref="P250" ca="1">IF(OR(availability[[#This Row],[start_missing]],availability[[#This Row],[end_missing]]), "",
 IF(OR(availability[[#This Row],[start_not_time]],availability[[#This Row],[end_not_time]]), "",
 (_FV(availability[#This Row],"end_num",TRUE)-_FV(availability[#This Row],"start_num",TRUE))*24))</f>
        <v>0</v>
      </c>
      <c r="Q250">
        <f ca="1">IF(availability[[#This Row],[duration_hours]]="", FALSE,
 OR(availability[[#This Row],[duration_hours]]&lt;=0, availability[[#This Row],[duration_hours]]&gt;16))</f>
        <v>0</v>
      </c>
    </row>
    <row r="251" spans="1:17" x14ac:dyDescent="0.25">
      <c r="A251" t="s">
        <v>432</v>
      </c>
      <c r="B251" t="s">
        <v>1050</v>
      </c>
      <c r="C251" s="1">
        <v>0.375</v>
      </c>
      <c r="D251" s="1">
        <v>0.45833333333333331</v>
      </c>
      <c r="E251" t="b">
        <f>LEN(TRIM(availability[[#This Row],[FacultyID]]))=0</f>
        <v>0</v>
      </c>
      <c r="F251" t="b">
        <f>LEN(TRIM(availability[[#This Row],[Day]]))=0</f>
        <v>0</v>
      </c>
      <c r="G251" t="b">
        <f>IF(availability[[#This Row],[Day]]="",FALSE, ISERROR(MATCH(availability[[#This Row],[Day]], RefLists!$E:$E, 0)))</f>
        <v>0</v>
      </c>
      <c r="H251" t="b">
        <f>LEN(availability[[#This Row],[FacultyID]])&lt;&gt;LEN(TRIM(availability[[#This Row],[FacultyID]]))</f>
        <v>0</v>
      </c>
      <c r="I251" t="b">
        <f>OR(availability[[#This Row],[AvailableStart]]="", ISBLANK(availability[[#This Row],[AvailableStart]]))</f>
        <v>0</v>
      </c>
      <c r="J251" t="b">
        <f>OR(availability[[#This Row],[AvailableEnd]]="", ISBLANK(availability[[#This Row],[AvailableEnd]]))</f>
        <v>0</v>
      </c>
      <c r="K251" t="b">
        <f>AND(NOT(availability[[#This Row],[start_missing]]), NOT(ISNUMBER(availability[[#This Row],[AvailableStart]])))</f>
        <v>0</v>
      </c>
      <c r="L251" t="b">
        <f>AND(NOT(availability[[#This Row],[end_missing]]), NOT(ISNUMBER(availability[[#This Row],[AvailableEnd]])))</f>
        <v>0</v>
      </c>
      <c r="M251">
        <f>IF(availability[[#This Row],[start_missing]],"", IF(ISNUMBER(availability[[#This Row],[AvailableStart]]), availability[[#This Row],[AvailableStart]], IFERROR(TIMEVALUE(availability[[#This Row],[AvailableStart]]), "")))</f>
        <v>0.375</v>
      </c>
      <c r="N251">
        <f>IF(availability[[#This Row],[end_missing]],"", IF(ISNUMBER(availability[[#This Row],[AvailableEnd]]), availability[[#This Row],[AvailableEnd]], IFERROR(TIMEVALUE(availability[[#This Row],[AvailableEnd]]), "")))</f>
        <v>0.45833333333333331</v>
      </c>
      <c r="O251" t="b">
        <f>IF(OR(availability[[#This Row],[start_missing]],availability[[#This Row],[end_missing]]), FALSE,
 IF(OR(availability[[#This Row],[start_not_time]],availability[[#This Row],[end_not_time]]), FALSE,
 availability[[#This Row],[end_num]]-availability[[#This Row],[start_num]]&lt;0))</f>
        <v>0</v>
      </c>
      <c r="P251" cm="1">
        <f t="array" aca="1" ref="P251" ca="1">IF(OR(availability[[#This Row],[start_missing]],availability[[#This Row],[end_missing]]), "",
 IF(OR(availability[[#This Row],[start_not_time]],availability[[#This Row],[end_not_time]]), "",
 (_FV(availability[#This Row],"end_num",TRUE)-_FV(availability[#This Row],"start_num",TRUE))*24))</f>
        <v>0</v>
      </c>
      <c r="Q251">
        <f ca="1">IF(availability[[#This Row],[duration_hours]]="", FALSE,
 OR(availability[[#This Row],[duration_hours]]&lt;=0, availability[[#This Row],[duration_hours]]&gt;16))</f>
        <v>0</v>
      </c>
    </row>
    <row r="252" spans="1:17" x14ac:dyDescent="0.25">
      <c r="A252" t="s">
        <v>432</v>
      </c>
      <c r="B252" t="s">
        <v>1049</v>
      </c>
      <c r="C252" s="1">
        <v>0.54166666666666663</v>
      </c>
      <c r="D252" s="1">
        <v>0.70833333333333337</v>
      </c>
      <c r="E252" t="b">
        <f>LEN(TRIM(availability[[#This Row],[FacultyID]]))=0</f>
        <v>0</v>
      </c>
      <c r="F252" t="b">
        <f>LEN(TRIM(availability[[#This Row],[Day]]))=0</f>
        <v>0</v>
      </c>
      <c r="G252" t="b">
        <f>IF(availability[[#This Row],[Day]]="",FALSE, ISERROR(MATCH(availability[[#This Row],[Day]], RefLists!$E:$E, 0)))</f>
        <v>0</v>
      </c>
      <c r="H252" t="b">
        <f>LEN(availability[[#This Row],[FacultyID]])&lt;&gt;LEN(TRIM(availability[[#This Row],[FacultyID]]))</f>
        <v>0</v>
      </c>
      <c r="I252" t="b">
        <f>OR(availability[[#This Row],[AvailableStart]]="", ISBLANK(availability[[#This Row],[AvailableStart]]))</f>
        <v>0</v>
      </c>
      <c r="J252" t="b">
        <f>OR(availability[[#This Row],[AvailableEnd]]="", ISBLANK(availability[[#This Row],[AvailableEnd]]))</f>
        <v>0</v>
      </c>
      <c r="K252" t="b">
        <f>AND(NOT(availability[[#This Row],[start_missing]]), NOT(ISNUMBER(availability[[#This Row],[AvailableStart]])))</f>
        <v>0</v>
      </c>
      <c r="L252" t="b">
        <f>AND(NOT(availability[[#This Row],[end_missing]]), NOT(ISNUMBER(availability[[#This Row],[AvailableEnd]])))</f>
        <v>0</v>
      </c>
      <c r="M252">
        <f>IF(availability[[#This Row],[start_missing]],"", IF(ISNUMBER(availability[[#This Row],[AvailableStart]]), availability[[#This Row],[AvailableStart]], IFERROR(TIMEVALUE(availability[[#This Row],[AvailableStart]]), "")))</f>
        <v>0.54166666666666663</v>
      </c>
      <c r="N252">
        <f>IF(availability[[#This Row],[end_missing]],"", IF(ISNUMBER(availability[[#This Row],[AvailableEnd]]), availability[[#This Row],[AvailableEnd]], IFERROR(TIMEVALUE(availability[[#This Row],[AvailableEnd]]), "")))</f>
        <v>0.70833333333333337</v>
      </c>
      <c r="O252" t="b">
        <f>IF(OR(availability[[#This Row],[start_missing]],availability[[#This Row],[end_missing]]), FALSE,
 IF(OR(availability[[#This Row],[start_not_time]],availability[[#This Row],[end_not_time]]), FALSE,
 availability[[#This Row],[end_num]]-availability[[#This Row],[start_num]]&lt;0))</f>
        <v>0</v>
      </c>
      <c r="P252" cm="1">
        <f t="array" aca="1" ref="P252" ca="1">IF(OR(availability[[#This Row],[start_missing]],availability[[#This Row],[end_missing]]), "",
 IF(OR(availability[[#This Row],[start_not_time]],availability[[#This Row],[end_not_time]]), "",
 (_FV(availability[#This Row],"end_num",TRUE)-_FV(availability[#This Row],"start_num",TRUE))*24))</f>
        <v>0</v>
      </c>
      <c r="Q252">
        <f ca="1">IF(availability[[#This Row],[duration_hours]]="", FALSE,
 OR(availability[[#This Row],[duration_hours]]&lt;=0, availability[[#This Row],[duration_hours]]&gt;16))</f>
        <v>0</v>
      </c>
    </row>
    <row r="253" spans="1:17" x14ac:dyDescent="0.25">
      <c r="A253" t="s">
        <v>432</v>
      </c>
      <c r="B253" t="s">
        <v>1052</v>
      </c>
      <c r="C253" s="1">
        <v>0.45833333333333331</v>
      </c>
      <c r="D253" s="1">
        <v>0.625</v>
      </c>
      <c r="E253" t="b">
        <f>LEN(TRIM(availability[[#This Row],[FacultyID]]))=0</f>
        <v>0</v>
      </c>
      <c r="F253" t="b">
        <f>LEN(TRIM(availability[[#This Row],[Day]]))=0</f>
        <v>0</v>
      </c>
      <c r="G253" t="b">
        <f>IF(availability[[#This Row],[Day]]="",FALSE, ISERROR(MATCH(availability[[#This Row],[Day]], RefLists!$E:$E, 0)))</f>
        <v>0</v>
      </c>
      <c r="H253" t="b">
        <f>LEN(availability[[#This Row],[FacultyID]])&lt;&gt;LEN(TRIM(availability[[#This Row],[FacultyID]]))</f>
        <v>0</v>
      </c>
      <c r="I253" t="b">
        <f>OR(availability[[#This Row],[AvailableStart]]="", ISBLANK(availability[[#This Row],[AvailableStart]]))</f>
        <v>0</v>
      </c>
      <c r="J253" t="b">
        <f>OR(availability[[#This Row],[AvailableEnd]]="", ISBLANK(availability[[#This Row],[AvailableEnd]]))</f>
        <v>0</v>
      </c>
      <c r="K253" t="b">
        <f>AND(NOT(availability[[#This Row],[start_missing]]), NOT(ISNUMBER(availability[[#This Row],[AvailableStart]])))</f>
        <v>0</v>
      </c>
      <c r="L253" t="b">
        <f>AND(NOT(availability[[#This Row],[end_missing]]), NOT(ISNUMBER(availability[[#This Row],[AvailableEnd]])))</f>
        <v>0</v>
      </c>
      <c r="M253">
        <f>IF(availability[[#This Row],[start_missing]],"", IF(ISNUMBER(availability[[#This Row],[AvailableStart]]), availability[[#This Row],[AvailableStart]], IFERROR(TIMEVALUE(availability[[#This Row],[AvailableStart]]), "")))</f>
        <v>0.45833333333333331</v>
      </c>
      <c r="N253">
        <f>IF(availability[[#This Row],[end_missing]],"", IF(ISNUMBER(availability[[#This Row],[AvailableEnd]]), availability[[#This Row],[AvailableEnd]], IFERROR(TIMEVALUE(availability[[#This Row],[AvailableEnd]]), "")))</f>
        <v>0.625</v>
      </c>
      <c r="O253" t="b">
        <f>IF(OR(availability[[#This Row],[start_missing]],availability[[#This Row],[end_missing]]), FALSE,
 IF(OR(availability[[#This Row],[start_not_time]],availability[[#This Row],[end_not_time]]), FALSE,
 availability[[#This Row],[end_num]]-availability[[#This Row],[start_num]]&lt;0))</f>
        <v>0</v>
      </c>
      <c r="P253" cm="1">
        <f t="array" aca="1" ref="P253" ca="1">IF(OR(availability[[#This Row],[start_missing]],availability[[#This Row],[end_missing]]), "",
 IF(OR(availability[[#This Row],[start_not_time]],availability[[#This Row],[end_not_time]]), "",
 (_FV(availability[#This Row],"end_num",TRUE)-_FV(availability[#This Row],"start_num",TRUE))*24))</f>
        <v>0</v>
      </c>
      <c r="Q253">
        <f ca="1">IF(availability[[#This Row],[duration_hours]]="", FALSE,
 OR(availability[[#This Row],[duration_hours]]&lt;=0, availability[[#This Row],[duration_hours]]&gt;16))</f>
        <v>0</v>
      </c>
    </row>
    <row r="254" spans="1:17" x14ac:dyDescent="0.25">
      <c r="A254" t="s">
        <v>435</v>
      </c>
      <c r="B254" t="s">
        <v>1052</v>
      </c>
      <c r="C254" s="1">
        <v>0.5</v>
      </c>
      <c r="D254" s="1">
        <v>0.66666666666666663</v>
      </c>
      <c r="E254" t="b">
        <f>LEN(TRIM(availability[[#This Row],[FacultyID]]))=0</f>
        <v>0</v>
      </c>
      <c r="F254" t="b">
        <f>LEN(TRIM(availability[[#This Row],[Day]]))=0</f>
        <v>0</v>
      </c>
      <c r="G254" t="b">
        <f>IF(availability[[#This Row],[Day]]="",FALSE, ISERROR(MATCH(availability[[#This Row],[Day]], RefLists!$E:$E, 0)))</f>
        <v>0</v>
      </c>
      <c r="H254" t="b">
        <f>LEN(availability[[#This Row],[FacultyID]])&lt;&gt;LEN(TRIM(availability[[#This Row],[FacultyID]]))</f>
        <v>0</v>
      </c>
      <c r="I254" t="b">
        <f>OR(availability[[#This Row],[AvailableStart]]="", ISBLANK(availability[[#This Row],[AvailableStart]]))</f>
        <v>0</v>
      </c>
      <c r="J254" t="b">
        <f>OR(availability[[#This Row],[AvailableEnd]]="", ISBLANK(availability[[#This Row],[AvailableEnd]]))</f>
        <v>0</v>
      </c>
      <c r="K254" t="b">
        <f>AND(NOT(availability[[#This Row],[start_missing]]), NOT(ISNUMBER(availability[[#This Row],[AvailableStart]])))</f>
        <v>0</v>
      </c>
      <c r="L254" t="b">
        <f>AND(NOT(availability[[#This Row],[end_missing]]), NOT(ISNUMBER(availability[[#This Row],[AvailableEnd]])))</f>
        <v>0</v>
      </c>
      <c r="M254">
        <f>IF(availability[[#This Row],[start_missing]],"", IF(ISNUMBER(availability[[#This Row],[AvailableStart]]), availability[[#This Row],[AvailableStart]], IFERROR(TIMEVALUE(availability[[#This Row],[AvailableStart]]), "")))</f>
        <v>0.5</v>
      </c>
      <c r="N254">
        <f>IF(availability[[#This Row],[end_missing]],"", IF(ISNUMBER(availability[[#This Row],[AvailableEnd]]), availability[[#This Row],[AvailableEnd]], IFERROR(TIMEVALUE(availability[[#This Row],[AvailableEnd]]), "")))</f>
        <v>0.66666666666666663</v>
      </c>
      <c r="O254" t="b">
        <f>IF(OR(availability[[#This Row],[start_missing]],availability[[#This Row],[end_missing]]), FALSE,
 IF(OR(availability[[#This Row],[start_not_time]],availability[[#This Row],[end_not_time]]), FALSE,
 availability[[#This Row],[end_num]]-availability[[#This Row],[start_num]]&lt;0))</f>
        <v>0</v>
      </c>
      <c r="P254" cm="1">
        <f t="array" aca="1" ref="P254" ca="1">IF(OR(availability[[#This Row],[start_missing]],availability[[#This Row],[end_missing]]), "",
 IF(OR(availability[[#This Row],[start_not_time]],availability[[#This Row],[end_not_time]]), "",
 (_FV(availability[#This Row],"end_num",TRUE)-_FV(availability[#This Row],"start_num",TRUE))*24))</f>
        <v>0</v>
      </c>
      <c r="Q254">
        <f ca="1">IF(availability[[#This Row],[duration_hours]]="", FALSE,
 OR(availability[[#This Row],[duration_hours]]&lt;=0, availability[[#This Row],[duration_hours]]&gt;16))</f>
        <v>0</v>
      </c>
    </row>
    <row r="255" spans="1:17" x14ac:dyDescent="0.25">
      <c r="A255" t="s">
        <v>435</v>
      </c>
      <c r="B255" t="s">
        <v>1053</v>
      </c>
      <c r="C255" s="1">
        <v>0.45833333333333331</v>
      </c>
      <c r="D255" s="1">
        <v>0.58333333333333337</v>
      </c>
      <c r="E255" t="b">
        <f>LEN(TRIM(availability[[#This Row],[FacultyID]]))=0</f>
        <v>0</v>
      </c>
      <c r="F255" t="b">
        <f>LEN(TRIM(availability[[#This Row],[Day]]))=0</f>
        <v>0</v>
      </c>
      <c r="G255" t="b">
        <f>IF(availability[[#This Row],[Day]]="",FALSE, ISERROR(MATCH(availability[[#This Row],[Day]], RefLists!$E:$E, 0)))</f>
        <v>0</v>
      </c>
      <c r="H255" t="b">
        <f>LEN(availability[[#This Row],[FacultyID]])&lt;&gt;LEN(TRIM(availability[[#This Row],[FacultyID]]))</f>
        <v>0</v>
      </c>
      <c r="I255" t="b">
        <f>OR(availability[[#This Row],[AvailableStart]]="", ISBLANK(availability[[#This Row],[AvailableStart]]))</f>
        <v>0</v>
      </c>
      <c r="J255" t="b">
        <f>OR(availability[[#This Row],[AvailableEnd]]="", ISBLANK(availability[[#This Row],[AvailableEnd]]))</f>
        <v>0</v>
      </c>
      <c r="K255" t="b">
        <f>AND(NOT(availability[[#This Row],[start_missing]]), NOT(ISNUMBER(availability[[#This Row],[AvailableStart]])))</f>
        <v>0</v>
      </c>
      <c r="L255" t="b">
        <f>AND(NOT(availability[[#This Row],[end_missing]]), NOT(ISNUMBER(availability[[#This Row],[AvailableEnd]])))</f>
        <v>0</v>
      </c>
      <c r="M255">
        <f>IF(availability[[#This Row],[start_missing]],"", IF(ISNUMBER(availability[[#This Row],[AvailableStart]]), availability[[#This Row],[AvailableStart]], IFERROR(TIMEVALUE(availability[[#This Row],[AvailableStart]]), "")))</f>
        <v>0.45833333333333331</v>
      </c>
      <c r="N255">
        <f>IF(availability[[#This Row],[end_missing]],"", IF(ISNUMBER(availability[[#This Row],[AvailableEnd]]), availability[[#This Row],[AvailableEnd]], IFERROR(TIMEVALUE(availability[[#This Row],[AvailableEnd]]), "")))</f>
        <v>0.58333333333333337</v>
      </c>
      <c r="O255" t="b">
        <f>IF(OR(availability[[#This Row],[start_missing]],availability[[#This Row],[end_missing]]), FALSE,
 IF(OR(availability[[#This Row],[start_not_time]],availability[[#This Row],[end_not_time]]), FALSE,
 availability[[#This Row],[end_num]]-availability[[#This Row],[start_num]]&lt;0))</f>
        <v>0</v>
      </c>
      <c r="P255" cm="1">
        <f t="array" aca="1" ref="P255" ca="1">IF(OR(availability[[#This Row],[start_missing]],availability[[#This Row],[end_missing]]), "",
 IF(OR(availability[[#This Row],[start_not_time]],availability[[#This Row],[end_not_time]]), "",
 (_FV(availability[#This Row],"end_num",TRUE)-_FV(availability[#This Row],"start_num",TRUE))*24))</f>
        <v>0</v>
      </c>
      <c r="Q255">
        <f ca="1">IF(availability[[#This Row],[duration_hours]]="", FALSE,
 OR(availability[[#This Row],[duration_hours]]&lt;=0, availability[[#This Row],[duration_hours]]&gt;16))</f>
        <v>0</v>
      </c>
    </row>
    <row r="256" spans="1:17" x14ac:dyDescent="0.25">
      <c r="A256" t="s">
        <v>438</v>
      </c>
      <c r="B256" t="s">
        <v>1050</v>
      </c>
      <c r="C256" s="1">
        <v>0.41666666666666669</v>
      </c>
      <c r="D256" s="1">
        <v>0.5</v>
      </c>
      <c r="E256" t="b">
        <f>LEN(TRIM(availability[[#This Row],[FacultyID]]))=0</f>
        <v>0</v>
      </c>
      <c r="F256" t="b">
        <f>LEN(TRIM(availability[[#This Row],[Day]]))=0</f>
        <v>0</v>
      </c>
      <c r="G256" t="b">
        <f>IF(availability[[#This Row],[Day]]="",FALSE, ISERROR(MATCH(availability[[#This Row],[Day]], RefLists!$E:$E, 0)))</f>
        <v>0</v>
      </c>
      <c r="H256" t="b">
        <f>LEN(availability[[#This Row],[FacultyID]])&lt;&gt;LEN(TRIM(availability[[#This Row],[FacultyID]]))</f>
        <v>0</v>
      </c>
      <c r="I256" t="b">
        <f>OR(availability[[#This Row],[AvailableStart]]="", ISBLANK(availability[[#This Row],[AvailableStart]]))</f>
        <v>0</v>
      </c>
      <c r="J256" t="b">
        <f>OR(availability[[#This Row],[AvailableEnd]]="", ISBLANK(availability[[#This Row],[AvailableEnd]]))</f>
        <v>0</v>
      </c>
      <c r="K256" t="b">
        <f>AND(NOT(availability[[#This Row],[start_missing]]), NOT(ISNUMBER(availability[[#This Row],[AvailableStart]])))</f>
        <v>0</v>
      </c>
      <c r="L256" t="b">
        <f>AND(NOT(availability[[#This Row],[end_missing]]), NOT(ISNUMBER(availability[[#This Row],[AvailableEnd]])))</f>
        <v>0</v>
      </c>
      <c r="M256">
        <f>IF(availability[[#This Row],[start_missing]],"", IF(ISNUMBER(availability[[#This Row],[AvailableStart]]), availability[[#This Row],[AvailableStart]], IFERROR(TIMEVALUE(availability[[#This Row],[AvailableStart]]), "")))</f>
        <v>0.41666666666666669</v>
      </c>
      <c r="N256">
        <f>IF(availability[[#This Row],[end_missing]],"", IF(ISNUMBER(availability[[#This Row],[AvailableEnd]]), availability[[#This Row],[AvailableEnd]], IFERROR(TIMEVALUE(availability[[#This Row],[AvailableEnd]]), "")))</f>
        <v>0.5</v>
      </c>
      <c r="O256" t="b">
        <f>IF(OR(availability[[#This Row],[start_missing]],availability[[#This Row],[end_missing]]), FALSE,
 IF(OR(availability[[#This Row],[start_not_time]],availability[[#This Row],[end_not_time]]), FALSE,
 availability[[#This Row],[end_num]]-availability[[#This Row],[start_num]]&lt;0))</f>
        <v>0</v>
      </c>
      <c r="P256" cm="1">
        <f t="array" aca="1" ref="P256" ca="1">IF(OR(availability[[#This Row],[start_missing]],availability[[#This Row],[end_missing]]), "",
 IF(OR(availability[[#This Row],[start_not_time]],availability[[#This Row],[end_not_time]]), "",
 (_FV(availability[#This Row],"end_num",TRUE)-_FV(availability[#This Row],"start_num",TRUE))*24))</f>
        <v>0</v>
      </c>
      <c r="Q256">
        <f ca="1">IF(availability[[#This Row],[duration_hours]]="", FALSE,
 OR(availability[[#This Row],[duration_hours]]&lt;=0, availability[[#This Row],[duration_hours]]&gt;16))</f>
        <v>0</v>
      </c>
    </row>
    <row r="257" spans="1:17" x14ac:dyDescent="0.25">
      <c r="A257" t="s">
        <v>438</v>
      </c>
      <c r="B257" t="s">
        <v>1051</v>
      </c>
      <c r="C257" s="1">
        <v>0.375</v>
      </c>
      <c r="D257" s="1">
        <v>0.45833333333333331</v>
      </c>
      <c r="E257" t="b">
        <f>LEN(TRIM(availability[[#This Row],[FacultyID]]))=0</f>
        <v>0</v>
      </c>
      <c r="F257" t="b">
        <f>LEN(TRIM(availability[[#This Row],[Day]]))=0</f>
        <v>0</v>
      </c>
      <c r="G257" t="b">
        <f>IF(availability[[#This Row],[Day]]="",FALSE, ISERROR(MATCH(availability[[#This Row],[Day]], RefLists!$E:$E, 0)))</f>
        <v>0</v>
      </c>
      <c r="H257" t="b">
        <f>LEN(availability[[#This Row],[FacultyID]])&lt;&gt;LEN(TRIM(availability[[#This Row],[FacultyID]]))</f>
        <v>0</v>
      </c>
      <c r="I257" t="b">
        <f>OR(availability[[#This Row],[AvailableStart]]="", ISBLANK(availability[[#This Row],[AvailableStart]]))</f>
        <v>0</v>
      </c>
      <c r="J257" t="b">
        <f>OR(availability[[#This Row],[AvailableEnd]]="", ISBLANK(availability[[#This Row],[AvailableEnd]]))</f>
        <v>0</v>
      </c>
      <c r="K257" t="b">
        <f>AND(NOT(availability[[#This Row],[start_missing]]), NOT(ISNUMBER(availability[[#This Row],[AvailableStart]])))</f>
        <v>0</v>
      </c>
      <c r="L257" t="b">
        <f>AND(NOT(availability[[#This Row],[end_missing]]), NOT(ISNUMBER(availability[[#This Row],[AvailableEnd]])))</f>
        <v>0</v>
      </c>
      <c r="M257">
        <f>IF(availability[[#This Row],[start_missing]],"", IF(ISNUMBER(availability[[#This Row],[AvailableStart]]), availability[[#This Row],[AvailableStart]], IFERROR(TIMEVALUE(availability[[#This Row],[AvailableStart]]), "")))</f>
        <v>0.375</v>
      </c>
      <c r="N257">
        <f>IF(availability[[#This Row],[end_missing]],"", IF(ISNUMBER(availability[[#This Row],[AvailableEnd]]), availability[[#This Row],[AvailableEnd]], IFERROR(TIMEVALUE(availability[[#This Row],[AvailableEnd]]), "")))</f>
        <v>0.45833333333333331</v>
      </c>
      <c r="O257" t="b">
        <f>IF(OR(availability[[#This Row],[start_missing]],availability[[#This Row],[end_missing]]), FALSE,
 IF(OR(availability[[#This Row],[start_not_time]],availability[[#This Row],[end_not_time]]), FALSE,
 availability[[#This Row],[end_num]]-availability[[#This Row],[start_num]]&lt;0))</f>
        <v>0</v>
      </c>
      <c r="P257" cm="1">
        <f t="array" aca="1" ref="P257" ca="1">IF(OR(availability[[#This Row],[start_missing]],availability[[#This Row],[end_missing]]), "",
 IF(OR(availability[[#This Row],[start_not_time]],availability[[#This Row],[end_not_time]]), "",
 (_FV(availability[#This Row],"end_num",TRUE)-_FV(availability[#This Row],"start_num",TRUE))*24))</f>
        <v>0</v>
      </c>
      <c r="Q257">
        <f ca="1">IF(availability[[#This Row],[duration_hours]]="", FALSE,
 OR(availability[[#This Row],[duration_hours]]&lt;=0, availability[[#This Row],[duration_hours]]&gt;16))</f>
        <v>0</v>
      </c>
    </row>
    <row r="258" spans="1:17" x14ac:dyDescent="0.25">
      <c r="A258" t="s">
        <v>438</v>
      </c>
      <c r="B258" t="s">
        <v>1052</v>
      </c>
      <c r="C258" s="1">
        <v>0.375</v>
      </c>
      <c r="D258" s="1">
        <v>0.54166666666666663</v>
      </c>
      <c r="E258" t="b">
        <f>LEN(TRIM(availability[[#This Row],[FacultyID]]))=0</f>
        <v>0</v>
      </c>
      <c r="F258" t="b">
        <f>LEN(TRIM(availability[[#This Row],[Day]]))=0</f>
        <v>0</v>
      </c>
      <c r="G258" t="b">
        <f>IF(availability[[#This Row],[Day]]="",FALSE, ISERROR(MATCH(availability[[#This Row],[Day]], RefLists!$E:$E, 0)))</f>
        <v>0</v>
      </c>
      <c r="H258" t="b">
        <f>LEN(availability[[#This Row],[FacultyID]])&lt;&gt;LEN(TRIM(availability[[#This Row],[FacultyID]]))</f>
        <v>0</v>
      </c>
      <c r="I258" t="b">
        <f>OR(availability[[#This Row],[AvailableStart]]="", ISBLANK(availability[[#This Row],[AvailableStart]]))</f>
        <v>0</v>
      </c>
      <c r="J258" t="b">
        <f>OR(availability[[#This Row],[AvailableEnd]]="", ISBLANK(availability[[#This Row],[AvailableEnd]]))</f>
        <v>0</v>
      </c>
      <c r="K258" t="b">
        <f>AND(NOT(availability[[#This Row],[start_missing]]), NOT(ISNUMBER(availability[[#This Row],[AvailableStart]])))</f>
        <v>0</v>
      </c>
      <c r="L258" t="b">
        <f>AND(NOT(availability[[#This Row],[end_missing]]), NOT(ISNUMBER(availability[[#This Row],[AvailableEnd]])))</f>
        <v>0</v>
      </c>
      <c r="M258">
        <f>IF(availability[[#This Row],[start_missing]],"", IF(ISNUMBER(availability[[#This Row],[AvailableStart]]), availability[[#This Row],[AvailableStart]], IFERROR(TIMEVALUE(availability[[#This Row],[AvailableStart]]), "")))</f>
        <v>0.375</v>
      </c>
      <c r="N258">
        <f>IF(availability[[#This Row],[end_missing]],"", IF(ISNUMBER(availability[[#This Row],[AvailableEnd]]), availability[[#This Row],[AvailableEnd]], IFERROR(TIMEVALUE(availability[[#This Row],[AvailableEnd]]), "")))</f>
        <v>0.54166666666666663</v>
      </c>
      <c r="O258" t="b">
        <f>IF(OR(availability[[#This Row],[start_missing]],availability[[#This Row],[end_missing]]), FALSE,
 IF(OR(availability[[#This Row],[start_not_time]],availability[[#This Row],[end_not_time]]), FALSE,
 availability[[#This Row],[end_num]]-availability[[#This Row],[start_num]]&lt;0))</f>
        <v>0</v>
      </c>
      <c r="P258" cm="1">
        <f t="array" aca="1" ref="P258" ca="1">IF(OR(availability[[#This Row],[start_missing]],availability[[#This Row],[end_missing]]), "",
 IF(OR(availability[[#This Row],[start_not_time]],availability[[#This Row],[end_not_time]]), "",
 (_FV(availability[#This Row],"end_num",TRUE)-_FV(availability[#This Row],"start_num",TRUE))*24))</f>
        <v>0</v>
      </c>
      <c r="Q258">
        <f ca="1">IF(availability[[#This Row],[duration_hours]]="", FALSE,
 OR(availability[[#This Row],[duration_hours]]&lt;=0, availability[[#This Row],[duration_hours]]&gt;16))</f>
        <v>0</v>
      </c>
    </row>
    <row r="259" spans="1:17" x14ac:dyDescent="0.25">
      <c r="A259" t="s">
        <v>443</v>
      </c>
      <c r="B259" t="s">
        <v>1052</v>
      </c>
      <c r="C259" s="1">
        <v>0.54166666666666663</v>
      </c>
      <c r="D259" s="1">
        <v>0.625</v>
      </c>
      <c r="E259" t="b">
        <f>LEN(TRIM(availability[[#This Row],[FacultyID]]))=0</f>
        <v>0</v>
      </c>
      <c r="F259" t="b">
        <f>LEN(TRIM(availability[[#This Row],[Day]]))=0</f>
        <v>0</v>
      </c>
      <c r="G259" t="b">
        <f>IF(availability[[#This Row],[Day]]="",FALSE, ISERROR(MATCH(availability[[#This Row],[Day]], RefLists!$E:$E, 0)))</f>
        <v>0</v>
      </c>
      <c r="H259" t="b">
        <f>LEN(availability[[#This Row],[FacultyID]])&lt;&gt;LEN(TRIM(availability[[#This Row],[FacultyID]]))</f>
        <v>0</v>
      </c>
      <c r="I259" t="b">
        <f>OR(availability[[#This Row],[AvailableStart]]="", ISBLANK(availability[[#This Row],[AvailableStart]]))</f>
        <v>0</v>
      </c>
      <c r="J259" t="b">
        <f>OR(availability[[#This Row],[AvailableEnd]]="", ISBLANK(availability[[#This Row],[AvailableEnd]]))</f>
        <v>0</v>
      </c>
      <c r="K259" t="b">
        <f>AND(NOT(availability[[#This Row],[start_missing]]), NOT(ISNUMBER(availability[[#This Row],[AvailableStart]])))</f>
        <v>0</v>
      </c>
      <c r="L259" t="b">
        <f>AND(NOT(availability[[#This Row],[end_missing]]), NOT(ISNUMBER(availability[[#This Row],[AvailableEnd]])))</f>
        <v>0</v>
      </c>
      <c r="M259">
        <f>IF(availability[[#This Row],[start_missing]],"", IF(ISNUMBER(availability[[#This Row],[AvailableStart]]), availability[[#This Row],[AvailableStart]], IFERROR(TIMEVALUE(availability[[#This Row],[AvailableStart]]), "")))</f>
        <v>0.54166666666666663</v>
      </c>
      <c r="N259">
        <f>IF(availability[[#This Row],[end_missing]],"", IF(ISNUMBER(availability[[#This Row],[AvailableEnd]]), availability[[#This Row],[AvailableEnd]], IFERROR(TIMEVALUE(availability[[#This Row],[AvailableEnd]]), "")))</f>
        <v>0.625</v>
      </c>
      <c r="O259" t="b">
        <f>IF(OR(availability[[#This Row],[start_missing]],availability[[#This Row],[end_missing]]), FALSE,
 IF(OR(availability[[#This Row],[start_not_time]],availability[[#This Row],[end_not_time]]), FALSE,
 availability[[#This Row],[end_num]]-availability[[#This Row],[start_num]]&lt;0))</f>
        <v>0</v>
      </c>
      <c r="P259" cm="1">
        <f t="array" aca="1" ref="P259" ca="1">IF(OR(availability[[#This Row],[start_missing]],availability[[#This Row],[end_missing]]), "",
 IF(OR(availability[[#This Row],[start_not_time]],availability[[#This Row],[end_not_time]]), "",
 (_FV(availability[#This Row],"end_num",TRUE)-_FV(availability[#This Row],"start_num",TRUE))*24))</f>
        <v>0</v>
      </c>
      <c r="Q259">
        <f ca="1">IF(availability[[#This Row],[duration_hours]]="", FALSE,
 OR(availability[[#This Row],[duration_hours]]&lt;=0, availability[[#This Row],[duration_hours]]&gt;16))</f>
        <v>0</v>
      </c>
    </row>
    <row r="260" spans="1:17" x14ac:dyDescent="0.25">
      <c r="A260" t="s">
        <v>443</v>
      </c>
      <c r="B260" t="s">
        <v>1053</v>
      </c>
      <c r="C260" s="1">
        <v>0.375</v>
      </c>
      <c r="D260" s="1">
        <v>0.54166666666666663</v>
      </c>
      <c r="E260" t="b">
        <f>LEN(TRIM(availability[[#This Row],[FacultyID]]))=0</f>
        <v>0</v>
      </c>
      <c r="F260" t="b">
        <f>LEN(TRIM(availability[[#This Row],[Day]]))=0</f>
        <v>0</v>
      </c>
      <c r="G260" t="b">
        <f>IF(availability[[#This Row],[Day]]="",FALSE, ISERROR(MATCH(availability[[#This Row],[Day]], RefLists!$E:$E, 0)))</f>
        <v>0</v>
      </c>
      <c r="H260" t="b">
        <f>LEN(availability[[#This Row],[FacultyID]])&lt;&gt;LEN(TRIM(availability[[#This Row],[FacultyID]]))</f>
        <v>0</v>
      </c>
      <c r="I260" t="b">
        <f>OR(availability[[#This Row],[AvailableStart]]="", ISBLANK(availability[[#This Row],[AvailableStart]]))</f>
        <v>0</v>
      </c>
      <c r="J260" t="b">
        <f>OR(availability[[#This Row],[AvailableEnd]]="", ISBLANK(availability[[#This Row],[AvailableEnd]]))</f>
        <v>0</v>
      </c>
      <c r="K260" t="b">
        <f>AND(NOT(availability[[#This Row],[start_missing]]), NOT(ISNUMBER(availability[[#This Row],[AvailableStart]])))</f>
        <v>0</v>
      </c>
      <c r="L260" t="b">
        <f>AND(NOT(availability[[#This Row],[end_missing]]), NOT(ISNUMBER(availability[[#This Row],[AvailableEnd]])))</f>
        <v>0</v>
      </c>
      <c r="M260">
        <f>IF(availability[[#This Row],[start_missing]],"", IF(ISNUMBER(availability[[#This Row],[AvailableStart]]), availability[[#This Row],[AvailableStart]], IFERROR(TIMEVALUE(availability[[#This Row],[AvailableStart]]), "")))</f>
        <v>0.375</v>
      </c>
      <c r="N260">
        <f>IF(availability[[#This Row],[end_missing]],"", IF(ISNUMBER(availability[[#This Row],[AvailableEnd]]), availability[[#This Row],[AvailableEnd]], IFERROR(TIMEVALUE(availability[[#This Row],[AvailableEnd]]), "")))</f>
        <v>0.54166666666666663</v>
      </c>
      <c r="O260" t="b">
        <f>IF(OR(availability[[#This Row],[start_missing]],availability[[#This Row],[end_missing]]), FALSE,
 IF(OR(availability[[#This Row],[start_not_time]],availability[[#This Row],[end_not_time]]), FALSE,
 availability[[#This Row],[end_num]]-availability[[#This Row],[start_num]]&lt;0))</f>
        <v>0</v>
      </c>
      <c r="P260" cm="1">
        <f t="array" aca="1" ref="P260" ca="1">IF(OR(availability[[#This Row],[start_missing]],availability[[#This Row],[end_missing]]), "",
 IF(OR(availability[[#This Row],[start_not_time]],availability[[#This Row],[end_not_time]]), "",
 (_FV(availability[#This Row],"end_num",TRUE)-_FV(availability[#This Row],"start_num",TRUE))*24))</f>
        <v>0</v>
      </c>
      <c r="Q260">
        <f ca="1">IF(availability[[#This Row],[duration_hours]]="", FALSE,
 OR(availability[[#This Row],[duration_hours]]&lt;=0, availability[[#This Row],[duration_hours]]&gt;16))</f>
        <v>0</v>
      </c>
    </row>
    <row r="261" spans="1:17" x14ac:dyDescent="0.25">
      <c r="A261" t="s">
        <v>446</v>
      </c>
      <c r="B261" t="s">
        <v>1051</v>
      </c>
      <c r="C261" s="1">
        <v>0.375</v>
      </c>
      <c r="D261" s="1">
        <v>0.54166666666666663</v>
      </c>
      <c r="E261" t="b">
        <f>LEN(TRIM(availability[[#This Row],[FacultyID]]))=0</f>
        <v>0</v>
      </c>
      <c r="F261" t="b">
        <f>LEN(TRIM(availability[[#This Row],[Day]]))=0</f>
        <v>0</v>
      </c>
      <c r="G261" t="b">
        <f>IF(availability[[#This Row],[Day]]="",FALSE, ISERROR(MATCH(availability[[#This Row],[Day]], RefLists!$E:$E, 0)))</f>
        <v>0</v>
      </c>
      <c r="H261" t="b">
        <f>LEN(availability[[#This Row],[FacultyID]])&lt;&gt;LEN(TRIM(availability[[#This Row],[FacultyID]]))</f>
        <v>0</v>
      </c>
      <c r="I261" t="b">
        <f>OR(availability[[#This Row],[AvailableStart]]="", ISBLANK(availability[[#This Row],[AvailableStart]]))</f>
        <v>0</v>
      </c>
      <c r="J261" t="b">
        <f>OR(availability[[#This Row],[AvailableEnd]]="", ISBLANK(availability[[#This Row],[AvailableEnd]]))</f>
        <v>0</v>
      </c>
      <c r="K261" t="b">
        <f>AND(NOT(availability[[#This Row],[start_missing]]), NOT(ISNUMBER(availability[[#This Row],[AvailableStart]])))</f>
        <v>0</v>
      </c>
      <c r="L261" t="b">
        <f>AND(NOT(availability[[#This Row],[end_missing]]), NOT(ISNUMBER(availability[[#This Row],[AvailableEnd]])))</f>
        <v>0</v>
      </c>
      <c r="M261">
        <f>IF(availability[[#This Row],[start_missing]],"", IF(ISNUMBER(availability[[#This Row],[AvailableStart]]), availability[[#This Row],[AvailableStart]], IFERROR(TIMEVALUE(availability[[#This Row],[AvailableStart]]), "")))</f>
        <v>0.375</v>
      </c>
      <c r="N261">
        <f>IF(availability[[#This Row],[end_missing]],"", IF(ISNUMBER(availability[[#This Row],[AvailableEnd]]), availability[[#This Row],[AvailableEnd]], IFERROR(TIMEVALUE(availability[[#This Row],[AvailableEnd]]), "")))</f>
        <v>0.54166666666666663</v>
      </c>
      <c r="O261" t="b">
        <f>IF(OR(availability[[#This Row],[start_missing]],availability[[#This Row],[end_missing]]), FALSE,
 IF(OR(availability[[#This Row],[start_not_time]],availability[[#This Row],[end_not_time]]), FALSE,
 availability[[#This Row],[end_num]]-availability[[#This Row],[start_num]]&lt;0))</f>
        <v>0</v>
      </c>
      <c r="P261" cm="1">
        <f t="array" aca="1" ref="P261" ca="1">IF(OR(availability[[#This Row],[start_missing]],availability[[#This Row],[end_missing]]), "",
 IF(OR(availability[[#This Row],[start_not_time]],availability[[#This Row],[end_not_time]]), "",
 (_FV(availability[#This Row],"end_num",TRUE)-_FV(availability[#This Row],"start_num",TRUE))*24))</f>
        <v>0</v>
      </c>
      <c r="Q261">
        <f ca="1">IF(availability[[#This Row],[duration_hours]]="", FALSE,
 OR(availability[[#This Row],[duration_hours]]&lt;=0, availability[[#This Row],[duration_hours]]&gt;16))</f>
        <v>0</v>
      </c>
    </row>
    <row r="262" spans="1:17" x14ac:dyDescent="0.25">
      <c r="A262" t="s">
        <v>446</v>
      </c>
      <c r="B262" t="s">
        <v>1052</v>
      </c>
      <c r="C262" s="1">
        <v>0.5</v>
      </c>
      <c r="D262" s="1">
        <v>0.66666666666666663</v>
      </c>
      <c r="E262" t="b">
        <f>LEN(TRIM(availability[[#This Row],[FacultyID]]))=0</f>
        <v>0</v>
      </c>
      <c r="F262" t="b">
        <f>LEN(TRIM(availability[[#This Row],[Day]]))=0</f>
        <v>0</v>
      </c>
      <c r="G262" t="b">
        <f>IF(availability[[#This Row],[Day]]="",FALSE, ISERROR(MATCH(availability[[#This Row],[Day]], RefLists!$E:$E, 0)))</f>
        <v>0</v>
      </c>
      <c r="H262" t="b">
        <f>LEN(availability[[#This Row],[FacultyID]])&lt;&gt;LEN(TRIM(availability[[#This Row],[FacultyID]]))</f>
        <v>0</v>
      </c>
      <c r="I262" t="b">
        <f>OR(availability[[#This Row],[AvailableStart]]="", ISBLANK(availability[[#This Row],[AvailableStart]]))</f>
        <v>0</v>
      </c>
      <c r="J262" t="b">
        <f>OR(availability[[#This Row],[AvailableEnd]]="", ISBLANK(availability[[#This Row],[AvailableEnd]]))</f>
        <v>0</v>
      </c>
      <c r="K262" t="b">
        <f>AND(NOT(availability[[#This Row],[start_missing]]), NOT(ISNUMBER(availability[[#This Row],[AvailableStart]])))</f>
        <v>0</v>
      </c>
      <c r="L262" t="b">
        <f>AND(NOT(availability[[#This Row],[end_missing]]), NOT(ISNUMBER(availability[[#This Row],[AvailableEnd]])))</f>
        <v>0</v>
      </c>
      <c r="M262">
        <f>IF(availability[[#This Row],[start_missing]],"", IF(ISNUMBER(availability[[#This Row],[AvailableStart]]), availability[[#This Row],[AvailableStart]], IFERROR(TIMEVALUE(availability[[#This Row],[AvailableStart]]), "")))</f>
        <v>0.5</v>
      </c>
      <c r="N262">
        <f>IF(availability[[#This Row],[end_missing]],"", IF(ISNUMBER(availability[[#This Row],[AvailableEnd]]), availability[[#This Row],[AvailableEnd]], IFERROR(TIMEVALUE(availability[[#This Row],[AvailableEnd]]), "")))</f>
        <v>0.66666666666666663</v>
      </c>
      <c r="O262" t="b">
        <f>IF(OR(availability[[#This Row],[start_missing]],availability[[#This Row],[end_missing]]), FALSE,
 IF(OR(availability[[#This Row],[start_not_time]],availability[[#This Row],[end_not_time]]), FALSE,
 availability[[#This Row],[end_num]]-availability[[#This Row],[start_num]]&lt;0))</f>
        <v>0</v>
      </c>
      <c r="P262" cm="1">
        <f t="array" aca="1" ref="P262" ca="1">IF(OR(availability[[#This Row],[start_missing]],availability[[#This Row],[end_missing]]), "",
 IF(OR(availability[[#This Row],[start_not_time]],availability[[#This Row],[end_not_time]]), "",
 (_FV(availability[#This Row],"end_num",TRUE)-_FV(availability[#This Row],"start_num",TRUE))*24))</f>
        <v>0</v>
      </c>
      <c r="Q262">
        <f ca="1">IF(availability[[#This Row],[duration_hours]]="", FALSE,
 OR(availability[[#This Row],[duration_hours]]&lt;=0, availability[[#This Row],[duration_hours]]&gt;16))</f>
        <v>0</v>
      </c>
    </row>
    <row r="263" spans="1:17" x14ac:dyDescent="0.25">
      <c r="A263" t="s">
        <v>446</v>
      </c>
      <c r="B263" t="s">
        <v>1053</v>
      </c>
      <c r="C263" s="1">
        <v>0.33333333333333331</v>
      </c>
      <c r="D263" s="1">
        <v>0.5</v>
      </c>
      <c r="E263" t="b">
        <f>LEN(TRIM(availability[[#This Row],[FacultyID]]))=0</f>
        <v>0</v>
      </c>
      <c r="F263" t="b">
        <f>LEN(TRIM(availability[[#This Row],[Day]]))=0</f>
        <v>0</v>
      </c>
      <c r="G263" t="b">
        <f>IF(availability[[#This Row],[Day]]="",FALSE, ISERROR(MATCH(availability[[#This Row],[Day]], RefLists!$E:$E, 0)))</f>
        <v>0</v>
      </c>
      <c r="H263" t="b">
        <f>LEN(availability[[#This Row],[FacultyID]])&lt;&gt;LEN(TRIM(availability[[#This Row],[FacultyID]]))</f>
        <v>0</v>
      </c>
      <c r="I263" t="b">
        <f>OR(availability[[#This Row],[AvailableStart]]="", ISBLANK(availability[[#This Row],[AvailableStart]]))</f>
        <v>0</v>
      </c>
      <c r="J263" t="b">
        <f>OR(availability[[#This Row],[AvailableEnd]]="", ISBLANK(availability[[#This Row],[AvailableEnd]]))</f>
        <v>0</v>
      </c>
      <c r="K263" t="b">
        <f>AND(NOT(availability[[#This Row],[start_missing]]), NOT(ISNUMBER(availability[[#This Row],[AvailableStart]])))</f>
        <v>0</v>
      </c>
      <c r="L263" t="b">
        <f>AND(NOT(availability[[#This Row],[end_missing]]), NOT(ISNUMBER(availability[[#This Row],[AvailableEnd]])))</f>
        <v>0</v>
      </c>
      <c r="M263">
        <f>IF(availability[[#This Row],[start_missing]],"", IF(ISNUMBER(availability[[#This Row],[AvailableStart]]), availability[[#This Row],[AvailableStart]], IFERROR(TIMEVALUE(availability[[#This Row],[AvailableStart]]), "")))</f>
        <v>0.33333333333333331</v>
      </c>
      <c r="N263">
        <f>IF(availability[[#This Row],[end_missing]],"", IF(ISNUMBER(availability[[#This Row],[AvailableEnd]]), availability[[#This Row],[AvailableEnd]], IFERROR(TIMEVALUE(availability[[#This Row],[AvailableEnd]]), "")))</f>
        <v>0.5</v>
      </c>
      <c r="O263" t="b">
        <f>IF(OR(availability[[#This Row],[start_missing]],availability[[#This Row],[end_missing]]), FALSE,
 IF(OR(availability[[#This Row],[start_not_time]],availability[[#This Row],[end_not_time]]), FALSE,
 availability[[#This Row],[end_num]]-availability[[#This Row],[start_num]]&lt;0))</f>
        <v>0</v>
      </c>
      <c r="P263" cm="1">
        <f t="array" aca="1" ref="P263" ca="1">IF(OR(availability[[#This Row],[start_missing]],availability[[#This Row],[end_missing]]), "",
 IF(OR(availability[[#This Row],[start_not_time]],availability[[#This Row],[end_not_time]]), "",
 (_FV(availability[#This Row],"end_num",TRUE)-_FV(availability[#This Row],"start_num",TRUE))*24))</f>
        <v>0</v>
      </c>
      <c r="Q263">
        <f ca="1">IF(availability[[#This Row],[duration_hours]]="", FALSE,
 OR(availability[[#This Row],[duration_hours]]&lt;=0, availability[[#This Row],[duration_hours]]&gt;16))</f>
        <v>0</v>
      </c>
    </row>
    <row r="264" spans="1:17" x14ac:dyDescent="0.25">
      <c r="A264" t="s">
        <v>446</v>
      </c>
      <c r="B264" t="s">
        <v>1050</v>
      </c>
      <c r="C264" s="1">
        <v>0.5</v>
      </c>
      <c r="D264" s="1">
        <v>0.66666666666666663</v>
      </c>
      <c r="E264" t="b">
        <f>LEN(TRIM(availability[[#This Row],[FacultyID]]))=0</f>
        <v>0</v>
      </c>
      <c r="F264" t="b">
        <f>LEN(TRIM(availability[[#This Row],[Day]]))=0</f>
        <v>0</v>
      </c>
      <c r="G264" t="b">
        <f>IF(availability[[#This Row],[Day]]="",FALSE, ISERROR(MATCH(availability[[#This Row],[Day]], RefLists!$E:$E, 0)))</f>
        <v>0</v>
      </c>
      <c r="H264" t="b">
        <f>LEN(availability[[#This Row],[FacultyID]])&lt;&gt;LEN(TRIM(availability[[#This Row],[FacultyID]]))</f>
        <v>0</v>
      </c>
      <c r="I264" t="b">
        <f>OR(availability[[#This Row],[AvailableStart]]="", ISBLANK(availability[[#This Row],[AvailableStart]]))</f>
        <v>0</v>
      </c>
      <c r="J264" t="b">
        <f>OR(availability[[#This Row],[AvailableEnd]]="", ISBLANK(availability[[#This Row],[AvailableEnd]]))</f>
        <v>0</v>
      </c>
      <c r="K264" t="b">
        <f>AND(NOT(availability[[#This Row],[start_missing]]), NOT(ISNUMBER(availability[[#This Row],[AvailableStart]])))</f>
        <v>0</v>
      </c>
      <c r="L264" t="b">
        <f>AND(NOT(availability[[#This Row],[end_missing]]), NOT(ISNUMBER(availability[[#This Row],[AvailableEnd]])))</f>
        <v>0</v>
      </c>
      <c r="M264">
        <f>IF(availability[[#This Row],[start_missing]],"", IF(ISNUMBER(availability[[#This Row],[AvailableStart]]), availability[[#This Row],[AvailableStart]], IFERROR(TIMEVALUE(availability[[#This Row],[AvailableStart]]), "")))</f>
        <v>0.5</v>
      </c>
      <c r="N264">
        <f>IF(availability[[#This Row],[end_missing]],"", IF(ISNUMBER(availability[[#This Row],[AvailableEnd]]), availability[[#This Row],[AvailableEnd]], IFERROR(TIMEVALUE(availability[[#This Row],[AvailableEnd]]), "")))</f>
        <v>0.66666666666666663</v>
      </c>
      <c r="O264" t="b">
        <f>IF(OR(availability[[#This Row],[start_missing]],availability[[#This Row],[end_missing]]), FALSE,
 IF(OR(availability[[#This Row],[start_not_time]],availability[[#This Row],[end_not_time]]), FALSE,
 availability[[#This Row],[end_num]]-availability[[#This Row],[start_num]]&lt;0))</f>
        <v>0</v>
      </c>
      <c r="P264" cm="1">
        <f t="array" aca="1" ref="P264" ca="1">IF(OR(availability[[#This Row],[start_missing]],availability[[#This Row],[end_missing]]), "",
 IF(OR(availability[[#This Row],[start_not_time]],availability[[#This Row],[end_not_time]]), "",
 (_FV(availability[#This Row],"end_num",TRUE)-_FV(availability[#This Row],"start_num",TRUE))*24))</f>
        <v>0</v>
      </c>
      <c r="Q264">
        <f ca="1">IF(availability[[#This Row],[duration_hours]]="", FALSE,
 OR(availability[[#This Row],[duration_hours]]&lt;=0, availability[[#This Row],[duration_hours]]&gt;16))</f>
        <v>0</v>
      </c>
    </row>
    <row r="265" spans="1:17" x14ac:dyDescent="0.25">
      <c r="A265" t="s">
        <v>449</v>
      </c>
      <c r="B265" t="s">
        <v>1051</v>
      </c>
      <c r="C265" s="1">
        <v>0.45833333333333331</v>
      </c>
      <c r="D265" s="1">
        <v>0.54166666666666663</v>
      </c>
      <c r="E265" t="b">
        <f>LEN(TRIM(availability[[#This Row],[FacultyID]]))=0</f>
        <v>0</v>
      </c>
      <c r="F265" t="b">
        <f>LEN(TRIM(availability[[#This Row],[Day]]))=0</f>
        <v>0</v>
      </c>
      <c r="G265" t="b">
        <f>IF(availability[[#This Row],[Day]]="",FALSE, ISERROR(MATCH(availability[[#This Row],[Day]], RefLists!$E:$E, 0)))</f>
        <v>0</v>
      </c>
      <c r="H265" t="b">
        <f>LEN(availability[[#This Row],[FacultyID]])&lt;&gt;LEN(TRIM(availability[[#This Row],[FacultyID]]))</f>
        <v>0</v>
      </c>
      <c r="I265" t="b">
        <f>OR(availability[[#This Row],[AvailableStart]]="", ISBLANK(availability[[#This Row],[AvailableStart]]))</f>
        <v>0</v>
      </c>
      <c r="J265" t="b">
        <f>OR(availability[[#This Row],[AvailableEnd]]="", ISBLANK(availability[[#This Row],[AvailableEnd]]))</f>
        <v>0</v>
      </c>
      <c r="K265" t="b">
        <f>AND(NOT(availability[[#This Row],[start_missing]]), NOT(ISNUMBER(availability[[#This Row],[AvailableStart]])))</f>
        <v>0</v>
      </c>
      <c r="L265" t="b">
        <f>AND(NOT(availability[[#This Row],[end_missing]]), NOT(ISNUMBER(availability[[#This Row],[AvailableEnd]])))</f>
        <v>0</v>
      </c>
      <c r="M265">
        <f>IF(availability[[#This Row],[start_missing]],"", IF(ISNUMBER(availability[[#This Row],[AvailableStart]]), availability[[#This Row],[AvailableStart]], IFERROR(TIMEVALUE(availability[[#This Row],[AvailableStart]]), "")))</f>
        <v>0.45833333333333331</v>
      </c>
      <c r="N265">
        <f>IF(availability[[#This Row],[end_missing]],"", IF(ISNUMBER(availability[[#This Row],[AvailableEnd]]), availability[[#This Row],[AvailableEnd]], IFERROR(TIMEVALUE(availability[[#This Row],[AvailableEnd]]), "")))</f>
        <v>0.54166666666666663</v>
      </c>
      <c r="O265" t="b">
        <f>IF(OR(availability[[#This Row],[start_missing]],availability[[#This Row],[end_missing]]), FALSE,
 IF(OR(availability[[#This Row],[start_not_time]],availability[[#This Row],[end_not_time]]), FALSE,
 availability[[#This Row],[end_num]]-availability[[#This Row],[start_num]]&lt;0))</f>
        <v>0</v>
      </c>
      <c r="P265" cm="1">
        <f t="array" aca="1" ref="P265" ca="1">IF(OR(availability[[#This Row],[start_missing]],availability[[#This Row],[end_missing]]), "",
 IF(OR(availability[[#This Row],[start_not_time]],availability[[#This Row],[end_not_time]]), "",
 (_FV(availability[#This Row],"end_num",TRUE)-_FV(availability[#This Row],"start_num",TRUE))*24))</f>
        <v>0</v>
      </c>
      <c r="Q265">
        <f ca="1">IF(availability[[#This Row],[duration_hours]]="", FALSE,
 OR(availability[[#This Row],[duration_hours]]&lt;=0, availability[[#This Row],[duration_hours]]&gt;16))</f>
        <v>0</v>
      </c>
    </row>
    <row r="266" spans="1:17" x14ac:dyDescent="0.25">
      <c r="A266" t="s">
        <v>449</v>
      </c>
      <c r="B266" t="s">
        <v>1049</v>
      </c>
      <c r="C266" s="1">
        <v>0.5</v>
      </c>
      <c r="D266" s="1">
        <v>0.66666666666666663</v>
      </c>
      <c r="E266" t="b">
        <f>LEN(TRIM(availability[[#This Row],[FacultyID]]))=0</f>
        <v>0</v>
      </c>
      <c r="F266" t="b">
        <f>LEN(TRIM(availability[[#This Row],[Day]]))=0</f>
        <v>0</v>
      </c>
      <c r="G266" t="b">
        <f>IF(availability[[#This Row],[Day]]="",FALSE, ISERROR(MATCH(availability[[#This Row],[Day]], RefLists!$E:$E, 0)))</f>
        <v>0</v>
      </c>
      <c r="H266" t="b">
        <f>LEN(availability[[#This Row],[FacultyID]])&lt;&gt;LEN(TRIM(availability[[#This Row],[FacultyID]]))</f>
        <v>0</v>
      </c>
      <c r="I266" t="b">
        <f>OR(availability[[#This Row],[AvailableStart]]="", ISBLANK(availability[[#This Row],[AvailableStart]]))</f>
        <v>0</v>
      </c>
      <c r="J266" t="b">
        <f>OR(availability[[#This Row],[AvailableEnd]]="", ISBLANK(availability[[#This Row],[AvailableEnd]]))</f>
        <v>0</v>
      </c>
      <c r="K266" t="b">
        <f>AND(NOT(availability[[#This Row],[start_missing]]), NOT(ISNUMBER(availability[[#This Row],[AvailableStart]])))</f>
        <v>0</v>
      </c>
      <c r="L266" t="b">
        <f>AND(NOT(availability[[#This Row],[end_missing]]), NOT(ISNUMBER(availability[[#This Row],[AvailableEnd]])))</f>
        <v>0</v>
      </c>
      <c r="M266">
        <f>IF(availability[[#This Row],[start_missing]],"", IF(ISNUMBER(availability[[#This Row],[AvailableStart]]), availability[[#This Row],[AvailableStart]], IFERROR(TIMEVALUE(availability[[#This Row],[AvailableStart]]), "")))</f>
        <v>0.5</v>
      </c>
      <c r="N266">
        <f>IF(availability[[#This Row],[end_missing]],"", IF(ISNUMBER(availability[[#This Row],[AvailableEnd]]), availability[[#This Row],[AvailableEnd]], IFERROR(TIMEVALUE(availability[[#This Row],[AvailableEnd]]), "")))</f>
        <v>0.66666666666666663</v>
      </c>
      <c r="O266" t="b">
        <f>IF(OR(availability[[#This Row],[start_missing]],availability[[#This Row],[end_missing]]), FALSE,
 IF(OR(availability[[#This Row],[start_not_time]],availability[[#This Row],[end_not_time]]), FALSE,
 availability[[#This Row],[end_num]]-availability[[#This Row],[start_num]]&lt;0))</f>
        <v>0</v>
      </c>
      <c r="P266" cm="1">
        <f t="array" aca="1" ref="P266" ca="1">IF(OR(availability[[#This Row],[start_missing]],availability[[#This Row],[end_missing]]), "",
 IF(OR(availability[[#This Row],[start_not_time]],availability[[#This Row],[end_not_time]]), "",
 (_FV(availability[#This Row],"end_num",TRUE)-_FV(availability[#This Row],"start_num",TRUE))*24))</f>
        <v>0</v>
      </c>
      <c r="Q266">
        <f ca="1">IF(availability[[#This Row],[duration_hours]]="", FALSE,
 OR(availability[[#This Row],[duration_hours]]&lt;=0, availability[[#This Row],[duration_hours]]&gt;16))</f>
        <v>0</v>
      </c>
    </row>
    <row r="267" spans="1:17" x14ac:dyDescent="0.25">
      <c r="A267" t="s">
        <v>452</v>
      </c>
      <c r="B267" t="s">
        <v>1050</v>
      </c>
      <c r="C267" s="1">
        <v>0.45833333333333331</v>
      </c>
      <c r="D267" s="1">
        <v>0.625</v>
      </c>
      <c r="E267" t="b">
        <f>LEN(TRIM(availability[[#This Row],[FacultyID]]))=0</f>
        <v>0</v>
      </c>
      <c r="F267" t="b">
        <f>LEN(TRIM(availability[[#This Row],[Day]]))=0</f>
        <v>0</v>
      </c>
      <c r="G267" t="b">
        <f>IF(availability[[#This Row],[Day]]="",FALSE, ISERROR(MATCH(availability[[#This Row],[Day]], RefLists!$E:$E, 0)))</f>
        <v>0</v>
      </c>
      <c r="H267" t="b">
        <f>LEN(availability[[#This Row],[FacultyID]])&lt;&gt;LEN(TRIM(availability[[#This Row],[FacultyID]]))</f>
        <v>0</v>
      </c>
      <c r="I267" t="b">
        <f>OR(availability[[#This Row],[AvailableStart]]="", ISBLANK(availability[[#This Row],[AvailableStart]]))</f>
        <v>0</v>
      </c>
      <c r="J267" t="b">
        <f>OR(availability[[#This Row],[AvailableEnd]]="", ISBLANK(availability[[#This Row],[AvailableEnd]]))</f>
        <v>0</v>
      </c>
      <c r="K267" t="b">
        <f>AND(NOT(availability[[#This Row],[start_missing]]), NOT(ISNUMBER(availability[[#This Row],[AvailableStart]])))</f>
        <v>0</v>
      </c>
      <c r="L267" t="b">
        <f>AND(NOT(availability[[#This Row],[end_missing]]), NOT(ISNUMBER(availability[[#This Row],[AvailableEnd]])))</f>
        <v>0</v>
      </c>
      <c r="M267">
        <f>IF(availability[[#This Row],[start_missing]],"", IF(ISNUMBER(availability[[#This Row],[AvailableStart]]), availability[[#This Row],[AvailableStart]], IFERROR(TIMEVALUE(availability[[#This Row],[AvailableStart]]), "")))</f>
        <v>0.45833333333333331</v>
      </c>
      <c r="N267">
        <f>IF(availability[[#This Row],[end_missing]],"", IF(ISNUMBER(availability[[#This Row],[AvailableEnd]]), availability[[#This Row],[AvailableEnd]], IFERROR(TIMEVALUE(availability[[#This Row],[AvailableEnd]]), "")))</f>
        <v>0.625</v>
      </c>
      <c r="O267" t="b">
        <f>IF(OR(availability[[#This Row],[start_missing]],availability[[#This Row],[end_missing]]), FALSE,
 IF(OR(availability[[#This Row],[start_not_time]],availability[[#This Row],[end_not_time]]), FALSE,
 availability[[#This Row],[end_num]]-availability[[#This Row],[start_num]]&lt;0))</f>
        <v>0</v>
      </c>
      <c r="P267" cm="1">
        <f t="array" aca="1" ref="P267" ca="1">IF(OR(availability[[#This Row],[start_missing]],availability[[#This Row],[end_missing]]), "",
 IF(OR(availability[[#This Row],[start_not_time]],availability[[#This Row],[end_not_time]]), "",
 (_FV(availability[#This Row],"end_num",TRUE)-_FV(availability[#This Row],"start_num",TRUE))*24))</f>
        <v>0</v>
      </c>
      <c r="Q267">
        <f ca="1">IF(availability[[#This Row],[duration_hours]]="", FALSE,
 OR(availability[[#This Row],[duration_hours]]&lt;=0, availability[[#This Row],[duration_hours]]&gt;16))</f>
        <v>0</v>
      </c>
    </row>
    <row r="268" spans="1:17" x14ac:dyDescent="0.25">
      <c r="A268" t="s">
        <v>452</v>
      </c>
      <c r="B268" t="s">
        <v>1049</v>
      </c>
      <c r="C268" s="1">
        <v>0.45833333333333331</v>
      </c>
      <c r="D268" s="1">
        <v>0.625</v>
      </c>
      <c r="E268" t="b">
        <f>LEN(TRIM(availability[[#This Row],[FacultyID]]))=0</f>
        <v>0</v>
      </c>
      <c r="F268" t="b">
        <f>LEN(TRIM(availability[[#This Row],[Day]]))=0</f>
        <v>0</v>
      </c>
      <c r="G268" t="b">
        <f>IF(availability[[#This Row],[Day]]="",FALSE, ISERROR(MATCH(availability[[#This Row],[Day]], RefLists!$E:$E, 0)))</f>
        <v>0</v>
      </c>
      <c r="H268" t="b">
        <f>LEN(availability[[#This Row],[FacultyID]])&lt;&gt;LEN(TRIM(availability[[#This Row],[FacultyID]]))</f>
        <v>0</v>
      </c>
      <c r="I268" t="b">
        <f>OR(availability[[#This Row],[AvailableStart]]="", ISBLANK(availability[[#This Row],[AvailableStart]]))</f>
        <v>0</v>
      </c>
      <c r="J268" t="b">
        <f>OR(availability[[#This Row],[AvailableEnd]]="", ISBLANK(availability[[#This Row],[AvailableEnd]]))</f>
        <v>0</v>
      </c>
      <c r="K268" t="b">
        <f>AND(NOT(availability[[#This Row],[start_missing]]), NOT(ISNUMBER(availability[[#This Row],[AvailableStart]])))</f>
        <v>0</v>
      </c>
      <c r="L268" t="b">
        <f>AND(NOT(availability[[#This Row],[end_missing]]), NOT(ISNUMBER(availability[[#This Row],[AvailableEnd]])))</f>
        <v>0</v>
      </c>
      <c r="M268">
        <f>IF(availability[[#This Row],[start_missing]],"", IF(ISNUMBER(availability[[#This Row],[AvailableStart]]), availability[[#This Row],[AvailableStart]], IFERROR(TIMEVALUE(availability[[#This Row],[AvailableStart]]), "")))</f>
        <v>0.45833333333333331</v>
      </c>
      <c r="N268">
        <f>IF(availability[[#This Row],[end_missing]],"", IF(ISNUMBER(availability[[#This Row],[AvailableEnd]]), availability[[#This Row],[AvailableEnd]], IFERROR(TIMEVALUE(availability[[#This Row],[AvailableEnd]]), "")))</f>
        <v>0.625</v>
      </c>
      <c r="O268" t="b">
        <f>IF(OR(availability[[#This Row],[start_missing]],availability[[#This Row],[end_missing]]), FALSE,
 IF(OR(availability[[#This Row],[start_not_time]],availability[[#This Row],[end_not_time]]), FALSE,
 availability[[#This Row],[end_num]]-availability[[#This Row],[start_num]]&lt;0))</f>
        <v>0</v>
      </c>
      <c r="P268" cm="1">
        <f t="array" aca="1" ref="P268" ca="1">IF(OR(availability[[#This Row],[start_missing]],availability[[#This Row],[end_missing]]), "",
 IF(OR(availability[[#This Row],[start_not_time]],availability[[#This Row],[end_not_time]]), "",
 (_FV(availability[#This Row],"end_num",TRUE)-_FV(availability[#This Row],"start_num",TRUE))*24))</f>
        <v>0</v>
      </c>
      <c r="Q268">
        <f ca="1">IF(availability[[#This Row],[duration_hours]]="", FALSE,
 OR(availability[[#This Row],[duration_hours]]&lt;=0, availability[[#This Row],[duration_hours]]&gt;16))</f>
        <v>0</v>
      </c>
    </row>
    <row r="269" spans="1:17" x14ac:dyDescent="0.25">
      <c r="A269" t="s">
        <v>455</v>
      </c>
      <c r="B269" t="s">
        <v>1052</v>
      </c>
      <c r="C269" s="1">
        <v>0.375</v>
      </c>
      <c r="D269" s="1">
        <v>0.5</v>
      </c>
      <c r="E269" t="b">
        <f>LEN(TRIM(availability[[#This Row],[FacultyID]]))=0</f>
        <v>0</v>
      </c>
      <c r="F269" t="b">
        <f>LEN(TRIM(availability[[#This Row],[Day]]))=0</f>
        <v>0</v>
      </c>
      <c r="G269" t="b">
        <f>IF(availability[[#This Row],[Day]]="",FALSE, ISERROR(MATCH(availability[[#This Row],[Day]], RefLists!$E:$E, 0)))</f>
        <v>0</v>
      </c>
      <c r="H269" t="b">
        <f>LEN(availability[[#This Row],[FacultyID]])&lt;&gt;LEN(TRIM(availability[[#This Row],[FacultyID]]))</f>
        <v>0</v>
      </c>
      <c r="I269" t="b">
        <f>OR(availability[[#This Row],[AvailableStart]]="", ISBLANK(availability[[#This Row],[AvailableStart]]))</f>
        <v>0</v>
      </c>
      <c r="J269" t="b">
        <f>OR(availability[[#This Row],[AvailableEnd]]="", ISBLANK(availability[[#This Row],[AvailableEnd]]))</f>
        <v>0</v>
      </c>
      <c r="K269" t="b">
        <f>AND(NOT(availability[[#This Row],[start_missing]]), NOT(ISNUMBER(availability[[#This Row],[AvailableStart]])))</f>
        <v>0</v>
      </c>
      <c r="L269" t="b">
        <f>AND(NOT(availability[[#This Row],[end_missing]]), NOT(ISNUMBER(availability[[#This Row],[AvailableEnd]])))</f>
        <v>0</v>
      </c>
      <c r="M269">
        <f>IF(availability[[#This Row],[start_missing]],"", IF(ISNUMBER(availability[[#This Row],[AvailableStart]]), availability[[#This Row],[AvailableStart]], IFERROR(TIMEVALUE(availability[[#This Row],[AvailableStart]]), "")))</f>
        <v>0.375</v>
      </c>
      <c r="N269">
        <f>IF(availability[[#This Row],[end_missing]],"", IF(ISNUMBER(availability[[#This Row],[AvailableEnd]]), availability[[#This Row],[AvailableEnd]], IFERROR(TIMEVALUE(availability[[#This Row],[AvailableEnd]]), "")))</f>
        <v>0.5</v>
      </c>
      <c r="O269" t="b">
        <f>IF(OR(availability[[#This Row],[start_missing]],availability[[#This Row],[end_missing]]), FALSE,
 IF(OR(availability[[#This Row],[start_not_time]],availability[[#This Row],[end_not_time]]), FALSE,
 availability[[#This Row],[end_num]]-availability[[#This Row],[start_num]]&lt;0))</f>
        <v>0</v>
      </c>
      <c r="P269" cm="1">
        <f t="array" aca="1" ref="P269" ca="1">IF(OR(availability[[#This Row],[start_missing]],availability[[#This Row],[end_missing]]), "",
 IF(OR(availability[[#This Row],[start_not_time]],availability[[#This Row],[end_not_time]]), "",
 (_FV(availability[#This Row],"end_num",TRUE)-_FV(availability[#This Row],"start_num",TRUE))*24))</f>
        <v>0</v>
      </c>
      <c r="Q269">
        <f ca="1">IF(availability[[#This Row],[duration_hours]]="", FALSE,
 OR(availability[[#This Row],[duration_hours]]&lt;=0, availability[[#This Row],[duration_hours]]&gt;16))</f>
        <v>0</v>
      </c>
    </row>
    <row r="270" spans="1:17" x14ac:dyDescent="0.25">
      <c r="A270" t="s">
        <v>455</v>
      </c>
      <c r="B270" t="s">
        <v>1051</v>
      </c>
      <c r="C270" s="1">
        <v>0.5</v>
      </c>
      <c r="D270" s="1">
        <v>0.58333333333333337</v>
      </c>
      <c r="E270" t="b">
        <f>LEN(TRIM(availability[[#This Row],[FacultyID]]))=0</f>
        <v>0</v>
      </c>
      <c r="F270" t="b">
        <f>LEN(TRIM(availability[[#This Row],[Day]]))=0</f>
        <v>0</v>
      </c>
      <c r="G270" t="b">
        <f>IF(availability[[#This Row],[Day]]="",FALSE, ISERROR(MATCH(availability[[#This Row],[Day]], RefLists!$E:$E, 0)))</f>
        <v>0</v>
      </c>
      <c r="H270" t="b">
        <f>LEN(availability[[#This Row],[FacultyID]])&lt;&gt;LEN(TRIM(availability[[#This Row],[FacultyID]]))</f>
        <v>0</v>
      </c>
      <c r="I270" t="b">
        <f>OR(availability[[#This Row],[AvailableStart]]="", ISBLANK(availability[[#This Row],[AvailableStart]]))</f>
        <v>0</v>
      </c>
      <c r="J270" t="b">
        <f>OR(availability[[#This Row],[AvailableEnd]]="", ISBLANK(availability[[#This Row],[AvailableEnd]]))</f>
        <v>0</v>
      </c>
      <c r="K270" t="b">
        <f>AND(NOT(availability[[#This Row],[start_missing]]), NOT(ISNUMBER(availability[[#This Row],[AvailableStart]])))</f>
        <v>0</v>
      </c>
      <c r="L270" t="b">
        <f>AND(NOT(availability[[#This Row],[end_missing]]), NOT(ISNUMBER(availability[[#This Row],[AvailableEnd]])))</f>
        <v>0</v>
      </c>
      <c r="M270">
        <f>IF(availability[[#This Row],[start_missing]],"", IF(ISNUMBER(availability[[#This Row],[AvailableStart]]), availability[[#This Row],[AvailableStart]], IFERROR(TIMEVALUE(availability[[#This Row],[AvailableStart]]), "")))</f>
        <v>0.5</v>
      </c>
      <c r="N270">
        <f>IF(availability[[#This Row],[end_missing]],"", IF(ISNUMBER(availability[[#This Row],[AvailableEnd]]), availability[[#This Row],[AvailableEnd]], IFERROR(TIMEVALUE(availability[[#This Row],[AvailableEnd]]), "")))</f>
        <v>0.58333333333333337</v>
      </c>
      <c r="O270" t="b">
        <f>IF(OR(availability[[#This Row],[start_missing]],availability[[#This Row],[end_missing]]), FALSE,
 IF(OR(availability[[#This Row],[start_not_time]],availability[[#This Row],[end_not_time]]), FALSE,
 availability[[#This Row],[end_num]]-availability[[#This Row],[start_num]]&lt;0))</f>
        <v>0</v>
      </c>
      <c r="P270" cm="1">
        <f t="array" aca="1" ref="P270" ca="1">IF(OR(availability[[#This Row],[start_missing]],availability[[#This Row],[end_missing]]), "",
 IF(OR(availability[[#This Row],[start_not_time]],availability[[#This Row],[end_not_time]]), "",
 (_FV(availability[#This Row],"end_num",TRUE)-_FV(availability[#This Row],"start_num",TRUE))*24))</f>
        <v>0</v>
      </c>
      <c r="Q270">
        <f ca="1">IF(availability[[#This Row],[duration_hours]]="", FALSE,
 OR(availability[[#This Row],[duration_hours]]&lt;=0, availability[[#This Row],[duration_hours]]&gt;16))</f>
        <v>0</v>
      </c>
    </row>
    <row r="271" spans="1:17" x14ac:dyDescent="0.25">
      <c r="A271" t="s">
        <v>455</v>
      </c>
      <c r="B271" t="s">
        <v>1049</v>
      </c>
      <c r="C271" s="1">
        <v>0.45833333333333331</v>
      </c>
      <c r="D271" s="1">
        <v>0.54166666666666663</v>
      </c>
      <c r="E271" t="b">
        <f>LEN(TRIM(availability[[#This Row],[FacultyID]]))=0</f>
        <v>0</v>
      </c>
      <c r="F271" t="b">
        <f>LEN(TRIM(availability[[#This Row],[Day]]))=0</f>
        <v>0</v>
      </c>
      <c r="G271" t="b">
        <f>IF(availability[[#This Row],[Day]]="",FALSE, ISERROR(MATCH(availability[[#This Row],[Day]], RefLists!$E:$E, 0)))</f>
        <v>0</v>
      </c>
      <c r="H271" t="b">
        <f>LEN(availability[[#This Row],[FacultyID]])&lt;&gt;LEN(TRIM(availability[[#This Row],[FacultyID]]))</f>
        <v>0</v>
      </c>
      <c r="I271" t="b">
        <f>OR(availability[[#This Row],[AvailableStart]]="", ISBLANK(availability[[#This Row],[AvailableStart]]))</f>
        <v>0</v>
      </c>
      <c r="J271" t="b">
        <f>OR(availability[[#This Row],[AvailableEnd]]="", ISBLANK(availability[[#This Row],[AvailableEnd]]))</f>
        <v>0</v>
      </c>
      <c r="K271" t="b">
        <f>AND(NOT(availability[[#This Row],[start_missing]]), NOT(ISNUMBER(availability[[#This Row],[AvailableStart]])))</f>
        <v>0</v>
      </c>
      <c r="L271" t="b">
        <f>AND(NOT(availability[[#This Row],[end_missing]]), NOT(ISNUMBER(availability[[#This Row],[AvailableEnd]])))</f>
        <v>0</v>
      </c>
      <c r="M271">
        <f>IF(availability[[#This Row],[start_missing]],"", IF(ISNUMBER(availability[[#This Row],[AvailableStart]]), availability[[#This Row],[AvailableStart]], IFERROR(TIMEVALUE(availability[[#This Row],[AvailableStart]]), "")))</f>
        <v>0.45833333333333331</v>
      </c>
      <c r="N271">
        <f>IF(availability[[#This Row],[end_missing]],"", IF(ISNUMBER(availability[[#This Row],[AvailableEnd]]), availability[[#This Row],[AvailableEnd]], IFERROR(TIMEVALUE(availability[[#This Row],[AvailableEnd]]), "")))</f>
        <v>0.54166666666666663</v>
      </c>
      <c r="O271" t="b">
        <f>IF(OR(availability[[#This Row],[start_missing]],availability[[#This Row],[end_missing]]), FALSE,
 IF(OR(availability[[#This Row],[start_not_time]],availability[[#This Row],[end_not_time]]), FALSE,
 availability[[#This Row],[end_num]]-availability[[#This Row],[start_num]]&lt;0))</f>
        <v>0</v>
      </c>
      <c r="P271" cm="1">
        <f t="array" aca="1" ref="P271" ca="1">IF(OR(availability[[#This Row],[start_missing]],availability[[#This Row],[end_missing]]), "",
 IF(OR(availability[[#This Row],[start_not_time]],availability[[#This Row],[end_not_time]]), "",
 (_FV(availability[#This Row],"end_num",TRUE)-_FV(availability[#This Row],"start_num",TRUE))*24))</f>
        <v>0</v>
      </c>
      <c r="Q271">
        <f ca="1">IF(availability[[#This Row],[duration_hours]]="", FALSE,
 OR(availability[[#This Row],[duration_hours]]&lt;=0, availability[[#This Row],[duration_hours]]&gt;16))</f>
        <v>0</v>
      </c>
    </row>
    <row r="272" spans="1:17" x14ac:dyDescent="0.25">
      <c r="A272" t="s">
        <v>459</v>
      </c>
      <c r="B272" t="s">
        <v>1053</v>
      </c>
      <c r="C272" s="1">
        <v>0.33333333333333331</v>
      </c>
      <c r="D272" s="1">
        <v>0.5</v>
      </c>
      <c r="E272" t="b">
        <f>LEN(TRIM(availability[[#This Row],[FacultyID]]))=0</f>
        <v>0</v>
      </c>
      <c r="F272" t="b">
        <f>LEN(TRIM(availability[[#This Row],[Day]]))=0</f>
        <v>0</v>
      </c>
      <c r="G272" t="b">
        <f>IF(availability[[#This Row],[Day]]="",FALSE, ISERROR(MATCH(availability[[#This Row],[Day]], RefLists!$E:$E, 0)))</f>
        <v>0</v>
      </c>
      <c r="H272" t="b">
        <f>LEN(availability[[#This Row],[FacultyID]])&lt;&gt;LEN(TRIM(availability[[#This Row],[FacultyID]]))</f>
        <v>0</v>
      </c>
      <c r="I272" t="b">
        <f>OR(availability[[#This Row],[AvailableStart]]="", ISBLANK(availability[[#This Row],[AvailableStart]]))</f>
        <v>0</v>
      </c>
      <c r="J272" t="b">
        <f>OR(availability[[#This Row],[AvailableEnd]]="", ISBLANK(availability[[#This Row],[AvailableEnd]]))</f>
        <v>0</v>
      </c>
      <c r="K272" t="b">
        <f>AND(NOT(availability[[#This Row],[start_missing]]), NOT(ISNUMBER(availability[[#This Row],[AvailableStart]])))</f>
        <v>0</v>
      </c>
      <c r="L272" t="b">
        <f>AND(NOT(availability[[#This Row],[end_missing]]), NOT(ISNUMBER(availability[[#This Row],[AvailableEnd]])))</f>
        <v>0</v>
      </c>
      <c r="M272">
        <f>IF(availability[[#This Row],[start_missing]],"", IF(ISNUMBER(availability[[#This Row],[AvailableStart]]), availability[[#This Row],[AvailableStart]], IFERROR(TIMEVALUE(availability[[#This Row],[AvailableStart]]), "")))</f>
        <v>0.33333333333333331</v>
      </c>
      <c r="N272">
        <f>IF(availability[[#This Row],[end_missing]],"", IF(ISNUMBER(availability[[#This Row],[AvailableEnd]]), availability[[#This Row],[AvailableEnd]], IFERROR(TIMEVALUE(availability[[#This Row],[AvailableEnd]]), "")))</f>
        <v>0.5</v>
      </c>
      <c r="O272" t="b">
        <f>IF(OR(availability[[#This Row],[start_missing]],availability[[#This Row],[end_missing]]), FALSE,
 IF(OR(availability[[#This Row],[start_not_time]],availability[[#This Row],[end_not_time]]), FALSE,
 availability[[#This Row],[end_num]]-availability[[#This Row],[start_num]]&lt;0))</f>
        <v>0</v>
      </c>
      <c r="P272" cm="1">
        <f t="array" aca="1" ref="P272" ca="1">IF(OR(availability[[#This Row],[start_missing]],availability[[#This Row],[end_missing]]), "",
 IF(OR(availability[[#This Row],[start_not_time]],availability[[#This Row],[end_not_time]]), "",
 (_FV(availability[#This Row],"end_num",TRUE)-_FV(availability[#This Row],"start_num",TRUE))*24))</f>
        <v>0</v>
      </c>
      <c r="Q272">
        <f ca="1">IF(availability[[#This Row],[duration_hours]]="", FALSE,
 OR(availability[[#This Row],[duration_hours]]&lt;=0, availability[[#This Row],[duration_hours]]&gt;16))</f>
        <v>0</v>
      </c>
    </row>
    <row r="273" spans="1:17" x14ac:dyDescent="0.25">
      <c r="A273" t="s">
        <v>459</v>
      </c>
      <c r="B273" t="s">
        <v>1049</v>
      </c>
      <c r="C273" s="1">
        <v>0.5</v>
      </c>
      <c r="D273" s="1">
        <v>0.58333333333333337</v>
      </c>
      <c r="E273" t="b">
        <f>LEN(TRIM(availability[[#This Row],[FacultyID]]))=0</f>
        <v>0</v>
      </c>
      <c r="F273" t="b">
        <f>LEN(TRIM(availability[[#This Row],[Day]]))=0</f>
        <v>0</v>
      </c>
      <c r="G273" t="b">
        <f>IF(availability[[#This Row],[Day]]="",FALSE, ISERROR(MATCH(availability[[#This Row],[Day]], RefLists!$E:$E, 0)))</f>
        <v>0</v>
      </c>
      <c r="H273" t="b">
        <f>LEN(availability[[#This Row],[FacultyID]])&lt;&gt;LEN(TRIM(availability[[#This Row],[FacultyID]]))</f>
        <v>0</v>
      </c>
      <c r="I273" t="b">
        <f>OR(availability[[#This Row],[AvailableStart]]="", ISBLANK(availability[[#This Row],[AvailableStart]]))</f>
        <v>0</v>
      </c>
      <c r="J273" t="b">
        <f>OR(availability[[#This Row],[AvailableEnd]]="", ISBLANK(availability[[#This Row],[AvailableEnd]]))</f>
        <v>0</v>
      </c>
      <c r="K273" t="b">
        <f>AND(NOT(availability[[#This Row],[start_missing]]), NOT(ISNUMBER(availability[[#This Row],[AvailableStart]])))</f>
        <v>0</v>
      </c>
      <c r="L273" t="b">
        <f>AND(NOT(availability[[#This Row],[end_missing]]), NOT(ISNUMBER(availability[[#This Row],[AvailableEnd]])))</f>
        <v>0</v>
      </c>
      <c r="M273">
        <f>IF(availability[[#This Row],[start_missing]],"", IF(ISNUMBER(availability[[#This Row],[AvailableStart]]), availability[[#This Row],[AvailableStart]], IFERROR(TIMEVALUE(availability[[#This Row],[AvailableStart]]), "")))</f>
        <v>0.5</v>
      </c>
      <c r="N273">
        <f>IF(availability[[#This Row],[end_missing]],"", IF(ISNUMBER(availability[[#This Row],[AvailableEnd]]), availability[[#This Row],[AvailableEnd]], IFERROR(TIMEVALUE(availability[[#This Row],[AvailableEnd]]), "")))</f>
        <v>0.58333333333333337</v>
      </c>
      <c r="O273" t="b">
        <f>IF(OR(availability[[#This Row],[start_missing]],availability[[#This Row],[end_missing]]), FALSE,
 IF(OR(availability[[#This Row],[start_not_time]],availability[[#This Row],[end_not_time]]), FALSE,
 availability[[#This Row],[end_num]]-availability[[#This Row],[start_num]]&lt;0))</f>
        <v>0</v>
      </c>
      <c r="P273" cm="1">
        <f t="array" aca="1" ref="P273" ca="1">IF(OR(availability[[#This Row],[start_missing]],availability[[#This Row],[end_missing]]), "",
 IF(OR(availability[[#This Row],[start_not_time]],availability[[#This Row],[end_not_time]]), "",
 (_FV(availability[#This Row],"end_num",TRUE)-_FV(availability[#This Row],"start_num",TRUE))*24))</f>
        <v>0</v>
      </c>
      <c r="Q273">
        <f ca="1">IF(availability[[#This Row],[duration_hours]]="", FALSE,
 OR(availability[[#This Row],[duration_hours]]&lt;=0, availability[[#This Row],[duration_hours]]&gt;16))</f>
        <v>0</v>
      </c>
    </row>
    <row r="274" spans="1:17" x14ac:dyDescent="0.25">
      <c r="A274" t="s">
        <v>462</v>
      </c>
      <c r="B274" t="s">
        <v>1053</v>
      </c>
      <c r="C274" s="1">
        <v>0.33333333333333331</v>
      </c>
      <c r="D274" s="1">
        <v>0.5</v>
      </c>
      <c r="E274" t="b">
        <f>LEN(TRIM(availability[[#This Row],[FacultyID]]))=0</f>
        <v>0</v>
      </c>
      <c r="F274" t="b">
        <f>LEN(TRIM(availability[[#This Row],[Day]]))=0</f>
        <v>0</v>
      </c>
      <c r="G274" t="b">
        <f>IF(availability[[#This Row],[Day]]="",FALSE, ISERROR(MATCH(availability[[#This Row],[Day]], RefLists!$E:$E, 0)))</f>
        <v>0</v>
      </c>
      <c r="H274" t="b">
        <f>LEN(availability[[#This Row],[FacultyID]])&lt;&gt;LEN(TRIM(availability[[#This Row],[FacultyID]]))</f>
        <v>0</v>
      </c>
      <c r="I274" t="b">
        <f>OR(availability[[#This Row],[AvailableStart]]="", ISBLANK(availability[[#This Row],[AvailableStart]]))</f>
        <v>0</v>
      </c>
      <c r="J274" t="b">
        <f>OR(availability[[#This Row],[AvailableEnd]]="", ISBLANK(availability[[#This Row],[AvailableEnd]]))</f>
        <v>0</v>
      </c>
      <c r="K274" t="b">
        <f>AND(NOT(availability[[#This Row],[start_missing]]), NOT(ISNUMBER(availability[[#This Row],[AvailableStart]])))</f>
        <v>0</v>
      </c>
      <c r="L274" t="b">
        <f>AND(NOT(availability[[#This Row],[end_missing]]), NOT(ISNUMBER(availability[[#This Row],[AvailableEnd]])))</f>
        <v>0</v>
      </c>
      <c r="M274">
        <f>IF(availability[[#This Row],[start_missing]],"", IF(ISNUMBER(availability[[#This Row],[AvailableStart]]), availability[[#This Row],[AvailableStart]], IFERROR(TIMEVALUE(availability[[#This Row],[AvailableStart]]), "")))</f>
        <v>0.33333333333333331</v>
      </c>
      <c r="N274">
        <f>IF(availability[[#This Row],[end_missing]],"", IF(ISNUMBER(availability[[#This Row],[AvailableEnd]]), availability[[#This Row],[AvailableEnd]], IFERROR(TIMEVALUE(availability[[#This Row],[AvailableEnd]]), "")))</f>
        <v>0.5</v>
      </c>
      <c r="O274" t="b">
        <f>IF(OR(availability[[#This Row],[start_missing]],availability[[#This Row],[end_missing]]), FALSE,
 IF(OR(availability[[#This Row],[start_not_time]],availability[[#This Row],[end_not_time]]), FALSE,
 availability[[#This Row],[end_num]]-availability[[#This Row],[start_num]]&lt;0))</f>
        <v>0</v>
      </c>
      <c r="P274" cm="1">
        <f t="array" aca="1" ref="P274" ca="1">IF(OR(availability[[#This Row],[start_missing]],availability[[#This Row],[end_missing]]), "",
 IF(OR(availability[[#This Row],[start_not_time]],availability[[#This Row],[end_not_time]]), "",
 (_FV(availability[#This Row],"end_num",TRUE)-_FV(availability[#This Row],"start_num",TRUE))*24))</f>
        <v>0</v>
      </c>
      <c r="Q274">
        <f ca="1">IF(availability[[#This Row],[duration_hours]]="", FALSE,
 OR(availability[[#This Row],[duration_hours]]&lt;=0, availability[[#This Row],[duration_hours]]&gt;16))</f>
        <v>0</v>
      </c>
    </row>
    <row r="275" spans="1:17" x14ac:dyDescent="0.25">
      <c r="A275" t="s">
        <v>462</v>
      </c>
      <c r="B275" t="s">
        <v>1049</v>
      </c>
      <c r="C275" s="1">
        <v>0.375</v>
      </c>
      <c r="D275" s="1">
        <v>0.54166666666666663</v>
      </c>
      <c r="E275" t="b">
        <f>LEN(TRIM(availability[[#This Row],[FacultyID]]))=0</f>
        <v>0</v>
      </c>
      <c r="F275" t="b">
        <f>LEN(TRIM(availability[[#This Row],[Day]]))=0</f>
        <v>0</v>
      </c>
      <c r="G275" t="b">
        <f>IF(availability[[#This Row],[Day]]="",FALSE, ISERROR(MATCH(availability[[#This Row],[Day]], RefLists!$E:$E, 0)))</f>
        <v>0</v>
      </c>
      <c r="H275" t="b">
        <f>LEN(availability[[#This Row],[FacultyID]])&lt;&gt;LEN(TRIM(availability[[#This Row],[FacultyID]]))</f>
        <v>0</v>
      </c>
      <c r="I275" t="b">
        <f>OR(availability[[#This Row],[AvailableStart]]="", ISBLANK(availability[[#This Row],[AvailableStart]]))</f>
        <v>0</v>
      </c>
      <c r="J275" t="b">
        <f>OR(availability[[#This Row],[AvailableEnd]]="", ISBLANK(availability[[#This Row],[AvailableEnd]]))</f>
        <v>0</v>
      </c>
      <c r="K275" t="b">
        <f>AND(NOT(availability[[#This Row],[start_missing]]), NOT(ISNUMBER(availability[[#This Row],[AvailableStart]])))</f>
        <v>0</v>
      </c>
      <c r="L275" t="b">
        <f>AND(NOT(availability[[#This Row],[end_missing]]), NOT(ISNUMBER(availability[[#This Row],[AvailableEnd]])))</f>
        <v>0</v>
      </c>
      <c r="M275">
        <f>IF(availability[[#This Row],[start_missing]],"", IF(ISNUMBER(availability[[#This Row],[AvailableStart]]), availability[[#This Row],[AvailableStart]], IFERROR(TIMEVALUE(availability[[#This Row],[AvailableStart]]), "")))</f>
        <v>0.375</v>
      </c>
      <c r="N275">
        <f>IF(availability[[#This Row],[end_missing]],"", IF(ISNUMBER(availability[[#This Row],[AvailableEnd]]), availability[[#This Row],[AvailableEnd]], IFERROR(TIMEVALUE(availability[[#This Row],[AvailableEnd]]), "")))</f>
        <v>0.54166666666666663</v>
      </c>
      <c r="O275" t="b">
        <f>IF(OR(availability[[#This Row],[start_missing]],availability[[#This Row],[end_missing]]), FALSE,
 IF(OR(availability[[#This Row],[start_not_time]],availability[[#This Row],[end_not_time]]), FALSE,
 availability[[#This Row],[end_num]]-availability[[#This Row],[start_num]]&lt;0))</f>
        <v>0</v>
      </c>
      <c r="P275" cm="1">
        <f t="array" aca="1" ref="P275" ca="1">IF(OR(availability[[#This Row],[start_missing]],availability[[#This Row],[end_missing]]), "",
 IF(OR(availability[[#This Row],[start_not_time]],availability[[#This Row],[end_not_time]]), "",
 (_FV(availability[#This Row],"end_num",TRUE)-_FV(availability[#This Row],"start_num",TRUE))*24))</f>
        <v>0</v>
      </c>
      <c r="Q275">
        <f ca="1">IF(availability[[#This Row],[duration_hours]]="", FALSE,
 OR(availability[[#This Row],[duration_hours]]&lt;=0, availability[[#This Row],[duration_hours]]&gt;16))</f>
        <v>0</v>
      </c>
    </row>
    <row r="276" spans="1:17" x14ac:dyDescent="0.25">
      <c r="A276" t="s">
        <v>462</v>
      </c>
      <c r="B276" t="s">
        <v>1050</v>
      </c>
      <c r="C276" s="1">
        <v>0.33333333333333331</v>
      </c>
      <c r="D276" s="1">
        <v>0.5</v>
      </c>
      <c r="E276" t="b">
        <f>LEN(TRIM(availability[[#This Row],[FacultyID]]))=0</f>
        <v>0</v>
      </c>
      <c r="F276" t="b">
        <f>LEN(TRIM(availability[[#This Row],[Day]]))=0</f>
        <v>0</v>
      </c>
      <c r="G276" t="b">
        <f>IF(availability[[#This Row],[Day]]="",FALSE, ISERROR(MATCH(availability[[#This Row],[Day]], RefLists!$E:$E, 0)))</f>
        <v>0</v>
      </c>
      <c r="H276" t="b">
        <f>LEN(availability[[#This Row],[FacultyID]])&lt;&gt;LEN(TRIM(availability[[#This Row],[FacultyID]]))</f>
        <v>0</v>
      </c>
      <c r="I276" t="b">
        <f>OR(availability[[#This Row],[AvailableStart]]="", ISBLANK(availability[[#This Row],[AvailableStart]]))</f>
        <v>0</v>
      </c>
      <c r="J276" t="b">
        <f>OR(availability[[#This Row],[AvailableEnd]]="", ISBLANK(availability[[#This Row],[AvailableEnd]]))</f>
        <v>0</v>
      </c>
      <c r="K276" t="b">
        <f>AND(NOT(availability[[#This Row],[start_missing]]), NOT(ISNUMBER(availability[[#This Row],[AvailableStart]])))</f>
        <v>0</v>
      </c>
      <c r="L276" t="b">
        <f>AND(NOT(availability[[#This Row],[end_missing]]), NOT(ISNUMBER(availability[[#This Row],[AvailableEnd]])))</f>
        <v>0</v>
      </c>
      <c r="M276">
        <f>IF(availability[[#This Row],[start_missing]],"", IF(ISNUMBER(availability[[#This Row],[AvailableStart]]), availability[[#This Row],[AvailableStart]], IFERROR(TIMEVALUE(availability[[#This Row],[AvailableStart]]), "")))</f>
        <v>0.33333333333333331</v>
      </c>
      <c r="N276">
        <f>IF(availability[[#This Row],[end_missing]],"", IF(ISNUMBER(availability[[#This Row],[AvailableEnd]]), availability[[#This Row],[AvailableEnd]], IFERROR(TIMEVALUE(availability[[#This Row],[AvailableEnd]]), "")))</f>
        <v>0.5</v>
      </c>
      <c r="O276" t="b">
        <f>IF(OR(availability[[#This Row],[start_missing]],availability[[#This Row],[end_missing]]), FALSE,
 IF(OR(availability[[#This Row],[start_not_time]],availability[[#This Row],[end_not_time]]), FALSE,
 availability[[#This Row],[end_num]]-availability[[#This Row],[start_num]]&lt;0))</f>
        <v>0</v>
      </c>
      <c r="P276" cm="1">
        <f t="array" aca="1" ref="P276" ca="1">IF(OR(availability[[#This Row],[start_missing]],availability[[#This Row],[end_missing]]), "",
 IF(OR(availability[[#This Row],[start_not_time]],availability[[#This Row],[end_not_time]]), "",
 (_FV(availability[#This Row],"end_num",TRUE)-_FV(availability[#This Row],"start_num",TRUE))*24))</f>
        <v>0</v>
      </c>
      <c r="Q276">
        <f ca="1">IF(availability[[#This Row],[duration_hours]]="", FALSE,
 OR(availability[[#This Row],[duration_hours]]&lt;=0, availability[[#This Row],[duration_hours]]&gt;16))</f>
        <v>0</v>
      </c>
    </row>
    <row r="277" spans="1:17" x14ac:dyDescent="0.25">
      <c r="A277" t="s">
        <v>462</v>
      </c>
      <c r="B277" t="s">
        <v>1051</v>
      </c>
      <c r="C277" s="1">
        <v>0.41666666666666669</v>
      </c>
      <c r="D277" s="1">
        <v>0.5</v>
      </c>
      <c r="E277" t="b">
        <f>LEN(TRIM(availability[[#This Row],[FacultyID]]))=0</f>
        <v>0</v>
      </c>
      <c r="F277" t="b">
        <f>LEN(TRIM(availability[[#This Row],[Day]]))=0</f>
        <v>0</v>
      </c>
      <c r="G277" t="b">
        <f>IF(availability[[#This Row],[Day]]="",FALSE, ISERROR(MATCH(availability[[#This Row],[Day]], RefLists!$E:$E, 0)))</f>
        <v>0</v>
      </c>
      <c r="H277" t="b">
        <f>LEN(availability[[#This Row],[FacultyID]])&lt;&gt;LEN(TRIM(availability[[#This Row],[FacultyID]]))</f>
        <v>0</v>
      </c>
      <c r="I277" t="b">
        <f>OR(availability[[#This Row],[AvailableStart]]="", ISBLANK(availability[[#This Row],[AvailableStart]]))</f>
        <v>0</v>
      </c>
      <c r="J277" t="b">
        <f>OR(availability[[#This Row],[AvailableEnd]]="", ISBLANK(availability[[#This Row],[AvailableEnd]]))</f>
        <v>0</v>
      </c>
      <c r="K277" t="b">
        <f>AND(NOT(availability[[#This Row],[start_missing]]), NOT(ISNUMBER(availability[[#This Row],[AvailableStart]])))</f>
        <v>0</v>
      </c>
      <c r="L277" t="b">
        <f>AND(NOT(availability[[#This Row],[end_missing]]), NOT(ISNUMBER(availability[[#This Row],[AvailableEnd]])))</f>
        <v>0</v>
      </c>
      <c r="M277">
        <f>IF(availability[[#This Row],[start_missing]],"", IF(ISNUMBER(availability[[#This Row],[AvailableStart]]), availability[[#This Row],[AvailableStart]], IFERROR(TIMEVALUE(availability[[#This Row],[AvailableStart]]), "")))</f>
        <v>0.41666666666666669</v>
      </c>
      <c r="N277">
        <f>IF(availability[[#This Row],[end_missing]],"", IF(ISNUMBER(availability[[#This Row],[AvailableEnd]]), availability[[#This Row],[AvailableEnd]], IFERROR(TIMEVALUE(availability[[#This Row],[AvailableEnd]]), "")))</f>
        <v>0.5</v>
      </c>
      <c r="O277" t="b">
        <f>IF(OR(availability[[#This Row],[start_missing]],availability[[#This Row],[end_missing]]), FALSE,
 IF(OR(availability[[#This Row],[start_not_time]],availability[[#This Row],[end_not_time]]), FALSE,
 availability[[#This Row],[end_num]]-availability[[#This Row],[start_num]]&lt;0))</f>
        <v>0</v>
      </c>
      <c r="P277" cm="1">
        <f t="array" aca="1" ref="P277" ca="1">IF(OR(availability[[#This Row],[start_missing]],availability[[#This Row],[end_missing]]), "",
 IF(OR(availability[[#This Row],[start_not_time]],availability[[#This Row],[end_not_time]]), "",
 (_FV(availability[#This Row],"end_num",TRUE)-_FV(availability[#This Row],"start_num",TRUE))*24))</f>
        <v>0</v>
      </c>
      <c r="Q277">
        <f ca="1">IF(availability[[#This Row],[duration_hours]]="", FALSE,
 OR(availability[[#This Row],[duration_hours]]&lt;=0, availability[[#This Row],[duration_hours]]&gt;16))</f>
        <v>0</v>
      </c>
    </row>
    <row r="278" spans="1:17" x14ac:dyDescent="0.25">
      <c r="A278" t="s">
        <v>462</v>
      </c>
      <c r="B278" t="s">
        <v>1052</v>
      </c>
      <c r="C278" s="1">
        <v>0.41666666666666669</v>
      </c>
      <c r="D278" s="1">
        <v>0.58333333333333337</v>
      </c>
      <c r="E278" t="b">
        <f>LEN(TRIM(availability[[#This Row],[FacultyID]]))=0</f>
        <v>0</v>
      </c>
      <c r="F278" t="b">
        <f>LEN(TRIM(availability[[#This Row],[Day]]))=0</f>
        <v>0</v>
      </c>
      <c r="G278" t="b">
        <f>IF(availability[[#This Row],[Day]]="",FALSE, ISERROR(MATCH(availability[[#This Row],[Day]], RefLists!$E:$E, 0)))</f>
        <v>0</v>
      </c>
      <c r="H278" t="b">
        <f>LEN(availability[[#This Row],[FacultyID]])&lt;&gt;LEN(TRIM(availability[[#This Row],[FacultyID]]))</f>
        <v>0</v>
      </c>
      <c r="I278" t="b">
        <f>OR(availability[[#This Row],[AvailableStart]]="", ISBLANK(availability[[#This Row],[AvailableStart]]))</f>
        <v>0</v>
      </c>
      <c r="J278" t="b">
        <f>OR(availability[[#This Row],[AvailableEnd]]="", ISBLANK(availability[[#This Row],[AvailableEnd]]))</f>
        <v>0</v>
      </c>
      <c r="K278" t="b">
        <f>AND(NOT(availability[[#This Row],[start_missing]]), NOT(ISNUMBER(availability[[#This Row],[AvailableStart]])))</f>
        <v>0</v>
      </c>
      <c r="L278" t="b">
        <f>AND(NOT(availability[[#This Row],[end_missing]]), NOT(ISNUMBER(availability[[#This Row],[AvailableEnd]])))</f>
        <v>0</v>
      </c>
      <c r="M278">
        <f>IF(availability[[#This Row],[start_missing]],"", IF(ISNUMBER(availability[[#This Row],[AvailableStart]]), availability[[#This Row],[AvailableStart]], IFERROR(TIMEVALUE(availability[[#This Row],[AvailableStart]]), "")))</f>
        <v>0.41666666666666669</v>
      </c>
      <c r="N278">
        <f>IF(availability[[#This Row],[end_missing]],"", IF(ISNUMBER(availability[[#This Row],[AvailableEnd]]), availability[[#This Row],[AvailableEnd]], IFERROR(TIMEVALUE(availability[[#This Row],[AvailableEnd]]), "")))</f>
        <v>0.58333333333333337</v>
      </c>
      <c r="O278" t="b">
        <f>IF(OR(availability[[#This Row],[start_missing]],availability[[#This Row],[end_missing]]), FALSE,
 IF(OR(availability[[#This Row],[start_not_time]],availability[[#This Row],[end_not_time]]), FALSE,
 availability[[#This Row],[end_num]]-availability[[#This Row],[start_num]]&lt;0))</f>
        <v>0</v>
      </c>
      <c r="P278" cm="1">
        <f t="array" aca="1" ref="P278" ca="1">IF(OR(availability[[#This Row],[start_missing]],availability[[#This Row],[end_missing]]), "",
 IF(OR(availability[[#This Row],[start_not_time]],availability[[#This Row],[end_not_time]]), "",
 (_FV(availability[#This Row],"end_num",TRUE)-_FV(availability[#This Row],"start_num",TRUE))*24))</f>
        <v>0</v>
      </c>
      <c r="Q278">
        <f ca="1">IF(availability[[#This Row],[duration_hours]]="", FALSE,
 OR(availability[[#This Row],[duration_hours]]&lt;=0, availability[[#This Row],[duration_hours]]&gt;16))</f>
        <v>0</v>
      </c>
    </row>
    <row r="279" spans="1:17" x14ac:dyDescent="0.25">
      <c r="A279" t="s">
        <v>465</v>
      </c>
      <c r="B279" t="s">
        <v>1049</v>
      </c>
      <c r="C279" s="1">
        <v>0.41666666666666669</v>
      </c>
      <c r="D279" s="1">
        <v>0.58333333333333337</v>
      </c>
      <c r="E279" t="b">
        <f>LEN(TRIM(availability[[#This Row],[FacultyID]]))=0</f>
        <v>0</v>
      </c>
      <c r="F279" t="b">
        <f>LEN(TRIM(availability[[#This Row],[Day]]))=0</f>
        <v>0</v>
      </c>
      <c r="G279" t="b">
        <f>IF(availability[[#This Row],[Day]]="",FALSE, ISERROR(MATCH(availability[[#This Row],[Day]], RefLists!$E:$E, 0)))</f>
        <v>0</v>
      </c>
      <c r="H279" t="b">
        <f>LEN(availability[[#This Row],[FacultyID]])&lt;&gt;LEN(TRIM(availability[[#This Row],[FacultyID]]))</f>
        <v>0</v>
      </c>
      <c r="I279" t="b">
        <f>OR(availability[[#This Row],[AvailableStart]]="", ISBLANK(availability[[#This Row],[AvailableStart]]))</f>
        <v>0</v>
      </c>
      <c r="J279" t="b">
        <f>OR(availability[[#This Row],[AvailableEnd]]="", ISBLANK(availability[[#This Row],[AvailableEnd]]))</f>
        <v>0</v>
      </c>
      <c r="K279" t="b">
        <f>AND(NOT(availability[[#This Row],[start_missing]]), NOT(ISNUMBER(availability[[#This Row],[AvailableStart]])))</f>
        <v>0</v>
      </c>
      <c r="L279" t="b">
        <f>AND(NOT(availability[[#This Row],[end_missing]]), NOT(ISNUMBER(availability[[#This Row],[AvailableEnd]])))</f>
        <v>0</v>
      </c>
      <c r="M279">
        <f>IF(availability[[#This Row],[start_missing]],"", IF(ISNUMBER(availability[[#This Row],[AvailableStart]]), availability[[#This Row],[AvailableStart]], IFERROR(TIMEVALUE(availability[[#This Row],[AvailableStart]]), "")))</f>
        <v>0.41666666666666669</v>
      </c>
      <c r="N279">
        <f>IF(availability[[#This Row],[end_missing]],"", IF(ISNUMBER(availability[[#This Row],[AvailableEnd]]), availability[[#This Row],[AvailableEnd]], IFERROR(TIMEVALUE(availability[[#This Row],[AvailableEnd]]), "")))</f>
        <v>0.58333333333333337</v>
      </c>
      <c r="O279" t="b">
        <f>IF(OR(availability[[#This Row],[start_missing]],availability[[#This Row],[end_missing]]), FALSE,
 IF(OR(availability[[#This Row],[start_not_time]],availability[[#This Row],[end_not_time]]), FALSE,
 availability[[#This Row],[end_num]]-availability[[#This Row],[start_num]]&lt;0))</f>
        <v>0</v>
      </c>
      <c r="P279" cm="1">
        <f t="array" aca="1" ref="P279" ca="1">IF(OR(availability[[#This Row],[start_missing]],availability[[#This Row],[end_missing]]), "",
 IF(OR(availability[[#This Row],[start_not_time]],availability[[#This Row],[end_not_time]]), "",
 (_FV(availability[#This Row],"end_num",TRUE)-_FV(availability[#This Row],"start_num",TRUE))*24))</f>
        <v>0</v>
      </c>
      <c r="Q279">
        <f ca="1">IF(availability[[#This Row],[duration_hours]]="", FALSE,
 OR(availability[[#This Row],[duration_hours]]&lt;=0, availability[[#This Row],[duration_hours]]&gt;16))</f>
        <v>0</v>
      </c>
    </row>
    <row r="280" spans="1:17" x14ac:dyDescent="0.25">
      <c r="A280" t="s">
        <v>465</v>
      </c>
      <c r="B280" t="s">
        <v>1053</v>
      </c>
      <c r="C280" s="1">
        <v>0.54166666666666663</v>
      </c>
      <c r="D280" s="1">
        <v>0.70833333333333337</v>
      </c>
      <c r="E280" t="b">
        <f>LEN(TRIM(availability[[#This Row],[FacultyID]]))=0</f>
        <v>0</v>
      </c>
      <c r="F280" t="b">
        <f>LEN(TRIM(availability[[#This Row],[Day]]))=0</f>
        <v>0</v>
      </c>
      <c r="G280" t="b">
        <f>IF(availability[[#This Row],[Day]]="",FALSE, ISERROR(MATCH(availability[[#This Row],[Day]], RefLists!$E:$E, 0)))</f>
        <v>0</v>
      </c>
      <c r="H280" t="b">
        <f>LEN(availability[[#This Row],[FacultyID]])&lt;&gt;LEN(TRIM(availability[[#This Row],[FacultyID]]))</f>
        <v>0</v>
      </c>
      <c r="I280" t="b">
        <f>OR(availability[[#This Row],[AvailableStart]]="", ISBLANK(availability[[#This Row],[AvailableStart]]))</f>
        <v>0</v>
      </c>
      <c r="J280" t="b">
        <f>OR(availability[[#This Row],[AvailableEnd]]="", ISBLANK(availability[[#This Row],[AvailableEnd]]))</f>
        <v>0</v>
      </c>
      <c r="K280" t="b">
        <f>AND(NOT(availability[[#This Row],[start_missing]]), NOT(ISNUMBER(availability[[#This Row],[AvailableStart]])))</f>
        <v>0</v>
      </c>
      <c r="L280" t="b">
        <f>AND(NOT(availability[[#This Row],[end_missing]]), NOT(ISNUMBER(availability[[#This Row],[AvailableEnd]])))</f>
        <v>0</v>
      </c>
      <c r="M280">
        <f>IF(availability[[#This Row],[start_missing]],"", IF(ISNUMBER(availability[[#This Row],[AvailableStart]]), availability[[#This Row],[AvailableStart]], IFERROR(TIMEVALUE(availability[[#This Row],[AvailableStart]]), "")))</f>
        <v>0.54166666666666663</v>
      </c>
      <c r="N280">
        <f>IF(availability[[#This Row],[end_missing]],"", IF(ISNUMBER(availability[[#This Row],[AvailableEnd]]), availability[[#This Row],[AvailableEnd]], IFERROR(TIMEVALUE(availability[[#This Row],[AvailableEnd]]), "")))</f>
        <v>0.70833333333333337</v>
      </c>
      <c r="O280" t="b">
        <f>IF(OR(availability[[#This Row],[start_missing]],availability[[#This Row],[end_missing]]), FALSE,
 IF(OR(availability[[#This Row],[start_not_time]],availability[[#This Row],[end_not_time]]), FALSE,
 availability[[#This Row],[end_num]]-availability[[#This Row],[start_num]]&lt;0))</f>
        <v>0</v>
      </c>
      <c r="P280" cm="1">
        <f t="array" aca="1" ref="P280" ca="1">IF(OR(availability[[#This Row],[start_missing]],availability[[#This Row],[end_missing]]), "",
 IF(OR(availability[[#This Row],[start_not_time]],availability[[#This Row],[end_not_time]]), "",
 (_FV(availability[#This Row],"end_num",TRUE)-_FV(availability[#This Row],"start_num",TRUE))*24))</f>
        <v>0</v>
      </c>
      <c r="Q280">
        <f ca="1">IF(availability[[#This Row],[duration_hours]]="", FALSE,
 OR(availability[[#This Row],[duration_hours]]&lt;=0, availability[[#This Row],[duration_hours]]&gt;16))</f>
        <v>0</v>
      </c>
    </row>
    <row r="281" spans="1:17" x14ac:dyDescent="0.25">
      <c r="A281" t="s">
        <v>465</v>
      </c>
      <c r="B281" t="s">
        <v>1050</v>
      </c>
      <c r="C281" s="1">
        <v>0.41666666666666669</v>
      </c>
      <c r="D281" s="1">
        <v>0.58333333333333337</v>
      </c>
      <c r="E281" t="b">
        <f>LEN(TRIM(availability[[#This Row],[FacultyID]]))=0</f>
        <v>0</v>
      </c>
      <c r="F281" t="b">
        <f>LEN(TRIM(availability[[#This Row],[Day]]))=0</f>
        <v>0</v>
      </c>
      <c r="G281" t="b">
        <f>IF(availability[[#This Row],[Day]]="",FALSE, ISERROR(MATCH(availability[[#This Row],[Day]], RefLists!$E:$E, 0)))</f>
        <v>0</v>
      </c>
      <c r="H281" t="b">
        <f>LEN(availability[[#This Row],[FacultyID]])&lt;&gt;LEN(TRIM(availability[[#This Row],[FacultyID]]))</f>
        <v>0</v>
      </c>
      <c r="I281" t="b">
        <f>OR(availability[[#This Row],[AvailableStart]]="", ISBLANK(availability[[#This Row],[AvailableStart]]))</f>
        <v>0</v>
      </c>
      <c r="J281" t="b">
        <f>OR(availability[[#This Row],[AvailableEnd]]="", ISBLANK(availability[[#This Row],[AvailableEnd]]))</f>
        <v>0</v>
      </c>
      <c r="K281" t="b">
        <f>AND(NOT(availability[[#This Row],[start_missing]]), NOT(ISNUMBER(availability[[#This Row],[AvailableStart]])))</f>
        <v>0</v>
      </c>
      <c r="L281" t="b">
        <f>AND(NOT(availability[[#This Row],[end_missing]]), NOT(ISNUMBER(availability[[#This Row],[AvailableEnd]])))</f>
        <v>0</v>
      </c>
      <c r="M281">
        <f>IF(availability[[#This Row],[start_missing]],"", IF(ISNUMBER(availability[[#This Row],[AvailableStart]]), availability[[#This Row],[AvailableStart]], IFERROR(TIMEVALUE(availability[[#This Row],[AvailableStart]]), "")))</f>
        <v>0.41666666666666669</v>
      </c>
      <c r="N281">
        <f>IF(availability[[#This Row],[end_missing]],"", IF(ISNUMBER(availability[[#This Row],[AvailableEnd]]), availability[[#This Row],[AvailableEnd]], IFERROR(TIMEVALUE(availability[[#This Row],[AvailableEnd]]), "")))</f>
        <v>0.58333333333333337</v>
      </c>
      <c r="O281" t="b">
        <f>IF(OR(availability[[#This Row],[start_missing]],availability[[#This Row],[end_missing]]), FALSE,
 IF(OR(availability[[#This Row],[start_not_time]],availability[[#This Row],[end_not_time]]), FALSE,
 availability[[#This Row],[end_num]]-availability[[#This Row],[start_num]]&lt;0))</f>
        <v>0</v>
      </c>
      <c r="P281" cm="1">
        <f t="array" aca="1" ref="P281" ca="1">IF(OR(availability[[#This Row],[start_missing]],availability[[#This Row],[end_missing]]), "",
 IF(OR(availability[[#This Row],[start_not_time]],availability[[#This Row],[end_not_time]]), "",
 (_FV(availability[#This Row],"end_num",TRUE)-_FV(availability[#This Row],"start_num",TRUE))*24))</f>
        <v>0</v>
      </c>
      <c r="Q281">
        <f ca="1">IF(availability[[#This Row],[duration_hours]]="", FALSE,
 OR(availability[[#This Row],[duration_hours]]&lt;=0, availability[[#This Row],[duration_hours]]&gt;16))</f>
        <v>0</v>
      </c>
    </row>
    <row r="282" spans="1:17" x14ac:dyDescent="0.25">
      <c r="A282" t="s">
        <v>465</v>
      </c>
      <c r="B282" t="s">
        <v>1051</v>
      </c>
      <c r="C282" s="1">
        <v>0.45833333333333331</v>
      </c>
      <c r="D282" s="1">
        <v>0.54166666666666663</v>
      </c>
      <c r="E282" t="b">
        <f>LEN(TRIM(availability[[#This Row],[FacultyID]]))=0</f>
        <v>0</v>
      </c>
      <c r="F282" t="b">
        <f>LEN(TRIM(availability[[#This Row],[Day]]))=0</f>
        <v>0</v>
      </c>
      <c r="G282" t="b">
        <f>IF(availability[[#This Row],[Day]]="",FALSE, ISERROR(MATCH(availability[[#This Row],[Day]], RefLists!$E:$E, 0)))</f>
        <v>0</v>
      </c>
      <c r="H282" t="b">
        <f>LEN(availability[[#This Row],[FacultyID]])&lt;&gt;LEN(TRIM(availability[[#This Row],[FacultyID]]))</f>
        <v>0</v>
      </c>
      <c r="I282" t="b">
        <f>OR(availability[[#This Row],[AvailableStart]]="", ISBLANK(availability[[#This Row],[AvailableStart]]))</f>
        <v>0</v>
      </c>
      <c r="J282" t="b">
        <f>OR(availability[[#This Row],[AvailableEnd]]="", ISBLANK(availability[[#This Row],[AvailableEnd]]))</f>
        <v>0</v>
      </c>
      <c r="K282" t="b">
        <f>AND(NOT(availability[[#This Row],[start_missing]]), NOT(ISNUMBER(availability[[#This Row],[AvailableStart]])))</f>
        <v>0</v>
      </c>
      <c r="L282" t="b">
        <f>AND(NOT(availability[[#This Row],[end_missing]]), NOT(ISNUMBER(availability[[#This Row],[AvailableEnd]])))</f>
        <v>0</v>
      </c>
      <c r="M282">
        <f>IF(availability[[#This Row],[start_missing]],"", IF(ISNUMBER(availability[[#This Row],[AvailableStart]]), availability[[#This Row],[AvailableStart]], IFERROR(TIMEVALUE(availability[[#This Row],[AvailableStart]]), "")))</f>
        <v>0.45833333333333331</v>
      </c>
      <c r="N282">
        <f>IF(availability[[#This Row],[end_missing]],"", IF(ISNUMBER(availability[[#This Row],[AvailableEnd]]), availability[[#This Row],[AvailableEnd]], IFERROR(TIMEVALUE(availability[[#This Row],[AvailableEnd]]), "")))</f>
        <v>0.54166666666666663</v>
      </c>
      <c r="O282" t="b">
        <f>IF(OR(availability[[#This Row],[start_missing]],availability[[#This Row],[end_missing]]), FALSE,
 IF(OR(availability[[#This Row],[start_not_time]],availability[[#This Row],[end_not_time]]), FALSE,
 availability[[#This Row],[end_num]]-availability[[#This Row],[start_num]]&lt;0))</f>
        <v>0</v>
      </c>
      <c r="P282" cm="1">
        <f t="array" aca="1" ref="P282" ca="1">IF(OR(availability[[#This Row],[start_missing]],availability[[#This Row],[end_missing]]), "",
 IF(OR(availability[[#This Row],[start_not_time]],availability[[#This Row],[end_not_time]]), "",
 (_FV(availability[#This Row],"end_num",TRUE)-_FV(availability[#This Row],"start_num",TRUE))*24))</f>
        <v>0</v>
      </c>
      <c r="Q282">
        <f ca="1">IF(availability[[#This Row],[duration_hours]]="", FALSE,
 OR(availability[[#This Row],[duration_hours]]&lt;=0, availability[[#This Row],[duration_hours]]&gt;16))</f>
        <v>0</v>
      </c>
    </row>
    <row r="283" spans="1:17" x14ac:dyDescent="0.25">
      <c r="A283" t="s">
        <v>469</v>
      </c>
      <c r="B283" t="s">
        <v>1049</v>
      </c>
      <c r="C283" s="1">
        <v>0.5</v>
      </c>
      <c r="D283" s="1">
        <v>0.58333333333333337</v>
      </c>
      <c r="E283" t="b">
        <f>LEN(TRIM(availability[[#This Row],[FacultyID]]))=0</f>
        <v>0</v>
      </c>
      <c r="F283" t="b">
        <f>LEN(TRIM(availability[[#This Row],[Day]]))=0</f>
        <v>0</v>
      </c>
      <c r="G283" t="b">
        <f>IF(availability[[#This Row],[Day]]="",FALSE, ISERROR(MATCH(availability[[#This Row],[Day]], RefLists!$E:$E, 0)))</f>
        <v>0</v>
      </c>
      <c r="H283" t="b">
        <f>LEN(availability[[#This Row],[FacultyID]])&lt;&gt;LEN(TRIM(availability[[#This Row],[FacultyID]]))</f>
        <v>0</v>
      </c>
      <c r="I283" t="b">
        <f>OR(availability[[#This Row],[AvailableStart]]="", ISBLANK(availability[[#This Row],[AvailableStart]]))</f>
        <v>0</v>
      </c>
      <c r="J283" t="b">
        <f>OR(availability[[#This Row],[AvailableEnd]]="", ISBLANK(availability[[#This Row],[AvailableEnd]]))</f>
        <v>0</v>
      </c>
      <c r="K283" t="b">
        <f>AND(NOT(availability[[#This Row],[start_missing]]), NOT(ISNUMBER(availability[[#This Row],[AvailableStart]])))</f>
        <v>0</v>
      </c>
      <c r="L283" t="b">
        <f>AND(NOT(availability[[#This Row],[end_missing]]), NOT(ISNUMBER(availability[[#This Row],[AvailableEnd]])))</f>
        <v>0</v>
      </c>
      <c r="M283">
        <f>IF(availability[[#This Row],[start_missing]],"", IF(ISNUMBER(availability[[#This Row],[AvailableStart]]), availability[[#This Row],[AvailableStart]], IFERROR(TIMEVALUE(availability[[#This Row],[AvailableStart]]), "")))</f>
        <v>0.5</v>
      </c>
      <c r="N283">
        <f>IF(availability[[#This Row],[end_missing]],"", IF(ISNUMBER(availability[[#This Row],[AvailableEnd]]), availability[[#This Row],[AvailableEnd]], IFERROR(TIMEVALUE(availability[[#This Row],[AvailableEnd]]), "")))</f>
        <v>0.58333333333333337</v>
      </c>
      <c r="O283" t="b">
        <f>IF(OR(availability[[#This Row],[start_missing]],availability[[#This Row],[end_missing]]), FALSE,
 IF(OR(availability[[#This Row],[start_not_time]],availability[[#This Row],[end_not_time]]), FALSE,
 availability[[#This Row],[end_num]]-availability[[#This Row],[start_num]]&lt;0))</f>
        <v>0</v>
      </c>
      <c r="P283" cm="1">
        <f t="array" aca="1" ref="P283" ca="1">IF(OR(availability[[#This Row],[start_missing]],availability[[#This Row],[end_missing]]), "",
 IF(OR(availability[[#This Row],[start_not_time]],availability[[#This Row],[end_not_time]]), "",
 (_FV(availability[#This Row],"end_num",TRUE)-_FV(availability[#This Row],"start_num",TRUE))*24))</f>
        <v>0</v>
      </c>
      <c r="Q283">
        <f ca="1">IF(availability[[#This Row],[duration_hours]]="", FALSE,
 OR(availability[[#This Row],[duration_hours]]&lt;=0, availability[[#This Row],[duration_hours]]&gt;16))</f>
        <v>0</v>
      </c>
    </row>
    <row r="284" spans="1:17" x14ac:dyDescent="0.25">
      <c r="A284" t="s">
        <v>469</v>
      </c>
      <c r="B284" t="s">
        <v>1053</v>
      </c>
      <c r="C284" s="1">
        <v>0.33333333333333331</v>
      </c>
      <c r="D284" s="1">
        <v>0.5</v>
      </c>
      <c r="E284" t="b">
        <f>LEN(TRIM(availability[[#This Row],[FacultyID]]))=0</f>
        <v>0</v>
      </c>
      <c r="F284" t="b">
        <f>LEN(TRIM(availability[[#This Row],[Day]]))=0</f>
        <v>0</v>
      </c>
      <c r="G284" t="b">
        <f>IF(availability[[#This Row],[Day]]="",FALSE, ISERROR(MATCH(availability[[#This Row],[Day]], RefLists!$E:$E, 0)))</f>
        <v>0</v>
      </c>
      <c r="H284" t="b">
        <f>LEN(availability[[#This Row],[FacultyID]])&lt;&gt;LEN(TRIM(availability[[#This Row],[FacultyID]]))</f>
        <v>0</v>
      </c>
      <c r="I284" t="b">
        <f>OR(availability[[#This Row],[AvailableStart]]="", ISBLANK(availability[[#This Row],[AvailableStart]]))</f>
        <v>0</v>
      </c>
      <c r="J284" t="b">
        <f>OR(availability[[#This Row],[AvailableEnd]]="", ISBLANK(availability[[#This Row],[AvailableEnd]]))</f>
        <v>0</v>
      </c>
      <c r="K284" t="b">
        <f>AND(NOT(availability[[#This Row],[start_missing]]), NOT(ISNUMBER(availability[[#This Row],[AvailableStart]])))</f>
        <v>0</v>
      </c>
      <c r="L284" t="b">
        <f>AND(NOT(availability[[#This Row],[end_missing]]), NOT(ISNUMBER(availability[[#This Row],[AvailableEnd]])))</f>
        <v>0</v>
      </c>
      <c r="M284">
        <f>IF(availability[[#This Row],[start_missing]],"", IF(ISNUMBER(availability[[#This Row],[AvailableStart]]), availability[[#This Row],[AvailableStart]], IFERROR(TIMEVALUE(availability[[#This Row],[AvailableStart]]), "")))</f>
        <v>0.33333333333333331</v>
      </c>
      <c r="N284">
        <f>IF(availability[[#This Row],[end_missing]],"", IF(ISNUMBER(availability[[#This Row],[AvailableEnd]]), availability[[#This Row],[AvailableEnd]], IFERROR(TIMEVALUE(availability[[#This Row],[AvailableEnd]]), "")))</f>
        <v>0.5</v>
      </c>
      <c r="O284" t="b">
        <f>IF(OR(availability[[#This Row],[start_missing]],availability[[#This Row],[end_missing]]), FALSE,
 IF(OR(availability[[#This Row],[start_not_time]],availability[[#This Row],[end_not_time]]), FALSE,
 availability[[#This Row],[end_num]]-availability[[#This Row],[start_num]]&lt;0))</f>
        <v>0</v>
      </c>
      <c r="P284" cm="1">
        <f t="array" aca="1" ref="P284" ca="1">IF(OR(availability[[#This Row],[start_missing]],availability[[#This Row],[end_missing]]), "",
 IF(OR(availability[[#This Row],[start_not_time]],availability[[#This Row],[end_not_time]]), "",
 (_FV(availability[#This Row],"end_num",TRUE)-_FV(availability[#This Row],"start_num",TRUE))*24))</f>
        <v>0</v>
      </c>
      <c r="Q284">
        <f ca="1">IF(availability[[#This Row],[duration_hours]]="", FALSE,
 OR(availability[[#This Row],[duration_hours]]&lt;=0, availability[[#This Row],[duration_hours]]&gt;16))</f>
        <v>0</v>
      </c>
    </row>
    <row r="285" spans="1:17" x14ac:dyDescent="0.25">
      <c r="A285" t="s">
        <v>469</v>
      </c>
      <c r="B285" t="s">
        <v>1051</v>
      </c>
      <c r="C285" s="1">
        <v>0.375</v>
      </c>
      <c r="D285" s="1">
        <v>0.5</v>
      </c>
      <c r="E285" t="b">
        <f>LEN(TRIM(availability[[#This Row],[FacultyID]]))=0</f>
        <v>0</v>
      </c>
      <c r="F285" t="b">
        <f>LEN(TRIM(availability[[#This Row],[Day]]))=0</f>
        <v>0</v>
      </c>
      <c r="G285" t="b">
        <f>IF(availability[[#This Row],[Day]]="",FALSE, ISERROR(MATCH(availability[[#This Row],[Day]], RefLists!$E:$E, 0)))</f>
        <v>0</v>
      </c>
      <c r="H285" t="b">
        <f>LEN(availability[[#This Row],[FacultyID]])&lt;&gt;LEN(TRIM(availability[[#This Row],[FacultyID]]))</f>
        <v>0</v>
      </c>
      <c r="I285" t="b">
        <f>OR(availability[[#This Row],[AvailableStart]]="", ISBLANK(availability[[#This Row],[AvailableStart]]))</f>
        <v>0</v>
      </c>
      <c r="J285" t="b">
        <f>OR(availability[[#This Row],[AvailableEnd]]="", ISBLANK(availability[[#This Row],[AvailableEnd]]))</f>
        <v>0</v>
      </c>
      <c r="K285" t="b">
        <f>AND(NOT(availability[[#This Row],[start_missing]]), NOT(ISNUMBER(availability[[#This Row],[AvailableStart]])))</f>
        <v>0</v>
      </c>
      <c r="L285" t="b">
        <f>AND(NOT(availability[[#This Row],[end_missing]]), NOT(ISNUMBER(availability[[#This Row],[AvailableEnd]])))</f>
        <v>0</v>
      </c>
      <c r="M285">
        <f>IF(availability[[#This Row],[start_missing]],"", IF(ISNUMBER(availability[[#This Row],[AvailableStart]]), availability[[#This Row],[AvailableStart]], IFERROR(TIMEVALUE(availability[[#This Row],[AvailableStart]]), "")))</f>
        <v>0.375</v>
      </c>
      <c r="N285">
        <f>IF(availability[[#This Row],[end_missing]],"", IF(ISNUMBER(availability[[#This Row],[AvailableEnd]]), availability[[#This Row],[AvailableEnd]], IFERROR(TIMEVALUE(availability[[#This Row],[AvailableEnd]]), "")))</f>
        <v>0.5</v>
      </c>
      <c r="O285" t="b">
        <f>IF(OR(availability[[#This Row],[start_missing]],availability[[#This Row],[end_missing]]), FALSE,
 IF(OR(availability[[#This Row],[start_not_time]],availability[[#This Row],[end_not_time]]), FALSE,
 availability[[#This Row],[end_num]]-availability[[#This Row],[start_num]]&lt;0))</f>
        <v>0</v>
      </c>
      <c r="P285" cm="1">
        <f t="array" aca="1" ref="P285" ca="1">IF(OR(availability[[#This Row],[start_missing]],availability[[#This Row],[end_missing]]), "",
 IF(OR(availability[[#This Row],[start_not_time]],availability[[#This Row],[end_not_time]]), "",
 (_FV(availability[#This Row],"end_num",TRUE)-_FV(availability[#This Row],"start_num",TRUE))*24))</f>
        <v>0</v>
      </c>
      <c r="Q285">
        <f ca="1">IF(availability[[#This Row],[duration_hours]]="", FALSE,
 OR(availability[[#This Row],[duration_hours]]&lt;=0, availability[[#This Row],[duration_hours]]&gt;16))</f>
        <v>0</v>
      </c>
    </row>
    <row r="286" spans="1:17" x14ac:dyDescent="0.25">
      <c r="A286" t="s">
        <v>469</v>
      </c>
      <c r="B286" t="s">
        <v>1052</v>
      </c>
      <c r="C286" s="1">
        <v>0.41666666666666669</v>
      </c>
      <c r="D286" s="1">
        <v>0.5</v>
      </c>
      <c r="E286" t="b">
        <f>LEN(TRIM(availability[[#This Row],[FacultyID]]))=0</f>
        <v>0</v>
      </c>
      <c r="F286" t="b">
        <f>LEN(TRIM(availability[[#This Row],[Day]]))=0</f>
        <v>0</v>
      </c>
      <c r="G286" t="b">
        <f>IF(availability[[#This Row],[Day]]="",FALSE, ISERROR(MATCH(availability[[#This Row],[Day]], RefLists!$E:$E, 0)))</f>
        <v>0</v>
      </c>
      <c r="H286" t="b">
        <f>LEN(availability[[#This Row],[FacultyID]])&lt;&gt;LEN(TRIM(availability[[#This Row],[FacultyID]]))</f>
        <v>0</v>
      </c>
      <c r="I286" t="b">
        <f>OR(availability[[#This Row],[AvailableStart]]="", ISBLANK(availability[[#This Row],[AvailableStart]]))</f>
        <v>0</v>
      </c>
      <c r="J286" t="b">
        <f>OR(availability[[#This Row],[AvailableEnd]]="", ISBLANK(availability[[#This Row],[AvailableEnd]]))</f>
        <v>0</v>
      </c>
      <c r="K286" t="b">
        <f>AND(NOT(availability[[#This Row],[start_missing]]), NOT(ISNUMBER(availability[[#This Row],[AvailableStart]])))</f>
        <v>0</v>
      </c>
      <c r="L286" t="b">
        <f>AND(NOT(availability[[#This Row],[end_missing]]), NOT(ISNUMBER(availability[[#This Row],[AvailableEnd]])))</f>
        <v>0</v>
      </c>
      <c r="M286">
        <f>IF(availability[[#This Row],[start_missing]],"", IF(ISNUMBER(availability[[#This Row],[AvailableStart]]), availability[[#This Row],[AvailableStart]], IFERROR(TIMEVALUE(availability[[#This Row],[AvailableStart]]), "")))</f>
        <v>0.41666666666666669</v>
      </c>
      <c r="N286">
        <f>IF(availability[[#This Row],[end_missing]],"", IF(ISNUMBER(availability[[#This Row],[AvailableEnd]]), availability[[#This Row],[AvailableEnd]], IFERROR(TIMEVALUE(availability[[#This Row],[AvailableEnd]]), "")))</f>
        <v>0.5</v>
      </c>
      <c r="O286" t="b">
        <f>IF(OR(availability[[#This Row],[start_missing]],availability[[#This Row],[end_missing]]), FALSE,
 IF(OR(availability[[#This Row],[start_not_time]],availability[[#This Row],[end_not_time]]), FALSE,
 availability[[#This Row],[end_num]]-availability[[#This Row],[start_num]]&lt;0))</f>
        <v>0</v>
      </c>
      <c r="P286" cm="1">
        <f t="array" aca="1" ref="P286" ca="1">IF(OR(availability[[#This Row],[start_missing]],availability[[#This Row],[end_missing]]), "",
 IF(OR(availability[[#This Row],[start_not_time]],availability[[#This Row],[end_not_time]]), "",
 (_FV(availability[#This Row],"end_num",TRUE)-_FV(availability[#This Row],"start_num",TRUE))*24))</f>
        <v>0</v>
      </c>
      <c r="Q286">
        <f ca="1">IF(availability[[#This Row],[duration_hours]]="", FALSE,
 OR(availability[[#This Row],[duration_hours]]&lt;=0, availability[[#This Row],[duration_hours]]&gt;16))</f>
        <v>0</v>
      </c>
    </row>
    <row r="287" spans="1:17" x14ac:dyDescent="0.25">
      <c r="A287" t="s">
        <v>473</v>
      </c>
      <c r="B287" t="s">
        <v>1049</v>
      </c>
      <c r="C287" s="1">
        <v>0.33333333333333331</v>
      </c>
      <c r="D287" s="1">
        <v>0.41666666666666669</v>
      </c>
      <c r="E287" t="b">
        <f>LEN(TRIM(availability[[#This Row],[FacultyID]]))=0</f>
        <v>0</v>
      </c>
      <c r="F287" t="b">
        <f>LEN(TRIM(availability[[#This Row],[Day]]))=0</f>
        <v>0</v>
      </c>
      <c r="G287" t="b">
        <f>IF(availability[[#This Row],[Day]]="",FALSE, ISERROR(MATCH(availability[[#This Row],[Day]], RefLists!$E:$E, 0)))</f>
        <v>0</v>
      </c>
      <c r="H287" t="b">
        <f>LEN(availability[[#This Row],[FacultyID]])&lt;&gt;LEN(TRIM(availability[[#This Row],[FacultyID]]))</f>
        <v>0</v>
      </c>
      <c r="I287" t="b">
        <f>OR(availability[[#This Row],[AvailableStart]]="", ISBLANK(availability[[#This Row],[AvailableStart]]))</f>
        <v>0</v>
      </c>
      <c r="J287" t="b">
        <f>OR(availability[[#This Row],[AvailableEnd]]="", ISBLANK(availability[[#This Row],[AvailableEnd]]))</f>
        <v>0</v>
      </c>
      <c r="K287" t="b">
        <f>AND(NOT(availability[[#This Row],[start_missing]]), NOT(ISNUMBER(availability[[#This Row],[AvailableStart]])))</f>
        <v>0</v>
      </c>
      <c r="L287" t="b">
        <f>AND(NOT(availability[[#This Row],[end_missing]]), NOT(ISNUMBER(availability[[#This Row],[AvailableEnd]])))</f>
        <v>0</v>
      </c>
      <c r="M287">
        <f>IF(availability[[#This Row],[start_missing]],"", IF(ISNUMBER(availability[[#This Row],[AvailableStart]]), availability[[#This Row],[AvailableStart]], IFERROR(TIMEVALUE(availability[[#This Row],[AvailableStart]]), "")))</f>
        <v>0.33333333333333331</v>
      </c>
      <c r="N287">
        <f>IF(availability[[#This Row],[end_missing]],"", IF(ISNUMBER(availability[[#This Row],[AvailableEnd]]), availability[[#This Row],[AvailableEnd]], IFERROR(TIMEVALUE(availability[[#This Row],[AvailableEnd]]), "")))</f>
        <v>0.41666666666666669</v>
      </c>
      <c r="O287" t="b">
        <f>IF(OR(availability[[#This Row],[start_missing]],availability[[#This Row],[end_missing]]), FALSE,
 IF(OR(availability[[#This Row],[start_not_time]],availability[[#This Row],[end_not_time]]), FALSE,
 availability[[#This Row],[end_num]]-availability[[#This Row],[start_num]]&lt;0))</f>
        <v>0</v>
      </c>
      <c r="P287" cm="1">
        <f t="array" aca="1" ref="P287" ca="1">IF(OR(availability[[#This Row],[start_missing]],availability[[#This Row],[end_missing]]), "",
 IF(OR(availability[[#This Row],[start_not_time]],availability[[#This Row],[end_not_time]]), "",
 (_FV(availability[#This Row],"end_num",TRUE)-_FV(availability[#This Row],"start_num",TRUE))*24))</f>
        <v>0</v>
      </c>
      <c r="Q287">
        <f ca="1">IF(availability[[#This Row],[duration_hours]]="", FALSE,
 OR(availability[[#This Row],[duration_hours]]&lt;=0, availability[[#This Row],[duration_hours]]&gt;16))</f>
        <v>0</v>
      </c>
    </row>
    <row r="288" spans="1:17" x14ac:dyDescent="0.25">
      <c r="A288" t="s">
        <v>473</v>
      </c>
      <c r="B288" t="s">
        <v>1051</v>
      </c>
      <c r="C288" s="1">
        <v>0.41666666666666669</v>
      </c>
      <c r="D288" s="1">
        <v>0.5</v>
      </c>
      <c r="E288" t="b">
        <f>LEN(TRIM(availability[[#This Row],[FacultyID]]))=0</f>
        <v>0</v>
      </c>
      <c r="F288" t="b">
        <f>LEN(TRIM(availability[[#This Row],[Day]]))=0</f>
        <v>0</v>
      </c>
      <c r="G288" t="b">
        <f>IF(availability[[#This Row],[Day]]="",FALSE, ISERROR(MATCH(availability[[#This Row],[Day]], RefLists!$E:$E, 0)))</f>
        <v>0</v>
      </c>
      <c r="H288" t="b">
        <f>LEN(availability[[#This Row],[FacultyID]])&lt;&gt;LEN(TRIM(availability[[#This Row],[FacultyID]]))</f>
        <v>0</v>
      </c>
      <c r="I288" t="b">
        <f>OR(availability[[#This Row],[AvailableStart]]="", ISBLANK(availability[[#This Row],[AvailableStart]]))</f>
        <v>0</v>
      </c>
      <c r="J288" t="b">
        <f>OR(availability[[#This Row],[AvailableEnd]]="", ISBLANK(availability[[#This Row],[AvailableEnd]]))</f>
        <v>0</v>
      </c>
      <c r="K288" t="b">
        <f>AND(NOT(availability[[#This Row],[start_missing]]), NOT(ISNUMBER(availability[[#This Row],[AvailableStart]])))</f>
        <v>0</v>
      </c>
      <c r="L288" t="b">
        <f>AND(NOT(availability[[#This Row],[end_missing]]), NOT(ISNUMBER(availability[[#This Row],[AvailableEnd]])))</f>
        <v>0</v>
      </c>
      <c r="M288">
        <f>IF(availability[[#This Row],[start_missing]],"", IF(ISNUMBER(availability[[#This Row],[AvailableStart]]), availability[[#This Row],[AvailableStart]], IFERROR(TIMEVALUE(availability[[#This Row],[AvailableStart]]), "")))</f>
        <v>0.41666666666666669</v>
      </c>
      <c r="N288">
        <f>IF(availability[[#This Row],[end_missing]],"", IF(ISNUMBER(availability[[#This Row],[AvailableEnd]]), availability[[#This Row],[AvailableEnd]], IFERROR(TIMEVALUE(availability[[#This Row],[AvailableEnd]]), "")))</f>
        <v>0.5</v>
      </c>
      <c r="O288" t="b">
        <f>IF(OR(availability[[#This Row],[start_missing]],availability[[#This Row],[end_missing]]), FALSE,
 IF(OR(availability[[#This Row],[start_not_time]],availability[[#This Row],[end_not_time]]), FALSE,
 availability[[#This Row],[end_num]]-availability[[#This Row],[start_num]]&lt;0))</f>
        <v>0</v>
      </c>
      <c r="P288" cm="1">
        <f t="array" aca="1" ref="P288" ca="1">IF(OR(availability[[#This Row],[start_missing]],availability[[#This Row],[end_missing]]), "",
 IF(OR(availability[[#This Row],[start_not_time]],availability[[#This Row],[end_not_time]]), "",
 (_FV(availability[#This Row],"end_num",TRUE)-_FV(availability[#This Row],"start_num",TRUE))*24))</f>
        <v>0</v>
      </c>
      <c r="Q288">
        <f ca="1">IF(availability[[#This Row],[duration_hours]]="", FALSE,
 OR(availability[[#This Row],[duration_hours]]&lt;=0, availability[[#This Row],[duration_hours]]&gt;16))</f>
        <v>0</v>
      </c>
    </row>
    <row r="289" spans="1:17" x14ac:dyDescent="0.25">
      <c r="A289" t="s">
        <v>473</v>
      </c>
      <c r="B289" t="s">
        <v>1050</v>
      </c>
      <c r="C289" s="1">
        <v>0.375</v>
      </c>
      <c r="D289" s="1">
        <v>0.54166666666666663</v>
      </c>
      <c r="E289" t="b">
        <f>LEN(TRIM(availability[[#This Row],[FacultyID]]))=0</f>
        <v>0</v>
      </c>
      <c r="F289" t="b">
        <f>LEN(TRIM(availability[[#This Row],[Day]]))=0</f>
        <v>0</v>
      </c>
      <c r="G289" t="b">
        <f>IF(availability[[#This Row],[Day]]="",FALSE, ISERROR(MATCH(availability[[#This Row],[Day]], RefLists!$E:$E, 0)))</f>
        <v>0</v>
      </c>
      <c r="H289" t="b">
        <f>LEN(availability[[#This Row],[FacultyID]])&lt;&gt;LEN(TRIM(availability[[#This Row],[FacultyID]]))</f>
        <v>0</v>
      </c>
      <c r="I289" t="b">
        <f>OR(availability[[#This Row],[AvailableStart]]="", ISBLANK(availability[[#This Row],[AvailableStart]]))</f>
        <v>0</v>
      </c>
      <c r="J289" t="b">
        <f>OR(availability[[#This Row],[AvailableEnd]]="", ISBLANK(availability[[#This Row],[AvailableEnd]]))</f>
        <v>0</v>
      </c>
      <c r="K289" t="b">
        <f>AND(NOT(availability[[#This Row],[start_missing]]), NOT(ISNUMBER(availability[[#This Row],[AvailableStart]])))</f>
        <v>0</v>
      </c>
      <c r="L289" t="b">
        <f>AND(NOT(availability[[#This Row],[end_missing]]), NOT(ISNUMBER(availability[[#This Row],[AvailableEnd]])))</f>
        <v>0</v>
      </c>
      <c r="M289">
        <f>IF(availability[[#This Row],[start_missing]],"", IF(ISNUMBER(availability[[#This Row],[AvailableStart]]), availability[[#This Row],[AvailableStart]], IFERROR(TIMEVALUE(availability[[#This Row],[AvailableStart]]), "")))</f>
        <v>0.375</v>
      </c>
      <c r="N289">
        <f>IF(availability[[#This Row],[end_missing]],"", IF(ISNUMBER(availability[[#This Row],[AvailableEnd]]), availability[[#This Row],[AvailableEnd]], IFERROR(TIMEVALUE(availability[[#This Row],[AvailableEnd]]), "")))</f>
        <v>0.54166666666666663</v>
      </c>
      <c r="O289" t="b">
        <f>IF(OR(availability[[#This Row],[start_missing]],availability[[#This Row],[end_missing]]), FALSE,
 IF(OR(availability[[#This Row],[start_not_time]],availability[[#This Row],[end_not_time]]), FALSE,
 availability[[#This Row],[end_num]]-availability[[#This Row],[start_num]]&lt;0))</f>
        <v>0</v>
      </c>
      <c r="P289" cm="1">
        <f t="array" aca="1" ref="P289" ca="1">IF(OR(availability[[#This Row],[start_missing]],availability[[#This Row],[end_missing]]), "",
 IF(OR(availability[[#This Row],[start_not_time]],availability[[#This Row],[end_not_time]]), "",
 (_FV(availability[#This Row],"end_num",TRUE)-_FV(availability[#This Row],"start_num",TRUE))*24))</f>
        <v>0</v>
      </c>
      <c r="Q289">
        <f ca="1">IF(availability[[#This Row],[duration_hours]]="", FALSE,
 OR(availability[[#This Row],[duration_hours]]&lt;=0, availability[[#This Row],[duration_hours]]&gt;16))</f>
        <v>0</v>
      </c>
    </row>
    <row r="290" spans="1:17" x14ac:dyDescent="0.25">
      <c r="A290" t="s">
        <v>473</v>
      </c>
      <c r="B290" t="s">
        <v>1053</v>
      </c>
      <c r="C290" s="1">
        <v>0.41666666666666669</v>
      </c>
      <c r="D290" s="1">
        <v>0.58333333333333337</v>
      </c>
      <c r="E290" t="b">
        <f>LEN(TRIM(availability[[#This Row],[FacultyID]]))=0</f>
        <v>0</v>
      </c>
      <c r="F290" t="b">
        <f>LEN(TRIM(availability[[#This Row],[Day]]))=0</f>
        <v>0</v>
      </c>
      <c r="G290" t="b">
        <f>IF(availability[[#This Row],[Day]]="",FALSE, ISERROR(MATCH(availability[[#This Row],[Day]], RefLists!$E:$E, 0)))</f>
        <v>0</v>
      </c>
      <c r="H290" t="b">
        <f>LEN(availability[[#This Row],[FacultyID]])&lt;&gt;LEN(TRIM(availability[[#This Row],[FacultyID]]))</f>
        <v>0</v>
      </c>
      <c r="I290" t="b">
        <f>OR(availability[[#This Row],[AvailableStart]]="", ISBLANK(availability[[#This Row],[AvailableStart]]))</f>
        <v>0</v>
      </c>
      <c r="J290" t="b">
        <f>OR(availability[[#This Row],[AvailableEnd]]="", ISBLANK(availability[[#This Row],[AvailableEnd]]))</f>
        <v>0</v>
      </c>
      <c r="K290" t="b">
        <f>AND(NOT(availability[[#This Row],[start_missing]]), NOT(ISNUMBER(availability[[#This Row],[AvailableStart]])))</f>
        <v>0</v>
      </c>
      <c r="L290" t="b">
        <f>AND(NOT(availability[[#This Row],[end_missing]]), NOT(ISNUMBER(availability[[#This Row],[AvailableEnd]])))</f>
        <v>0</v>
      </c>
      <c r="M290">
        <f>IF(availability[[#This Row],[start_missing]],"", IF(ISNUMBER(availability[[#This Row],[AvailableStart]]), availability[[#This Row],[AvailableStart]], IFERROR(TIMEVALUE(availability[[#This Row],[AvailableStart]]), "")))</f>
        <v>0.41666666666666669</v>
      </c>
      <c r="N290">
        <f>IF(availability[[#This Row],[end_missing]],"", IF(ISNUMBER(availability[[#This Row],[AvailableEnd]]), availability[[#This Row],[AvailableEnd]], IFERROR(TIMEVALUE(availability[[#This Row],[AvailableEnd]]), "")))</f>
        <v>0.58333333333333337</v>
      </c>
      <c r="O290" t="b">
        <f>IF(OR(availability[[#This Row],[start_missing]],availability[[#This Row],[end_missing]]), FALSE,
 IF(OR(availability[[#This Row],[start_not_time]],availability[[#This Row],[end_not_time]]), FALSE,
 availability[[#This Row],[end_num]]-availability[[#This Row],[start_num]]&lt;0))</f>
        <v>0</v>
      </c>
      <c r="P290" cm="1">
        <f t="array" aca="1" ref="P290" ca="1">IF(OR(availability[[#This Row],[start_missing]],availability[[#This Row],[end_missing]]), "",
 IF(OR(availability[[#This Row],[start_not_time]],availability[[#This Row],[end_not_time]]), "",
 (_FV(availability[#This Row],"end_num",TRUE)-_FV(availability[#This Row],"start_num",TRUE))*24))</f>
        <v>0</v>
      </c>
      <c r="Q290">
        <f ca="1">IF(availability[[#This Row],[duration_hours]]="", FALSE,
 OR(availability[[#This Row],[duration_hours]]&lt;=0, availability[[#This Row],[duration_hours]]&gt;16))</f>
        <v>0</v>
      </c>
    </row>
    <row r="291" spans="1:17" x14ac:dyDescent="0.25">
      <c r="A291" t="s">
        <v>473</v>
      </c>
      <c r="B291" t="s">
        <v>1052</v>
      </c>
      <c r="C291" s="1">
        <v>0.54166666666666663</v>
      </c>
      <c r="D291" s="1">
        <v>0.66666666666666663</v>
      </c>
      <c r="E291" t="b">
        <f>LEN(TRIM(availability[[#This Row],[FacultyID]]))=0</f>
        <v>0</v>
      </c>
      <c r="F291" t="b">
        <f>LEN(TRIM(availability[[#This Row],[Day]]))=0</f>
        <v>0</v>
      </c>
      <c r="G291" t="b">
        <f>IF(availability[[#This Row],[Day]]="",FALSE, ISERROR(MATCH(availability[[#This Row],[Day]], RefLists!$E:$E, 0)))</f>
        <v>0</v>
      </c>
      <c r="H291" t="b">
        <f>LEN(availability[[#This Row],[FacultyID]])&lt;&gt;LEN(TRIM(availability[[#This Row],[FacultyID]]))</f>
        <v>0</v>
      </c>
      <c r="I291" t="b">
        <f>OR(availability[[#This Row],[AvailableStart]]="", ISBLANK(availability[[#This Row],[AvailableStart]]))</f>
        <v>0</v>
      </c>
      <c r="J291" t="b">
        <f>OR(availability[[#This Row],[AvailableEnd]]="", ISBLANK(availability[[#This Row],[AvailableEnd]]))</f>
        <v>0</v>
      </c>
      <c r="K291" t="b">
        <f>AND(NOT(availability[[#This Row],[start_missing]]), NOT(ISNUMBER(availability[[#This Row],[AvailableStart]])))</f>
        <v>0</v>
      </c>
      <c r="L291" t="b">
        <f>AND(NOT(availability[[#This Row],[end_missing]]), NOT(ISNUMBER(availability[[#This Row],[AvailableEnd]])))</f>
        <v>0</v>
      </c>
      <c r="M291">
        <f>IF(availability[[#This Row],[start_missing]],"", IF(ISNUMBER(availability[[#This Row],[AvailableStart]]), availability[[#This Row],[AvailableStart]], IFERROR(TIMEVALUE(availability[[#This Row],[AvailableStart]]), "")))</f>
        <v>0.54166666666666663</v>
      </c>
      <c r="N291">
        <f>IF(availability[[#This Row],[end_missing]],"", IF(ISNUMBER(availability[[#This Row],[AvailableEnd]]), availability[[#This Row],[AvailableEnd]], IFERROR(TIMEVALUE(availability[[#This Row],[AvailableEnd]]), "")))</f>
        <v>0.66666666666666663</v>
      </c>
      <c r="O291" t="b">
        <f>IF(OR(availability[[#This Row],[start_missing]],availability[[#This Row],[end_missing]]), FALSE,
 IF(OR(availability[[#This Row],[start_not_time]],availability[[#This Row],[end_not_time]]), FALSE,
 availability[[#This Row],[end_num]]-availability[[#This Row],[start_num]]&lt;0))</f>
        <v>0</v>
      </c>
      <c r="P291" cm="1">
        <f t="array" aca="1" ref="P291" ca="1">IF(OR(availability[[#This Row],[start_missing]],availability[[#This Row],[end_missing]]), "",
 IF(OR(availability[[#This Row],[start_not_time]],availability[[#This Row],[end_not_time]]), "",
 (_FV(availability[#This Row],"end_num",TRUE)-_FV(availability[#This Row],"start_num",TRUE))*24))</f>
        <v>0</v>
      </c>
      <c r="Q291">
        <f ca="1">IF(availability[[#This Row],[duration_hours]]="", FALSE,
 OR(availability[[#This Row],[duration_hours]]&lt;=0, availability[[#This Row],[duration_hours]]&gt;16))</f>
        <v>0</v>
      </c>
    </row>
    <row r="292" spans="1:17" x14ac:dyDescent="0.25">
      <c r="A292" t="s">
        <v>477</v>
      </c>
      <c r="B292" t="s">
        <v>1050</v>
      </c>
      <c r="C292" s="1">
        <v>0.54166666666666663</v>
      </c>
      <c r="D292" s="1">
        <v>0.66666666666666663</v>
      </c>
      <c r="E292" t="b">
        <f>LEN(TRIM(availability[[#This Row],[FacultyID]]))=0</f>
        <v>0</v>
      </c>
      <c r="F292" t="b">
        <f>LEN(TRIM(availability[[#This Row],[Day]]))=0</f>
        <v>0</v>
      </c>
      <c r="G292" t="b">
        <f>IF(availability[[#This Row],[Day]]="",FALSE, ISERROR(MATCH(availability[[#This Row],[Day]], RefLists!$E:$E, 0)))</f>
        <v>0</v>
      </c>
      <c r="H292" t="b">
        <f>LEN(availability[[#This Row],[FacultyID]])&lt;&gt;LEN(TRIM(availability[[#This Row],[FacultyID]]))</f>
        <v>0</v>
      </c>
      <c r="I292" t="b">
        <f>OR(availability[[#This Row],[AvailableStart]]="", ISBLANK(availability[[#This Row],[AvailableStart]]))</f>
        <v>0</v>
      </c>
      <c r="J292" t="b">
        <f>OR(availability[[#This Row],[AvailableEnd]]="", ISBLANK(availability[[#This Row],[AvailableEnd]]))</f>
        <v>0</v>
      </c>
      <c r="K292" t="b">
        <f>AND(NOT(availability[[#This Row],[start_missing]]), NOT(ISNUMBER(availability[[#This Row],[AvailableStart]])))</f>
        <v>0</v>
      </c>
      <c r="L292" t="b">
        <f>AND(NOT(availability[[#This Row],[end_missing]]), NOT(ISNUMBER(availability[[#This Row],[AvailableEnd]])))</f>
        <v>0</v>
      </c>
      <c r="M292">
        <f>IF(availability[[#This Row],[start_missing]],"", IF(ISNUMBER(availability[[#This Row],[AvailableStart]]), availability[[#This Row],[AvailableStart]], IFERROR(TIMEVALUE(availability[[#This Row],[AvailableStart]]), "")))</f>
        <v>0.54166666666666663</v>
      </c>
      <c r="N292">
        <f>IF(availability[[#This Row],[end_missing]],"", IF(ISNUMBER(availability[[#This Row],[AvailableEnd]]), availability[[#This Row],[AvailableEnd]], IFERROR(TIMEVALUE(availability[[#This Row],[AvailableEnd]]), "")))</f>
        <v>0.66666666666666663</v>
      </c>
      <c r="O292" t="b">
        <f>IF(OR(availability[[#This Row],[start_missing]],availability[[#This Row],[end_missing]]), FALSE,
 IF(OR(availability[[#This Row],[start_not_time]],availability[[#This Row],[end_not_time]]), FALSE,
 availability[[#This Row],[end_num]]-availability[[#This Row],[start_num]]&lt;0))</f>
        <v>0</v>
      </c>
      <c r="P292" cm="1">
        <f t="array" aca="1" ref="P292" ca="1">IF(OR(availability[[#This Row],[start_missing]],availability[[#This Row],[end_missing]]), "",
 IF(OR(availability[[#This Row],[start_not_time]],availability[[#This Row],[end_not_time]]), "",
 (_FV(availability[#This Row],"end_num",TRUE)-_FV(availability[#This Row],"start_num",TRUE))*24))</f>
        <v>0</v>
      </c>
      <c r="Q292">
        <f ca="1">IF(availability[[#This Row],[duration_hours]]="", FALSE,
 OR(availability[[#This Row],[duration_hours]]&lt;=0, availability[[#This Row],[duration_hours]]&gt;16))</f>
        <v>0</v>
      </c>
    </row>
    <row r="293" spans="1:17" x14ac:dyDescent="0.25">
      <c r="A293" t="s">
        <v>477</v>
      </c>
      <c r="B293" t="s">
        <v>1053</v>
      </c>
      <c r="C293" s="1">
        <v>0.45833333333333331</v>
      </c>
      <c r="D293" s="1">
        <v>0.54166666666666663</v>
      </c>
      <c r="E293" t="b">
        <f>LEN(TRIM(availability[[#This Row],[FacultyID]]))=0</f>
        <v>0</v>
      </c>
      <c r="F293" t="b">
        <f>LEN(TRIM(availability[[#This Row],[Day]]))=0</f>
        <v>0</v>
      </c>
      <c r="G293" t="b">
        <f>IF(availability[[#This Row],[Day]]="",FALSE, ISERROR(MATCH(availability[[#This Row],[Day]], RefLists!$E:$E, 0)))</f>
        <v>0</v>
      </c>
      <c r="H293" t="b">
        <f>LEN(availability[[#This Row],[FacultyID]])&lt;&gt;LEN(TRIM(availability[[#This Row],[FacultyID]]))</f>
        <v>0</v>
      </c>
      <c r="I293" t="b">
        <f>OR(availability[[#This Row],[AvailableStart]]="", ISBLANK(availability[[#This Row],[AvailableStart]]))</f>
        <v>0</v>
      </c>
      <c r="J293" t="b">
        <f>OR(availability[[#This Row],[AvailableEnd]]="", ISBLANK(availability[[#This Row],[AvailableEnd]]))</f>
        <v>0</v>
      </c>
      <c r="K293" t="b">
        <f>AND(NOT(availability[[#This Row],[start_missing]]), NOT(ISNUMBER(availability[[#This Row],[AvailableStart]])))</f>
        <v>0</v>
      </c>
      <c r="L293" t="b">
        <f>AND(NOT(availability[[#This Row],[end_missing]]), NOT(ISNUMBER(availability[[#This Row],[AvailableEnd]])))</f>
        <v>0</v>
      </c>
      <c r="M293">
        <f>IF(availability[[#This Row],[start_missing]],"", IF(ISNUMBER(availability[[#This Row],[AvailableStart]]), availability[[#This Row],[AvailableStart]], IFERROR(TIMEVALUE(availability[[#This Row],[AvailableStart]]), "")))</f>
        <v>0.45833333333333331</v>
      </c>
      <c r="N293">
        <f>IF(availability[[#This Row],[end_missing]],"", IF(ISNUMBER(availability[[#This Row],[AvailableEnd]]), availability[[#This Row],[AvailableEnd]], IFERROR(TIMEVALUE(availability[[#This Row],[AvailableEnd]]), "")))</f>
        <v>0.54166666666666663</v>
      </c>
      <c r="O293" t="b">
        <f>IF(OR(availability[[#This Row],[start_missing]],availability[[#This Row],[end_missing]]), FALSE,
 IF(OR(availability[[#This Row],[start_not_time]],availability[[#This Row],[end_not_time]]), FALSE,
 availability[[#This Row],[end_num]]-availability[[#This Row],[start_num]]&lt;0))</f>
        <v>0</v>
      </c>
      <c r="P293" cm="1">
        <f t="array" aca="1" ref="P293" ca="1">IF(OR(availability[[#This Row],[start_missing]],availability[[#This Row],[end_missing]]), "",
 IF(OR(availability[[#This Row],[start_not_time]],availability[[#This Row],[end_not_time]]), "",
 (_FV(availability[#This Row],"end_num",TRUE)-_FV(availability[#This Row],"start_num",TRUE))*24))</f>
        <v>0</v>
      </c>
      <c r="Q293">
        <f ca="1">IF(availability[[#This Row],[duration_hours]]="", FALSE,
 OR(availability[[#This Row],[duration_hours]]&lt;=0, availability[[#This Row],[duration_hours]]&gt;16))</f>
        <v>0</v>
      </c>
    </row>
    <row r="294" spans="1:17" x14ac:dyDescent="0.25">
      <c r="A294" t="s">
        <v>477</v>
      </c>
      <c r="B294" t="s">
        <v>1051</v>
      </c>
      <c r="C294" s="1">
        <v>0.33333333333333331</v>
      </c>
      <c r="D294" s="1">
        <v>0.45833333333333331</v>
      </c>
      <c r="E294" t="b">
        <f>LEN(TRIM(availability[[#This Row],[FacultyID]]))=0</f>
        <v>0</v>
      </c>
      <c r="F294" t="b">
        <f>LEN(TRIM(availability[[#This Row],[Day]]))=0</f>
        <v>0</v>
      </c>
      <c r="G294" t="b">
        <f>IF(availability[[#This Row],[Day]]="",FALSE, ISERROR(MATCH(availability[[#This Row],[Day]], RefLists!$E:$E, 0)))</f>
        <v>0</v>
      </c>
      <c r="H294" t="b">
        <f>LEN(availability[[#This Row],[FacultyID]])&lt;&gt;LEN(TRIM(availability[[#This Row],[FacultyID]]))</f>
        <v>0</v>
      </c>
      <c r="I294" t="b">
        <f>OR(availability[[#This Row],[AvailableStart]]="", ISBLANK(availability[[#This Row],[AvailableStart]]))</f>
        <v>0</v>
      </c>
      <c r="J294" t="b">
        <f>OR(availability[[#This Row],[AvailableEnd]]="", ISBLANK(availability[[#This Row],[AvailableEnd]]))</f>
        <v>0</v>
      </c>
      <c r="K294" t="b">
        <f>AND(NOT(availability[[#This Row],[start_missing]]), NOT(ISNUMBER(availability[[#This Row],[AvailableStart]])))</f>
        <v>0</v>
      </c>
      <c r="L294" t="b">
        <f>AND(NOT(availability[[#This Row],[end_missing]]), NOT(ISNUMBER(availability[[#This Row],[AvailableEnd]])))</f>
        <v>0</v>
      </c>
      <c r="M294">
        <f>IF(availability[[#This Row],[start_missing]],"", IF(ISNUMBER(availability[[#This Row],[AvailableStart]]), availability[[#This Row],[AvailableStart]], IFERROR(TIMEVALUE(availability[[#This Row],[AvailableStart]]), "")))</f>
        <v>0.33333333333333331</v>
      </c>
      <c r="N294">
        <f>IF(availability[[#This Row],[end_missing]],"", IF(ISNUMBER(availability[[#This Row],[AvailableEnd]]), availability[[#This Row],[AvailableEnd]], IFERROR(TIMEVALUE(availability[[#This Row],[AvailableEnd]]), "")))</f>
        <v>0.45833333333333331</v>
      </c>
      <c r="O294" t="b">
        <f>IF(OR(availability[[#This Row],[start_missing]],availability[[#This Row],[end_missing]]), FALSE,
 IF(OR(availability[[#This Row],[start_not_time]],availability[[#This Row],[end_not_time]]), FALSE,
 availability[[#This Row],[end_num]]-availability[[#This Row],[start_num]]&lt;0))</f>
        <v>0</v>
      </c>
      <c r="P294" cm="1">
        <f t="array" aca="1" ref="P294" ca="1">IF(OR(availability[[#This Row],[start_missing]],availability[[#This Row],[end_missing]]), "",
 IF(OR(availability[[#This Row],[start_not_time]],availability[[#This Row],[end_not_time]]), "",
 (_FV(availability[#This Row],"end_num",TRUE)-_FV(availability[#This Row],"start_num",TRUE))*24))</f>
        <v>0</v>
      </c>
      <c r="Q294">
        <f ca="1">IF(availability[[#This Row],[duration_hours]]="", FALSE,
 OR(availability[[#This Row],[duration_hours]]&lt;=0, availability[[#This Row],[duration_hours]]&gt;16))</f>
        <v>0</v>
      </c>
    </row>
    <row r="295" spans="1:17" x14ac:dyDescent="0.25">
      <c r="A295" t="s">
        <v>481</v>
      </c>
      <c r="B295" t="s">
        <v>1051</v>
      </c>
      <c r="C295" s="1">
        <v>0.33333333333333331</v>
      </c>
      <c r="D295" s="1">
        <v>0.41666666666666669</v>
      </c>
      <c r="E295" t="b">
        <f>LEN(TRIM(availability[[#This Row],[FacultyID]]))=0</f>
        <v>0</v>
      </c>
      <c r="F295" t="b">
        <f>LEN(TRIM(availability[[#This Row],[Day]]))=0</f>
        <v>0</v>
      </c>
      <c r="G295" t="b">
        <f>IF(availability[[#This Row],[Day]]="",FALSE, ISERROR(MATCH(availability[[#This Row],[Day]], RefLists!$E:$E, 0)))</f>
        <v>0</v>
      </c>
      <c r="H295" t="b">
        <f>LEN(availability[[#This Row],[FacultyID]])&lt;&gt;LEN(TRIM(availability[[#This Row],[FacultyID]]))</f>
        <v>0</v>
      </c>
      <c r="I295" t="b">
        <f>OR(availability[[#This Row],[AvailableStart]]="", ISBLANK(availability[[#This Row],[AvailableStart]]))</f>
        <v>0</v>
      </c>
      <c r="J295" t="b">
        <f>OR(availability[[#This Row],[AvailableEnd]]="", ISBLANK(availability[[#This Row],[AvailableEnd]]))</f>
        <v>0</v>
      </c>
      <c r="K295" t="b">
        <f>AND(NOT(availability[[#This Row],[start_missing]]), NOT(ISNUMBER(availability[[#This Row],[AvailableStart]])))</f>
        <v>0</v>
      </c>
      <c r="L295" t="b">
        <f>AND(NOT(availability[[#This Row],[end_missing]]), NOT(ISNUMBER(availability[[#This Row],[AvailableEnd]])))</f>
        <v>0</v>
      </c>
      <c r="M295">
        <f>IF(availability[[#This Row],[start_missing]],"", IF(ISNUMBER(availability[[#This Row],[AvailableStart]]), availability[[#This Row],[AvailableStart]], IFERROR(TIMEVALUE(availability[[#This Row],[AvailableStart]]), "")))</f>
        <v>0.33333333333333331</v>
      </c>
      <c r="N295">
        <f>IF(availability[[#This Row],[end_missing]],"", IF(ISNUMBER(availability[[#This Row],[AvailableEnd]]), availability[[#This Row],[AvailableEnd]], IFERROR(TIMEVALUE(availability[[#This Row],[AvailableEnd]]), "")))</f>
        <v>0.41666666666666669</v>
      </c>
      <c r="O295" t="b">
        <f>IF(OR(availability[[#This Row],[start_missing]],availability[[#This Row],[end_missing]]), FALSE,
 IF(OR(availability[[#This Row],[start_not_time]],availability[[#This Row],[end_not_time]]), FALSE,
 availability[[#This Row],[end_num]]-availability[[#This Row],[start_num]]&lt;0))</f>
        <v>0</v>
      </c>
      <c r="P295" cm="1">
        <f t="array" aca="1" ref="P295" ca="1">IF(OR(availability[[#This Row],[start_missing]],availability[[#This Row],[end_missing]]), "",
 IF(OR(availability[[#This Row],[start_not_time]],availability[[#This Row],[end_not_time]]), "",
 (_FV(availability[#This Row],"end_num",TRUE)-_FV(availability[#This Row],"start_num",TRUE))*24))</f>
        <v>0</v>
      </c>
      <c r="Q295">
        <f ca="1">IF(availability[[#This Row],[duration_hours]]="", FALSE,
 OR(availability[[#This Row],[duration_hours]]&lt;=0, availability[[#This Row],[duration_hours]]&gt;16))</f>
        <v>0</v>
      </c>
    </row>
    <row r="296" spans="1:17" x14ac:dyDescent="0.25">
      <c r="A296" t="s">
        <v>481</v>
      </c>
      <c r="B296" t="s">
        <v>1050</v>
      </c>
      <c r="C296" s="1">
        <v>0.375</v>
      </c>
      <c r="D296" s="1">
        <v>0.54166666666666663</v>
      </c>
      <c r="E296" t="b">
        <f>LEN(TRIM(availability[[#This Row],[FacultyID]]))=0</f>
        <v>0</v>
      </c>
      <c r="F296" t="b">
        <f>LEN(TRIM(availability[[#This Row],[Day]]))=0</f>
        <v>0</v>
      </c>
      <c r="G296" t="b">
        <f>IF(availability[[#This Row],[Day]]="",FALSE, ISERROR(MATCH(availability[[#This Row],[Day]], RefLists!$E:$E, 0)))</f>
        <v>0</v>
      </c>
      <c r="H296" t="b">
        <f>LEN(availability[[#This Row],[FacultyID]])&lt;&gt;LEN(TRIM(availability[[#This Row],[FacultyID]]))</f>
        <v>0</v>
      </c>
      <c r="I296" t="b">
        <f>OR(availability[[#This Row],[AvailableStart]]="", ISBLANK(availability[[#This Row],[AvailableStart]]))</f>
        <v>0</v>
      </c>
      <c r="J296" t="b">
        <f>OR(availability[[#This Row],[AvailableEnd]]="", ISBLANK(availability[[#This Row],[AvailableEnd]]))</f>
        <v>0</v>
      </c>
      <c r="K296" t="b">
        <f>AND(NOT(availability[[#This Row],[start_missing]]), NOT(ISNUMBER(availability[[#This Row],[AvailableStart]])))</f>
        <v>0</v>
      </c>
      <c r="L296" t="b">
        <f>AND(NOT(availability[[#This Row],[end_missing]]), NOT(ISNUMBER(availability[[#This Row],[AvailableEnd]])))</f>
        <v>0</v>
      </c>
      <c r="M296">
        <f>IF(availability[[#This Row],[start_missing]],"", IF(ISNUMBER(availability[[#This Row],[AvailableStart]]), availability[[#This Row],[AvailableStart]], IFERROR(TIMEVALUE(availability[[#This Row],[AvailableStart]]), "")))</f>
        <v>0.375</v>
      </c>
      <c r="N296">
        <f>IF(availability[[#This Row],[end_missing]],"", IF(ISNUMBER(availability[[#This Row],[AvailableEnd]]), availability[[#This Row],[AvailableEnd]], IFERROR(TIMEVALUE(availability[[#This Row],[AvailableEnd]]), "")))</f>
        <v>0.54166666666666663</v>
      </c>
      <c r="O296" t="b">
        <f>IF(OR(availability[[#This Row],[start_missing]],availability[[#This Row],[end_missing]]), FALSE,
 IF(OR(availability[[#This Row],[start_not_time]],availability[[#This Row],[end_not_time]]), FALSE,
 availability[[#This Row],[end_num]]-availability[[#This Row],[start_num]]&lt;0))</f>
        <v>0</v>
      </c>
      <c r="P296" cm="1">
        <f t="array" aca="1" ref="P296" ca="1">IF(OR(availability[[#This Row],[start_missing]],availability[[#This Row],[end_missing]]), "",
 IF(OR(availability[[#This Row],[start_not_time]],availability[[#This Row],[end_not_time]]), "",
 (_FV(availability[#This Row],"end_num",TRUE)-_FV(availability[#This Row],"start_num",TRUE))*24))</f>
        <v>0</v>
      </c>
      <c r="Q296">
        <f ca="1">IF(availability[[#This Row],[duration_hours]]="", FALSE,
 OR(availability[[#This Row],[duration_hours]]&lt;=0, availability[[#This Row],[duration_hours]]&gt;16))</f>
        <v>0</v>
      </c>
    </row>
    <row r="297" spans="1:17" x14ac:dyDescent="0.25">
      <c r="A297" t="s">
        <v>481</v>
      </c>
      <c r="B297" t="s">
        <v>1049</v>
      </c>
      <c r="C297" s="1">
        <v>0.54166666666666663</v>
      </c>
      <c r="D297" s="1">
        <v>0.70833333333333337</v>
      </c>
      <c r="E297" t="b">
        <f>LEN(TRIM(availability[[#This Row],[FacultyID]]))=0</f>
        <v>0</v>
      </c>
      <c r="F297" t="b">
        <f>LEN(TRIM(availability[[#This Row],[Day]]))=0</f>
        <v>0</v>
      </c>
      <c r="G297" t="b">
        <f>IF(availability[[#This Row],[Day]]="",FALSE, ISERROR(MATCH(availability[[#This Row],[Day]], RefLists!$E:$E, 0)))</f>
        <v>0</v>
      </c>
      <c r="H297" t="b">
        <f>LEN(availability[[#This Row],[FacultyID]])&lt;&gt;LEN(TRIM(availability[[#This Row],[FacultyID]]))</f>
        <v>0</v>
      </c>
      <c r="I297" t="b">
        <f>OR(availability[[#This Row],[AvailableStart]]="", ISBLANK(availability[[#This Row],[AvailableStart]]))</f>
        <v>0</v>
      </c>
      <c r="J297" t="b">
        <f>OR(availability[[#This Row],[AvailableEnd]]="", ISBLANK(availability[[#This Row],[AvailableEnd]]))</f>
        <v>0</v>
      </c>
      <c r="K297" t="b">
        <f>AND(NOT(availability[[#This Row],[start_missing]]), NOT(ISNUMBER(availability[[#This Row],[AvailableStart]])))</f>
        <v>0</v>
      </c>
      <c r="L297" t="b">
        <f>AND(NOT(availability[[#This Row],[end_missing]]), NOT(ISNUMBER(availability[[#This Row],[AvailableEnd]])))</f>
        <v>0</v>
      </c>
      <c r="M297">
        <f>IF(availability[[#This Row],[start_missing]],"", IF(ISNUMBER(availability[[#This Row],[AvailableStart]]), availability[[#This Row],[AvailableStart]], IFERROR(TIMEVALUE(availability[[#This Row],[AvailableStart]]), "")))</f>
        <v>0.54166666666666663</v>
      </c>
      <c r="N297">
        <f>IF(availability[[#This Row],[end_missing]],"", IF(ISNUMBER(availability[[#This Row],[AvailableEnd]]), availability[[#This Row],[AvailableEnd]], IFERROR(TIMEVALUE(availability[[#This Row],[AvailableEnd]]), "")))</f>
        <v>0.70833333333333337</v>
      </c>
      <c r="O297" t="b">
        <f>IF(OR(availability[[#This Row],[start_missing]],availability[[#This Row],[end_missing]]), FALSE,
 IF(OR(availability[[#This Row],[start_not_time]],availability[[#This Row],[end_not_time]]), FALSE,
 availability[[#This Row],[end_num]]-availability[[#This Row],[start_num]]&lt;0))</f>
        <v>0</v>
      </c>
      <c r="P297" cm="1">
        <f t="array" aca="1" ref="P297" ca="1">IF(OR(availability[[#This Row],[start_missing]],availability[[#This Row],[end_missing]]), "",
 IF(OR(availability[[#This Row],[start_not_time]],availability[[#This Row],[end_not_time]]), "",
 (_FV(availability[#This Row],"end_num",TRUE)-_FV(availability[#This Row],"start_num",TRUE))*24))</f>
        <v>0</v>
      </c>
      <c r="Q297">
        <f ca="1">IF(availability[[#This Row],[duration_hours]]="", FALSE,
 OR(availability[[#This Row],[duration_hours]]&lt;=0, availability[[#This Row],[duration_hours]]&gt;16))</f>
        <v>0</v>
      </c>
    </row>
    <row r="298" spans="1:17" x14ac:dyDescent="0.25">
      <c r="A298" t="s">
        <v>484</v>
      </c>
      <c r="B298" t="s">
        <v>1051</v>
      </c>
      <c r="C298" s="1">
        <v>0.375</v>
      </c>
      <c r="D298" s="1">
        <v>0.54166666666666663</v>
      </c>
      <c r="E298" t="b">
        <f>LEN(TRIM(availability[[#This Row],[FacultyID]]))=0</f>
        <v>0</v>
      </c>
      <c r="F298" t="b">
        <f>LEN(TRIM(availability[[#This Row],[Day]]))=0</f>
        <v>0</v>
      </c>
      <c r="G298" t="b">
        <f>IF(availability[[#This Row],[Day]]="",FALSE, ISERROR(MATCH(availability[[#This Row],[Day]], RefLists!$E:$E, 0)))</f>
        <v>0</v>
      </c>
      <c r="H298" t="b">
        <f>LEN(availability[[#This Row],[FacultyID]])&lt;&gt;LEN(TRIM(availability[[#This Row],[FacultyID]]))</f>
        <v>0</v>
      </c>
      <c r="I298" t="b">
        <f>OR(availability[[#This Row],[AvailableStart]]="", ISBLANK(availability[[#This Row],[AvailableStart]]))</f>
        <v>0</v>
      </c>
      <c r="J298" t="b">
        <f>OR(availability[[#This Row],[AvailableEnd]]="", ISBLANK(availability[[#This Row],[AvailableEnd]]))</f>
        <v>0</v>
      </c>
      <c r="K298" t="b">
        <f>AND(NOT(availability[[#This Row],[start_missing]]), NOT(ISNUMBER(availability[[#This Row],[AvailableStart]])))</f>
        <v>0</v>
      </c>
      <c r="L298" t="b">
        <f>AND(NOT(availability[[#This Row],[end_missing]]), NOT(ISNUMBER(availability[[#This Row],[AvailableEnd]])))</f>
        <v>0</v>
      </c>
      <c r="M298">
        <f>IF(availability[[#This Row],[start_missing]],"", IF(ISNUMBER(availability[[#This Row],[AvailableStart]]), availability[[#This Row],[AvailableStart]], IFERROR(TIMEVALUE(availability[[#This Row],[AvailableStart]]), "")))</f>
        <v>0.375</v>
      </c>
      <c r="N298">
        <f>IF(availability[[#This Row],[end_missing]],"", IF(ISNUMBER(availability[[#This Row],[AvailableEnd]]), availability[[#This Row],[AvailableEnd]], IFERROR(TIMEVALUE(availability[[#This Row],[AvailableEnd]]), "")))</f>
        <v>0.54166666666666663</v>
      </c>
      <c r="O298" t="b">
        <f>IF(OR(availability[[#This Row],[start_missing]],availability[[#This Row],[end_missing]]), FALSE,
 IF(OR(availability[[#This Row],[start_not_time]],availability[[#This Row],[end_not_time]]), FALSE,
 availability[[#This Row],[end_num]]-availability[[#This Row],[start_num]]&lt;0))</f>
        <v>0</v>
      </c>
      <c r="P298" cm="1">
        <f t="array" aca="1" ref="P298" ca="1">IF(OR(availability[[#This Row],[start_missing]],availability[[#This Row],[end_missing]]), "",
 IF(OR(availability[[#This Row],[start_not_time]],availability[[#This Row],[end_not_time]]), "",
 (_FV(availability[#This Row],"end_num",TRUE)-_FV(availability[#This Row],"start_num",TRUE))*24))</f>
        <v>0</v>
      </c>
      <c r="Q298">
        <f ca="1">IF(availability[[#This Row],[duration_hours]]="", FALSE,
 OR(availability[[#This Row],[duration_hours]]&lt;=0, availability[[#This Row],[duration_hours]]&gt;16))</f>
        <v>0</v>
      </c>
    </row>
    <row r="299" spans="1:17" x14ac:dyDescent="0.25">
      <c r="A299" t="s">
        <v>484</v>
      </c>
      <c r="B299" t="s">
        <v>1052</v>
      </c>
      <c r="C299" s="1">
        <v>0.5</v>
      </c>
      <c r="D299" s="1">
        <v>0.58333333333333337</v>
      </c>
      <c r="E299" t="b">
        <f>LEN(TRIM(availability[[#This Row],[FacultyID]]))=0</f>
        <v>0</v>
      </c>
      <c r="F299" t="b">
        <f>LEN(TRIM(availability[[#This Row],[Day]]))=0</f>
        <v>0</v>
      </c>
      <c r="G299" t="b">
        <f>IF(availability[[#This Row],[Day]]="",FALSE, ISERROR(MATCH(availability[[#This Row],[Day]], RefLists!$E:$E, 0)))</f>
        <v>0</v>
      </c>
      <c r="H299" t="b">
        <f>LEN(availability[[#This Row],[FacultyID]])&lt;&gt;LEN(TRIM(availability[[#This Row],[FacultyID]]))</f>
        <v>0</v>
      </c>
      <c r="I299" t="b">
        <f>OR(availability[[#This Row],[AvailableStart]]="", ISBLANK(availability[[#This Row],[AvailableStart]]))</f>
        <v>0</v>
      </c>
      <c r="J299" t="b">
        <f>OR(availability[[#This Row],[AvailableEnd]]="", ISBLANK(availability[[#This Row],[AvailableEnd]]))</f>
        <v>0</v>
      </c>
      <c r="K299" t="b">
        <f>AND(NOT(availability[[#This Row],[start_missing]]), NOT(ISNUMBER(availability[[#This Row],[AvailableStart]])))</f>
        <v>0</v>
      </c>
      <c r="L299" t="b">
        <f>AND(NOT(availability[[#This Row],[end_missing]]), NOT(ISNUMBER(availability[[#This Row],[AvailableEnd]])))</f>
        <v>0</v>
      </c>
      <c r="M299">
        <f>IF(availability[[#This Row],[start_missing]],"", IF(ISNUMBER(availability[[#This Row],[AvailableStart]]), availability[[#This Row],[AvailableStart]], IFERROR(TIMEVALUE(availability[[#This Row],[AvailableStart]]), "")))</f>
        <v>0.5</v>
      </c>
      <c r="N299">
        <f>IF(availability[[#This Row],[end_missing]],"", IF(ISNUMBER(availability[[#This Row],[AvailableEnd]]), availability[[#This Row],[AvailableEnd]], IFERROR(TIMEVALUE(availability[[#This Row],[AvailableEnd]]), "")))</f>
        <v>0.58333333333333337</v>
      </c>
      <c r="O299" t="b">
        <f>IF(OR(availability[[#This Row],[start_missing]],availability[[#This Row],[end_missing]]), FALSE,
 IF(OR(availability[[#This Row],[start_not_time]],availability[[#This Row],[end_not_time]]), FALSE,
 availability[[#This Row],[end_num]]-availability[[#This Row],[start_num]]&lt;0))</f>
        <v>0</v>
      </c>
      <c r="P299" cm="1">
        <f t="array" aca="1" ref="P299" ca="1">IF(OR(availability[[#This Row],[start_missing]],availability[[#This Row],[end_missing]]), "",
 IF(OR(availability[[#This Row],[start_not_time]],availability[[#This Row],[end_not_time]]), "",
 (_FV(availability[#This Row],"end_num",TRUE)-_FV(availability[#This Row],"start_num",TRUE))*24))</f>
        <v>0</v>
      </c>
      <c r="Q299">
        <f ca="1">IF(availability[[#This Row],[duration_hours]]="", FALSE,
 OR(availability[[#This Row],[duration_hours]]&lt;=0, availability[[#This Row],[duration_hours]]&gt;16))</f>
        <v>0</v>
      </c>
    </row>
    <row r="300" spans="1:17" x14ac:dyDescent="0.25">
      <c r="A300" t="s">
        <v>484</v>
      </c>
      <c r="B300" t="s">
        <v>1053</v>
      </c>
      <c r="C300" s="1">
        <v>0.41666666666666669</v>
      </c>
      <c r="D300" s="1">
        <v>0.54166666666666663</v>
      </c>
      <c r="E300" t="b">
        <f>LEN(TRIM(availability[[#This Row],[FacultyID]]))=0</f>
        <v>0</v>
      </c>
      <c r="F300" t="b">
        <f>LEN(TRIM(availability[[#This Row],[Day]]))=0</f>
        <v>0</v>
      </c>
      <c r="G300" t="b">
        <f>IF(availability[[#This Row],[Day]]="",FALSE, ISERROR(MATCH(availability[[#This Row],[Day]], RefLists!$E:$E, 0)))</f>
        <v>0</v>
      </c>
      <c r="H300" t="b">
        <f>LEN(availability[[#This Row],[FacultyID]])&lt;&gt;LEN(TRIM(availability[[#This Row],[FacultyID]]))</f>
        <v>0</v>
      </c>
      <c r="I300" t="b">
        <f>OR(availability[[#This Row],[AvailableStart]]="", ISBLANK(availability[[#This Row],[AvailableStart]]))</f>
        <v>0</v>
      </c>
      <c r="J300" t="b">
        <f>OR(availability[[#This Row],[AvailableEnd]]="", ISBLANK(availability[[#This Row],[AvailableEnd]]))</f>
        <v>0</v>
      </c>
      <c r="K300" t="b">
        <f>AND(NOT(availability[[#This Row],[start_missing]]), NOT(ISNUMBER(availability[[#This Row],[AvailableStart]])))</f>
        <v>0</v>
      </c>
      <c r="L300" t="b">
        <f>AND(NOT(availability[[#This Row],[end_missing]]), NOT(ISNUMBER(availability[[#This Row],[AvailableEnd]])))</f>
        <v>0</v>
      </c>
      <c r="M300">
        <f>IF(availability[[#This Row],[start_missing]],"", IF(ISNUMBER(availability[[#This Row],[AvailableStart]]), availability[[#This Row],[AvailableStart]], IFERROR(TIMEVALUE(availability[[#This Row],[AvailableStart]]), "")))</f>
        <v>0.41666666666666669</v>
      </c>
      <c r="N300">
        <f>IF(availability[[#This Row],[end_missing]],"", IF(ISNUMBER(availability[[#This Row],[AvailableEnd]]), availability[[#This Row],[AvailableEnd]], IFERROR(TIMEVALUE(availability[[#This Row],[AvailableEnd]]), "")))</f>
        <v>0.54166666666666663</v>
      </c>
      <c r="O300" t="b">
        <f>IF(OR(availability[[#This Row],[start_missing]],availability[[#This Row],[end_missing]]), FALSE,
 IF(OR(availability[[#This Row],[start_not_time]],availability[[#This Row],[end_not_time]]), FALSE,
 availability[[#This Row],[end_num]]-availability[[#This Row],[start_num]]&lt;0))</f>
        <v>0</v>
      </c>
      <c r="P300" cm="1">
        <f t="array" aca="1" ref="P300" ca="1">IF(OR(availability[[#This Row],[start_missing]],availability[[#This Row],[end_missing]]), "",
 IF(OR(availability[[#This Row],[start_not_time]],availability[[#This Row],[end_not_time]]), "",
 (_FV(availability[#This Row],"end_num",TRUE)-_FV(availability[#This Row],"start_num",TRUE))*24))</f>
        <v>0</v>
      </c>
      <c r="Q300">
        <f ca="1">IF(availability[[#This Row],[duration_hours]]="", FALSE,
 OR(availability[[#This Row],[duration_hours]]&lt;=0, availability[[#This Row],[duration_hours]]&gt;16))</f>
        <v>0</v>
      </c>
    </row>
    <row r="301" spans="1:17" x14ac:dyDescent="0.25">
      <c r="A301" t="s">
        <v>484</v>
      </c>
      <c r="B301" t="s">
        <v>1050</v>
      </c>
      <c r="C301" s="1">
        <v>0.5</v>
      </c>
      <c r="D301" s="1">
        <v>0.58333333333333337</v>
      </c>
      <c r="E301" t="b">
        <f>LEN(TRIM(availability[[#This Row],[FacultyID]]))=0</f>
        <v>0</v>
      </c>
      <c r="F301" t="b">
        <f>LEN(TRIM(availability[[#This Row],[Day]]))=0</f>
        <v>0</v>
      </c>
      <c r="G301" t="b">
        <f>IF(availability[[#This Row],[Day]]="",FALSE, ISERROR(MATCH(availability[[#This Row],[Day]], RefLists!$E:$E, 0)))</f>
        <v>0</v>
      </c>
      <c r="H301" t="b">
        <f>LEN(availability[[#This Row],[FacultyID]])&lt;&gt;LEN(TRIM(availability[[#This Row],[FacultyID]]))</f>
        <v>0</v>
      </c>
      <c r="I301" t="b">
        <f>OR(availability[[#This Row],[AvailableStart]]="", ISBLANK(availability[[#This Row],[AvailableStart]]))</f>
        <v>0</v>
      </c>
      <c r="J301" t="b">
        <f>OR(availability[[#This Row],[AvailableEnd]]="", ISBLANK(availability[[#This Row],[AvailableEnd]]))</f>
        <v>0</v>
      </c>
      <c r="K301" t="b">
        <f>AND(NOT(availability[[#This Row],[start_missing]]), NOT(ISNUMBER(availability[[#This Row],[AvailableStart]])))</f>
        <v>0</v>
      </c>
      <c r="L301" t="b">
        <f>AND(NOT(availability[[#This Row],[end_missing]]), NOT(ISNUMBER(availability[[#This Row],[AvailableEnd]])))</f>
        <v>0</v>
      </c>
      <c r="M301">
        <f>IF(availability[[#This Row],[start_missing]],"", IF(ISNUMBER(availability[[#This Row],[AvailableStart]]), availability[[#This Row],[AvailableStart]], IFERROR(TIMEVALUE(availability[[#This Row],[AvailableStart]]), "")))</f>
        <v>0.5</v>
      </c>
      <c r="N301">
        <f>IF(availability[[#This Row],[end_missing]],"", IF(ISNUMBER(availability[[#This Row],[AvailableEnd]]), availability[[#This Row],[AvailableEnd]], IFERROR(TIMEVALUE(availability[[#This Row],[AvailableEnd]]), "")))</f>
        <v>0.58333333333333337</v>
      </c>
      <c r="O301" t="b">
        <f>IF(OR(availability[[#This Row],[start_missing]],availability[[#This Row],[end_missing]]), FALSE,
 IF(OR(availability[[#This Row],[start_not_time]],availability[[#This Row],[end_not_time]]), FALSE,
 availability[[#This Row],[end_num]]-availability[[#This Row],[start_num]]&lt;0))</f>
        <v>0</v>
      </c>
      <c r="P301" cm="1">
        <f t="array" aca="1" ref="P301" ca="1">IF(OR(availability[[#This Row],[start_missing]],availability[[#This Row],[end_missing]]), "",
 IF(OR(availability[[#This Row],[start_not_time]],availability[[#This Row],[end_not_time]]), "",
 (_FV(availability[#This Row],"end_num",TRUE)-_FV(availability[#This Row],"start_num",TRUE))*24))</f>
        <v>0</v>
      </c>
      <c r="Q301">
        <f ca="1">IF(availability[[#This Row],[duration_hours]]="", FALSE,
 OR(availability[[#This Row],[duration_hours]]&lt;=0, availability[[#This Row],[duration_hours]]&gt;16))</f>
        <v>0</v>
      </c>
    </row>
    <row r="302" spans="1:17" x14ac:dyDescent="0.25">
      <c r="A302" t="s">
        <v>484</v>
      </c>
      <c r="B302" t="s">
        <v>1049</v>
      </c>
      <c r="C302" s="1">
        <v>0.41666666666666669</v>
      </c>
      <c r="D302" s="1">
        <v>0.5</v>
      </c>
      <c r="E302" t="b">
        <f>LEN(TRIM(availability[[#This Row],[FacultyID]]))=0</f>
        <v>0</v>
      </c>
      <c r="F302" t="b">
        <f>LEN(TRIM(availability[[#This Row],[Day]]))=0</f>
        <v>0</v>
      </c>
      <c r="G302" t="b">
        <f>IF(availability[[#This Row],[Day]]="",FALSE, ISERROR(MATCH(availability[[#This Row],[Day]], RefLists!$E:$E, 0)))</f>
        <v>0</v>
      </c>
      <c r="H302" t="b">
        <f>LEN(availability[[#This Row],[FacultyID]])&lt;&gt;LEN(TRIM(availability[[#This Row],[FacultyID]]))</f>
        <v>0</v>
      </c>
      <c r="I302" t="b">
        <f>OR(availability[[#This Row],[AvailableStart]]="", ISBLANK(availability[[#This Row],[AvailableStart]]))</f>
        <v>0</v>
      </c>
      <c r="J302" t="b">
        <f>OR(availability[[#This Row],[AvailableEnd]]="", ISBLANK(availability[[#This Row],[AvailableEnd]]))</f>
        <v>0</v>
      </c>
      <c r="K302" t="b">
        <f>AND(NOT(availability[[#This Row],[start_missing]]), NOT(ISNUMBER(availability[[#This Row],[AvailableStart]])))</f>
        <v>0</v>
      </c>
      <c r="L302" t="b">
        <f>AND(NOT(availability[[#This Row],[end_missing]]), NOT(ISNUMBER(availability[[#This Row],[AvailableEnd]])))</f>
        <v>0</v>
      </c>
      <c r="M302">
        <f>IF(availability[[#This Row],[start_missing]],"", IF(ISNUMBER(availability[[#This Row],[AvailableStart]]), availability[[#This Row],[AvailableStart]], IFERROR(TIMEVALUE(availability[[#This Row],[AvailableStart]]), "")))</f>
        <v>0.41666666666666669</v>
      </c>
      <c r="N302">
        <f>IF(availability[[#This Row],[end_missing]],"", IF(ISNUMBER(availability[[#This Row],[AvailableEnd]]), availability[[#This Row],[AvailableEnd]], IFERROR(TIMEVALUE(availability[[#This Row],[AvailableEnd]]), "")))</f>
        <v>0.5</v>
      </c>
      <c r="O302" t="b">
        <f>IF(OR(availability[[#This Row],[start_missing]],availability[[#This Row],[end_missing]]), FALSE,
 IF(OR(availability[[#This Row],[start_not_time]],availability[[#This Row],[end_not_time]]), FALSE,
 availability[[#This Row],[end_num]]-availability[[#This Row],[start_num]]&lt;0))</f>
        <v>0</v>
      </c>
      <c r="P302" cm="1">
        <f t="array" aca="1" ref="P302" ca="1">IF(OR(availability[[#This Row],[start_missing]],availability[[#This Row],[end_missing]]), "",
 IF(OR(availability[[#This Row],[start_not_time]],availability[[#This Row],[end_not_time]]), "",
 (_FV(availability[#This Row],"end_num",TRUE)-_FV(availability[#This Row],"start_num",TRUE))*24))</f>
        <v>0</v>
      </c>
      <c r="Q302">
        <f ca="1">IF(availability[[#This Row],[duration_hours]]="", FALSE,
 OR(availability[[#This Row],[duration_hours]]&lt;=0, availability[[#This Row],[duration_hours]]&gt;16))</f>
        <v>0</v>
      </c>
    </row>
    <row r="303" spans="1:17" x14ac:dyDescent="0.25">
      <c r="A303" t="s">
        <v>485</v>
      </c>
      <c r="B303" t="s">
        <v>1052</v>
      </c>
      <c r="C303" s="1">
        <v>0.41666666666666669</v>
      </c>
      <c r="D303" s="1">
        <v>0.58333333333333337</v>
      </c>
      <c r="E303" t="b">
        <f>LEN(TRIM(availability[[#This Row],[FacultyID]]))=0</f>
        <v>0</v>
      </c>
      <c r="F303" t="b">
        <f>LEN(TRIM(availability[[#This Row],[Day]]))=0</f>
        <v>0</v>
      </c>
      <c r="G303" t="b">
        <f>IF(availability[[#This Row],[Day]]="",FALSE, ISERROR(MATCH(availability[[#This Row],[Day]], RefLists!$E:$E, 0)))</f>
        <v>0</v>
      </c>
      <c r="H303" t="b">
        <f>LEN(availability[[#This Row],[FacultyID]])&lt;&gt;LEN(TRIM(availability[[#This Row],[FacultyID]]))</f>
        <v>0</v>
      </c>
      <c r="I303" t="b">
        <f>OR(availability[[#This Row],[AvailableStart]]="", ISBLANK(availability[[#This Row],[AvailableStart]]))</f>
        <v>0</v>
      </c>
      <c r="J303" t="b">
        <f>OR(availability[[#This Row],[AvailableEnd]]="", ISBLANK(availability[[#This Row],[AvailableEnd]]))</f>
        <v>0</v>
      </c>
      <c r="K303" t="b">
        <f>AND(NOT(availability[[#This Row],[start_missing]]), NOT(ISNUMBER(availability[[#This Row],[AvailableStart]])))</f>
        <v>0</v>
      </c>
      <c r="L303" t="b">
        <f>AND(NOT(availability[[#This Row],[end_missing]]), NOT(ISNUMBER(availability[[#This Row],[AvailableEnd]])))</f>
        <v>0</v>
      </c>
      <c r="M303">
        <f>IF(availability[[#This Row],[start_missing]],"", IF(ISNUMBER(availability[[#This Row],[AvailableStart]]), availability[[#This Row],[AvailableStart]], IFERROR(TIMEVALUE(availability[[#This Row],[AvailableStart]]), "")))</f>
        <v>0.41666666666666669</v>
      </c>
      <c r="N303">
        <f>IF(availability[[#This Row],[end_missing]],"", IF(ISNUMBER(availability[[#This Row],[AvailableEnd]]), availability[[#This Row],[AvailableEnd]], IFERROR(TIMEVALUE(availability[[#This Row],[AvailableEnd]]), "")))</f>
        <v>0.58333333333333337</v>
      </c>
      <c r="O303" t="b">
        <f>IF(OR(availability[[#This Row],[start_missing]],availability[[#This Row],[end_missing]]), FALSE,
 IF(OR(availability[[#This Row],[start_not_time]],availability[[#This Row],[end_not_time]]), FALSE,
 availability[[#This Row],[end_num]]-availability[[#This Row],[start_num]]&lt;0))</f>
        <v>0</v>
      </c>
      <c r="P303" cm="1">
        <f t="array" aca="1" ref="P303" ca="1">IF(OR(availability[[#This Row],[start_missing]],availability[[#This Row],[end_missing]]), "",
 IF(OR(availability[[#This Row],[start_not_time]],availability[[#This Row],[end_not_time]]), "",
 (_FV(availability[#This Row],"end_num",TRUE)-_FV(availability[#This Row],"start_num",TRUE))*24))</f>
        <v>0</v>
      </c>
      <c r="Q303">
        <f ca="1">IF(availability[[#This Row],[duration_hours]]="", FALSE,
 OR(availability[[#This Row],[duration_hours]]&lt;=0, availability[[#This Row],[duration_hours]]&gt;16))</f>
        <v>0</v>
      </c>
    </row>
    <row r="304" spans="1:17" x14ac:dyDescent="0.25">
      <c r="A304" t="s">
        <v>485</v>
      </c>
      <c r="B304" t="s">
        <v>1050</v>
      </c>
      <c r="C304" s="1">
        <v>0.45833333333333331</v>
      </c>
      <c r="D304" s="1">
        <v>0.58333333333333337</v>
      </c>
      <c r="E304" t="b">
        <f>LEN(TRIM(availability[[#This Row],[FacultyID]]))=0</f>
        <v>0</v>
      </c>
      <c r="F304" t="b">
        <f>LEN(TRIM(availability[[#This Row],[Day]]))=0</f>
        <v>0</v>
      </c>
      <c r="G304" t="b">
        <f>IF(availability[[#This Row],[Day]]="",FALSE, ISERROR(MATCH(availability[[#This Row],[Day]], RefLists!$E:$E, 0)))</f>
        <v>0</v>
      </c>
      <c r="H304" t="b">
        <f>LEN(availability[[#This Row],[FacultyID]])&lt;&gt;LEN(TRIM(availability[[#This Row],[FacultyID]]))</f>
        <v>0</v>
      </c>
      <c r="I304" t="b">
        <f>OR(availability[[#This Row],[AvailableStart]]="", ISBLANK(availability[[#This Row],[AvailableStart]]))</f>
        <v>0</v>
      </c>
      <c r="J304" t="b">
        <f>OR(availability[[#This Row],[AvailableEnd]]="", ISBLANK(availability[[#This Row],[AvailableEnd]]))</f>
        <v>0</v>
      </c>
      <c r="K304" t="b">
        <f>AND(NOT(availability[[#This Row],[start_missing]]), NOT(ISNUMBER(availability[[#This Row],[AvailableStart]])))</f>
        <v>0</v>
      </c>
      <c r="L304" t="b">
        <f>AND(NOT(availability[[#This Row],[end_missing]]), NOT(ISNUMBER(availability[[#This Row],[AvailableEnd]])))</f>
        <v>0</v>
      </c>
      <c r="M304">
        <f>IF(availability[[#This Row],[start_missing]],"", IF(ISNUMBER(availability[[#This Row],[AvailableStart]]), availability[[#This Row],[AvailableStart]], IFERROR(TIMEVALUE(availability[[#This Row],[AvailableStart]]), "")))</f>
        <v>0.45833333333333331</v>
      </c>
      <c r="N304">
        <f>IF(availability[[#This Row],[end_missing]],"", IF(ISNUMBER(availability[[#This Row],[AvailableEnd]]), availability[[#This Row],[AvailableEnd]], IFERROR(TIMEVALUE(availability[[#This Row],[AvailableEnd]]), "")))</f>
        <v>0.58333333333333337</v>
      </c>
      <c r="O304" t="b">
        <f>IF(OR(availability[[#This Row],[start_missing]],availability[[#This Row],[end_missing]]), FALSE,
 IF(OR(availability[[#This Row],[start_not_time]],availability[[#This Row],[end_not_time]]), FALSE,
 availability[[#This Row],[end_num]]-availability[[#This Row],[start_num]]&lt;0))</f>
        <v>0</v>
      </c>
      <c r="P304" cm="1">
        <f t="array" aca="1" ref="P304" ca="1">IF(OR(availability[[#This Row],[start_missing]],availability[[#This Row],[end_missing]]), "",
 IF(OR(availability[[#This Row],[start_not_time]],availability[[#This Row],[end_not_time]]), "",
 (_FV(availability[#This Row],"end_num",TRUE)-_FV(availability[#This Row],"start_num",TRUE))*24))</f>
        <v>0</v>
      </c>
      <c r="Q304">
        <f ca="1">IF(availability[[#This Row],[duration_hours]]="", FALSE,
 OR(availability[[#This Row],[duration_hours]]&lt;=0, availability[[#This Row],[duration_hours]]&gt;16))</f>
        <v>0</v>
      </c>
    </row>
    <row r="305" spans="1:17" x14ac:dyDescent="0.25">
      <c r="A305" t="s">
        <v>488</v>
      </c>
      <c r="B305" t="s">
        <v>1051</v>
      </c>
      <c r="C305" s="1">
        <v>0.5</v>
      </c>
      <c r="D305" s="1">
        <v>0.625</v>
      </c>
      <c r="E305" t="b">
        <f>LEN(TRIM(availability[[#This Row],[FacultyID]]))=0</f>
        <v>0</v>
      </c>
      <c r="F305" t="b">
        <f>LEN(TRIM(availability[[#This Row],[Day]]))=0</f>
        <v>0</v>
      </c>
      <c r="G305" t="b">
        <f>IF(availability[[#This Row],[Day]]="",FALSE, ISERROR(MATCH(availability[[#This Row],[Day]], RefLists!$E:$E, 0)))</f>
        <v>0</v>
      </c>
      <c r="H305" t="b">
        <f>LEN(availability[[#This Row],[FacultyID]])&lt;&gt;LEN(TRIM(availability[[#This Row],[FacultyID]]))</f>
        <v>0</v>
      </c>
      <c r="I305" t="b">
        <f>OR(availability[[#This Row],[AvailableStart]]="", ISBLANK(availability[[#This Row],[AvailableStart]]))</f>
        <v>0</v>
      </c>
      <c r="J305" t="b">
        <f>OR(availability[[#This Row],[AvailableEnd]]="", ISBLANK(availability[[#This Row],[AvailableEnd]]))</f>
        <v>0</v>
      </c>
      <c r="K305" t="b">
        <f>AND(NOT(availability[[#This Row],[start_missing]]), NOT(ISNUMBER(availability[[#This Row],[AvailableStart]])))</f>
        <v>0</v>
      </c>
      <c r="L305" t="b">
        <f>AND(NOT(availability[[#This Row],[end_missing]]), NOT(ISNUMBER(availability[[#This Row],[AvailableEnd]])))</f>
        <v>0</v>
      </c>
      <c r="M305">
        <f>IF(availability[[#This Row],[start_missing]],"", IF(ISNUMBER(availability[[#This Row],[AvailableStart]]), availability[[#This Row],[AvailableStart]], IFERROR(TIMEVALUE(availability[[#This Row],[AvailableStart]]), "")))</f>
        <v>0.5</v>
      </c>
      <c r="N305">
        <f>IF(availability[[#This Row],[end_missing]],"", IF(ISNUMBER(availability[[#This Row],[AvailableEnd]]), availability[[#This Row],[AvailableEnd]], IFERROR(TIMEVALUE(availability[[#This Row],[AvailableEnd]]), "")))</f>
        <v>0.625</v>
      </c>
      <c r="O305" t="b">
        <f>IF(OR(availability[[#This Row],[start_missing]],availability[[#This Row],[end_missing]]), FALSE,
 IF(OR(availability[[#This Row],[start_not_time]],availability[[#This Row],[end_not_time]]), FALSE,
 availability[[#This Row],[end_num]]-availability[[#This Row],[start_num]]&lt;0))</f>
        <v>0</v>
      </c>
      <c r="P305" cm="1">
        <f t="array" aca="1" ref="P305" ca="1">IF(OR(availability[[#This Row],[start_missing]],availability[[#This Row],[end_missing]]), "",
 IF(OR(availability[[#This Row],[start_not_time]],availability[[#This Row],[end_not_time]]), "",
 (_FV(availability[#This Row],"end_num",TRUE)-_FV(availability[#This Row],"start_num",TRUE))*24))</f>
        <v>0</v>
      </c>
      <c r="Q305">
        <f ca="1">IF(availability[[#This Row],[duration_hours]]="", FALSE,
 OR(availability[[#This Row],[duration_hours]]&lt;=0, availability[[#This Row],[duration_hours]]&gt;16))</f>
        <v>0</v>
      </c>
    </row>
    <row r="306" spans="1:17" x14ac:dyDescent="0.25">
      <c r="A306" t="s">
        <v>488</v>
      </c>
      <c r="B306" t="s">
        <v>1053</v>
      </c>
      <c r="C306" s="1">
        <v>0.41666666666666669</v>
      </c>
      <c r="D306" s="1">
        <v>0.5</v>
      </c>
      <c r="E306" t="b">
        <f>LEN(TRIM(availability[[#This Row],[FacultyID]]))=0</f>
        <v>0</v>
      </c>
      <c r="F306" t="b">
        <f>LEN(TRIM(availability[[#This Row],[Day]]))=0</f>
        <v>0</v>
      </c>
      <c r="G306" t="b">
        <f>IF(availability[[#This Row],[Day]]="",FALSE, ISERROR(MATCH(availability[[#This Row],[Day]], RefLists!$E:$E, 0)))</f>
        <v>0</v>
      </c>
      <c r="H306" t="b">
        <f>LEN(availability[[#This Row],[FacultyID]])&lt;&gt;LEN(TRIM(availability[[#This Row],[FacultyID]]))</f>
        <v>0</v>
      </c>
      <c r="I306" t="b">
        <f>OR(availability[[#This Row],[AvailableStart]]="", ISBLANK(availability[[#This Row],[AvailableStart]]))</f>
        <v>0</v>
      </c>
      <c r="J306" t="b">
        <f>OR(availability[[#This Row],[AvailableEnd]]="", ISBLANK(availability[[#This Row],[AvailableEnd]]))</f>
        <v>0</v>
      </c>
      <c r="K306" t="b">
        <f>AND(NOT(availability[[#This Row],[start_missing]]), NOT(ISNUMBER(availability[[#This Row],[AvailableStart]])))</f>
        <v>0</v>
      </c>
      <c r="L306" t="b">
        <f>AND(NOT(availability[[#This Row],[end_missing]]), NOT(ISNUMBER(availability[[#This Row],[AvailableEnd]])))</f>
        <v>0</v>
      </c>
      <c r="M306">
        <f>IF(availability[[#This Row],[start_missing]],"", IF(ISNUMBER(availability[[#This Row],[AvailableStart]]), availability[[#This Row],[AvailableStart]], IFERROR(TIMEVALUE(availability[[#This Row],[AvailableStart]]), "")))</f>
        <v>0.41666666666666669</v>
      </c>
      <c r="N306">
        <f>IF(availability[[#This Row],[end_missing]],"", IF(ISNUMBER(availability[[#This Row],[AvailableEnd]]), availability[[#This Row],[AvailableEnd]], IFERROR(TIMEVALUE(availability[[#This Row],[AvailableEnd]]), "")))</f>
        <v>0.5</v>
      </c>
      <c r="O306" t="b">
        <f>IF(OR(availability[[#This Row],[start_missing]],availability[[#This Row],[end_missing]]), FALSE,
 IF(OR(availability[[#This Row],[start_not_time]],availability[[#This Row],[end_not_time]]), FALSE,
 availability[[#This Row],[end_num]]-availability[[#This Row],[start_num]]&lt;0))</f>
        <v>0</v>
      </c>
      <c r="P306" cm="1">
        <f t="array" aca="1" ref="P306" ca="1">IF(OR(availability[[#This Row],[start_missing]],availability[[#This Row],[end_missing]]), "",
 IF(OR(availability[[#This Row],[start_not_time]],availability[[#This Row],[end_not_time]]), "",
 (_FV(availability[#This Row],"end_num",TRUE)-_FV(availability[#This Row],"start_num",TRUE))*24))</f>
        <v>0</v>
      </c>
      <c r="Q306">
        <f ca="1">IF(availability[[#This Row],[duration_hours]]="", FALSE,
 OR(availability[[#This Row],[duration_hours]]&lt;=0, availability[[#This Row],[duration_hours]]&gt;16))</f>
        <v>0</v>
      </c>
    </row>
    <row r="307" spans="1:17" x14ac:dyDescent="0.25">
      <c r="A307" t="s">
        <v>488</v>
      </c>
      <c r="B307" t="s">
        <v>1052</v>
      </c>
      <c r="C307" s="1">
        <v>0.33333333333333331</v>
      </c>
      <c r="D307" s="1">
        <v>0.41666666666666669</v>
      </c>
      <c r="E307" t="b">
        <f>LEN(TRIM(availability[[#This Row],[FacultyID]]))=0</f>
        <v>0</v>
      </c>
      <c r="F307" t="b">
        <f>LEN(TRIM(availability[[#This Row],[Day]]))=0</f>
        <v>0</v>
      </c>
      <c r="G307" t="b">
        <f>IF(availability[[#This Row],[Day]]="",FALSE, ISERROR(MATCH(availability[[#This Row],[Day]], RefLists!$E:$E, 0)))</f>
        <v>0</v>
      </c>
      <c r="H307" t="b">
        <f>LEN(availability[[#This Row],[FacultyID]])&lt;&gt;LEN(TRIM(availability[[#This Row],[FacultyID]]))</f>
        <v>0</v>
      </c>
      <c r="I307" t="b">
        <f>OR(availability[[#This Row],[AvailableStart]]="", ISBLANK(availability[[#This Row],[AvailableStart]]))</f>
        <v>0</v>
      </c>
      <c r="J307" t="b">
        <f>OR(availability[[#This Row],[AvailableEnd]]="", ISBLANK(availability[[#This Row],[AvailableEnd]]))</f>
        <v>0</v>
      </c>
      <c r="K307" t="b">
        <f>AND(NOT(availability[[#This Row],[start_missing]]), NOT(ISNUMBER(availability[[#This Row],[AvailableStart]])))</f>
        <v>0</v>
      </c>
      <c r="L307" t="b">
        <f>AND(NOT(availability[[#This Row],[end_missing]]), NOT(ISNUMBER(availability[[#This Row],[AvailableEnd]])))</f>
        <v>0</v>
      </c>
      <c r="M307">
        <f>IF(availability[[#This Row],[start_missing]],"", IF(ISNUMBER(availability[[#This Row],[AvailableStart]]), availability[[#This Row],[AvailableStart]], IFERROR(TIMEVALUE(availability[[#This Row],[AvailableStart]]), "")))</f>
        <v>0.33333333333333331</v>
      </c>
      <c r="N307">
        <f>IF(availability[[#This Row],[end_missing]],"", IF(ISNUMBER(availability[[#This Row],[AvailableEnd]]), availability[[#This Row],[AvailableEnd]], IFERROR(TIMEVALUE(availability[[#This Row],[AvailableEnd]]), "")))</f>
        <v>0.41666666666666669</v>
      </c>
      <c r="O307" t="b">
        <f>IF(OR(availability[[#This Row],[start_missing]],availability[[#This Row],[end_missing]]), FALSE,
 IF(OR(availability[[#This Row],[start_not_time]],availability[[#This Row],[end_not_time]]), FALSE,
 availability[[#This Row],[end_num]]-availability[[#This Row],[start_num]]&lt;0))</f>
        <v>0</v>
      </c>
      <c r="P307" cm="1">
        <f t="array" aca="1" ref="P307" ca="1">IF(OR(availability[[#This Row],[start_missing]],availability[[#This Row],[end_missing]]), "",
 IF(OR(availability[[#This Row],[start_not_time]],availability[[#This Row],[end_not_time]]), "",
 (_FV(availability[#This Row],"end_num",TRUE)-_FV(availability[#This Row],"start_num",TRUE))*24))</f>
        <v>0</v>
      </c>
      <c r="Q307">
        <f ca="1">IF(availability[[#This Row],[duration_hours]]="", FALSE,
 OR(availability[[#This Row],[duration_hours]]&lt;=0, availability[[#This Row],[duration_hours]]&gt;16))</f>
        <v>0</v>
      </c>
    </row>
    <row r="308" spans="1:17" x14ac:dyDescent="0.25">
      <c r="A308" t="s">
        <v>488</v>
      </c>
      <c r="B308" t="s">
        <v>1049</v>
      </c>
      <c r="C308" s="1">
        <v>0.45833333333333331</v>
      </c>
      <c r="D308" s="1">
        <v>0.625</v>
      </c>
      <c r="E308" t="b">
        <f>LEN(TRIM(availability[[#This Row],[FacultyID]]))=0</f>
        <v>0</v>
      </c>
      <c r="F308" t="b">
        <f>LEN(TRIM(availability[[#This Row],[Day]]))=0</f>
        <v>0</v>
      </c>
      <c r="G308" t="b">
        <f>IF(availability[[#This Row],[Day]]="",FALSE, ISERROR(MATCH(availability[[#This Row],[Day]], RefLists!$E:$E, 0)))</f>
        <v>0</v>
      </c>
      <c r="H308" t="b">
        <f>LEN(availability[[#This Row],[FacultyID]])&lt;&gt;LEN(TRIM(availability[[#This Row],[FacultyID]]))</f>
        <v>0</v>
      </c>
      <c r="I308" t="b">
        <f>OR(availability[[#This Row],[AvailableStart]]="", ISBLANK(availability[[#This Row],[AvailableStart]]))</f>
        <v>0</v>
      </c>
      <c r="J308" t="b">
        <f>OR(availability[[#This Row],[AvailableEnd]]="", ISBLANK(availability[[#This Row],[AvailableEnd]]))</f>
        <v>0</v>
      </c>
      <c r="K308" t="b">
        <f>AND(NOT(availability[[#This Row],[start_missing]]), NOT(ISNUMBER(availability[[#This Row],[AvailableStart]])))</f>
        <v>0</v>
      </c>
      <c r="L308" t="b">
        <f>AND(NOT(availability[[#This Row],[end_missing]]), NOT(ISNUMBER(availability[[#This Row],[AvailableEnd]])))</f>
        <v>0</v>
      </c>
      <c r="M308">
        <f>IF(availability[[#This Row],[start_missing]],"", IF(ISNUMBER(availability[[#This Row],[AvailableStart]]), availability[[#This Row],[AvailableStart]], IFERROR(TIMEVALUE(availability[[#This Row],[AvailableStart]]), "")))</f>
        <v>0.45833333333333331</v>
      </c>
      <c r="N308">
        <f>IF(availability[[#This Row],[end_missing]],"", IF(ISNUMBER(availability[[#This Row],[AvailableEnd]]), availability[[#This Row],[AvailableEnd]], IFERROR(TIMEVALUE(availability[[#This Row],[AvailableEnd]]), "")))</f>
        <v>0.625</v>
      </c>
      <c r="O308" t="b">
        <f>IF(OR(availability[[#This Row],[start_missing]],availability[[#This Row],[end_missing]]), FALSE,
 IF(OR(availability[[#This Row],[start_not_time]],availability[[#This Row],[end_not_time]]), FALSE,
 availability[[#This Row],[end_num]]-availability[[#This Row],[start_num]]&lt;0))</f>
        <v>0</v>
      </c>
      <c r="P308" cm="1">
        <f t="array" aca="1" ref="P308" ca="1">IF(OR(availability[[#This Row],[start_missing]],availability[[#This Row],[end_missing]]), "",
 IF(OR(availability[[#This Row],[start_not_time]],availability[[#This Row],[end_not_time]]), "",
 (_FV(availability[#This Row],"end_num",TRUE)-_FV(availability[#This Row],"start_num",TRUE))*24))</f>
        <v>0</v>
      </c>
      <c r="Q308">
        <f ca="1">IF(availability[[#This Row],[duration_hours]]="", FALSE,
 OR(availability[[#This Row],[duration_hours]]&lt;=0, availability[[#This Row],[duration_hours]]&gt;16))</f>
        <v>0</v>
      </c>
    </row>
    <row r="309" spans="1:17" x14ac:dyDescent="0.25">
      <c r="A309" t="s">
        <v>488</v>
      </c>
      <c r="B309" t="s">
        <v>1050</v>
      </c>
      <c r="C309" s="1">
        <v>0.33333333333333331</v>
      </c>
      <c r="D309" s="1">
        <v>0.5</v>
      </c>
      <c r="E309" t="b">
        <f>LEN(TRIM(availability[[#This Row],[FacultyID]]))=0</f>
        <v>0</v>
      </c>
      <c r="F309" t="b">
        <f>LEN(TRIM(availability[[#This Row],[Day]]))=0</f>
        <v>0</v>
      </c>
      <c r="G309" t="b">
        <f>IF(availability[[#This Row],[Day]]="",FALSE, ISERROR(MATCH(availability[[#This Row],[Day]], RefLists!$E:$E, 0)))</f>
        <v>0</v>
      </c>
      <c r="H309" t="b">
        <f>LEN(availability[[#This Row],[FacultyID]])&lt;&gt;LEN(TRIM(availability[[#This Row],[FacultyID]]))</f>
        <v>0</v>
      </c>
      <c r="I309" t="b">
        <f>OR(availability[[#This Row],[AvailableStart]]="", ISBLANK(availability[[#This Row],[AvailableStart]]))</f>
        <v>0</v>
      </c>
      <c r="J309" t="b">
        <f>OR(availability[[#This Row],[AvailableEnd]]="", ISBLANK(availability[[#This Row],[AvailableEnd]]))</f>
        <v>0</v>
      </c>
      <c r="K309" t="b">
        <f>AND(NOT(availability[[#This Row],[start_missing]]), NOT(ISNUMBER(availability[[#This Row],[AvailableStart]])))</f>
        <v>0</v>
      </c>
      <c r="L309" t="b">
        <f>AND(NOT(availability[[#This Row],[end_missing]]), NOT(ISNUMBER(availability[[#This Row],[AvailableEnd]])))</f>
        <v>0</v>
      </c>
      <c r="M309">
        <f>IF(availability[[#This Row],[start_missing]],"", IF(ISNUMBER(availability[[#This Row],[AvailableStart]]), availability[[#This Row],[AvailableStart]], IFERROR(TIMEVALUE(availability[[#This Row],[AvailableStart]]), "")))</f>
        <v>0.33333333333333331</v>
      </c>
      <c r="N309">
        <f>IF(availability[[#This Row],[end_missing]],"", IF(ISNUMBER(availability[[#This Row],[AvailableEnd]]), availability[[#This Row],[AvailableEnd]], IFERROR(TIMEVALUE(availability[[#This Row],[AvailableEnd]]), "")))</f>
        <v>0.5</v>
      </c>
      <c r="O309" t="b">
        <f>IF(OR(availability[[#This Row],[start_missing]],availability[[#This Row],[end_missing]]), FALSE,
 IF(OR(availability[[#This Row],[start_not_time]],availability[[#This Row],[end_not_time]]), FALSE,
 availability[[#This Row],[end_num]]-availability[[#This Row],[start_num]]&lt;0))</f>
        <v>0</v>
      </c>
      <c r="P309" cm="1">
        <f t="array" aca="1" ref="P309" ca="1">IF(OR(availability[[#This Row],[start_missing]],availability[[#This Row],[end_missing]]), "",
 IF(OR(availability[[#This Row],[start_not_time]],availability[[#This Row],[end_not_time]]), "",
 (_FV(availability[#This Row],"end_num",TRUE)-_FV(availability[#This Row],"start_num",TRUE))*24))</f>
        <v>0</v>
      </c>
      <c r="Q309">
        <f ca="1">IF(availability[[#This Row],[duration_hours]]="", FALSE,
 OR(availability[[#This Row],[duration_hours]]&lt;=0, availability[[#This Row],[duration_hours]]&gt;16))</f>
        <v>0</v>
      </c>
    </row>
    <row r="310" spans="1:17" x14ac:dyDescent="0.25">
      <c r="A310" t="s">
        <v>491</v>
      </c>
      <c r="B310" t="s">
        <v>1052</v>
      </c>
      <c r="C310" s="1">
        <v>0.41666666666666669</v>
      </c>
      <c r="D310" s="1">
        <v>0.5</v>
      </c>
      <c r="E310" t="b">
        <f>LEN(TRIM(availability[[#This Row],[FacultyID]]))=0</f>
        <v>0</v>
      </c>
      <c r="F310" t="b">
        <f>LEN(TRIM(availability[[#This Row],[Day]]))=0</f>
        <v>0</v>
      </c>
      <c r="G310" t="b">
        <f>IF(availability[[#This Row],[Day]]="",FALSE, ISERROR(MATCH(availability[[#This Row],[Day]], RefLists!$E:$E, 0)))</f>
        <v>0</v>
      </c>
      <c r="H310" t="b">
        <f>LEN(availability[[#This Row],[FacultyID]])&lt;&gt;LEN(TRIM(availability[[#This Row],[FacultyID]]))</f>
        <v>0</v>
      </c>
      <c r="I310" t="b">
        <f>OR(availability[[#This Row],[AvailableStart]]="", ISBLANK(availability[[#This Row],[AvailableStart]]))</f>
        <v>0</v>
      </c>
      <c r="J310" t="b">
        <f>OR(availability[[#This Row],[AvailableEnd]]="", ISBLANK(availability[[#This Row],[AvailableEnd]]))</f>
        <v>0</v>
      </c>
      <c r="K310" t="b">
        <f>AND(NOT(availability[[#This Row],[start_missing]]), NOT(ISNUMBER(availability[[#This Row],[AvailableStart]])))</f>
        <v>0</v>
      </c>
      <c r="L310" t="b">
        <f>AND(NOT(availability[[#This Row],[end_missing]]), NOT(ISNUMBER(availability[[#This Row],[AvailableEnd]])))</f>
        <v>0</v>
      </c>
      <c r="M310">
        <f>IF(availability[[#This Row],[start_missing]],"", IF(ISNUMBER(availability[[#This Row],[AvailableStart]]), availability[[#This Row],[AvailableStart]], IFERROR(TIMEVALUE(availability[[#This Row],[AvailableStart]]), "")))</f>
        <v>0.41666666666666669</v>
      </c>
      <c r="N310">
        <f>IF(availability[[#This Row],[end_missing]],"", IF(ISNUMBER(availability[[#This Row],[AvailableEnd]]), availability[[#This Row],[AvailableEnd]], IFERROR(TIMEVALUE(availability[[#This Row],[AvailableEnd]]), "")))</f>
        <v>0.5</v>
      </c>
      <c r="O310" t="b">
        <f>IF(OR(availability[[#This Row],[start_missing]],availability[[#This Row],[end_missing]]), FALSE,
 IF(OR(availability[[#This Row],[start_not_time]],availability[[#This Row],[end_not_time]]), FALSE,
 availability[[#This Row],[end_num]]-availability[[#This Row],[start_num]]&lt;0))</f>
        <v>0</v>
      </c>
      <c r="P310" cm="1">
        <f t="array" aca="1" ref="P310" ca="1">IF(OR(availability[[#This Row],[start_missing]],availability[[#This Row],[end_missing]]), "",
 IF(OR(availability[[#This Row],[start_not_time]],availability[[#This Row],[end_not_time]]), "",
 (_FV(availability[#This Row],"end_num",TRUE)-_FV(availability[#This Row],"start_num",TRUE))*24))</f>
        <v>0</v>
      </c>
      <c r="Q310">
        <f ca="1">IF(availability[[#This Row],[duration_hours]]="", FALSE,
 OR(availability[[#This Row],[duration_hours]]&lt;=0, availability[[#This Row],[duration_hours]]&gt;16))</f>
        <v>0</v>
      </c>
    </row>
    <row r="311" spans="1:17" x14ac:dyDescent="0.25">
      <c r="A311" t="s">
        <v>491</v>
      </c>
      <c r="B311" t="s">
        <v>1053</v>
      </c>
      <c r="C311" s="1">
        <v>0.5</v>
      </c>
      <c r="D311" s="1">
        <v>0.625</v>
      </c>
      <c r="E311" t="b">
        <f>LEN(TRIM(availability[[#This Row],[FacultyID]]))=0</f>
        <v>0</v>
      </c>
      <c r="F311" t="b">
        <f>LEN(TRIM(availability[[#This Row],[Day]]))=0</f>
        <v>0</v>
      </c>
      <c r="G311" t="b">
        <f>IF(availability[[#This Row],[Day]]="",FALSE, ISERROR(MATCH(availability[[#This Row],[Day]], RefLists!$E:$E, 0)))</f>
        <v>0</v>
      </c>
      <c r="H311" t="b">
        <f>LEN(availability[[#This Row],[FacultyID]])&lt;&gt;LEN(TRIM(availability[[#This Row],[FacultyID]]))</f>
        <v>0</v>
      </c>
      <c r="I311" t="b">
        <f>OR(availability[[#This Row],[AvailableStart]]="", ISBLANK(availability[[#This Row],[AvailableStart]]))</f>
        <v>0</v>
      </c>
      <c r="J311" t="b">
        <f>OR(availability[[#This Row],[AvailableEnd]]="", ISBLANK(availability[[#This Row],[AvailableEnd]]))</f>
        <v>0</v>
      </c>
      <c r="K311" t="b">
        <f>AND(NOT(availability[[#This Row],[start_missing]]), NOT(ISNUMBER(availability[[#This Row],[AvailableStart]])))</f>
        <v>0</v>
      </c>
      <c r="L311" t="b">
        <f>AND(NOT(availability[[#This Row],[end_missing]]), NOT(ISNUMBER(availability[[#This Row],[AvailableEnd]])))</f>
        <v>0</v>
      </c>
      <c r="M311">
        <f>IF(availability[[#This Row],[start_missing]],"", IF(ISNUMBER(availability[[#This Row],[AvailableStart]]), availability[[#This Row],[AvailableStart]], IFERROR(TIMEVALUE(availability[[#This Row],[AvailableStart]]), "")))</f>
        <v>0.5</v>
      </c>
      <c r="N311">
        <f>IF(availability[[#This Row],[end_missing]],"", IF(ISNUMBER(availability[[#This Row],[AvailableEnd]]), availability[[#This Row],[AvailableEnd]], IFERROR(TIMEVALUE(availability[[#This Row],[AvailableEnd]]), "")))</f>
        <v>0.625</v>
      </c>
      <c r="O311" t="b">
        <f>IF(OR(availability[[#This Row],[start_missing]],availability[[#This Row],[end_missing]]), FALSE,
 IF(OR(availability[[#This Row],[start_not_time]],availability[[#This Row],[end_not_time]]), FALSE,
 availability[[#This Row],[end_num]]-availability[[#This Row],[start_num]]&lt;0))</f>
        <v>0</v>
      </c>
      <c r="P311" cm="1">
        <f t="array" aca="1" ref="P311" ca="1">IF(OR(availability[[#This Row],[start_missing]],availability[[#This Row],[end_missing]]), "",
 IF(OR(availability[[#This Row],[start_not_time]],availability[[#This Row],[end_not_time]]), "",
 (_FV(availability[#This Row],"end_num",TRUE)-_FV(availability[#This Row],"start_num",TRUE))*24))</f>
        <v>0</v>
      </c>
      <c r="Q311">
        <f ca="1">IF(availability[[#This Row],[duration_hours]]="", FALSE,
 OR(availability[[#This Row],[duration_hours]]&lt;=0, availability[[#This Row],[duration_hours]]&gt;16))</f>
        <v>0</v>
      </c>
    </row>
    <row r="312" spans="1:17" x14ac:dyDescent="0.25">
      <c r="A312" t="s">
        <v>491</v>
      </c>
      <c r="B312" t="s">
        <v>1050</v>
      </c>
      <c r="C312" s="1">
        <v>0.41666666666666669</v>
      </c>
      <c r="D312" s="1">
        <v>0.58333333333333337</v>
      </c>
      <c r="E312" t="b">
        <f>LEN(TRIM(availability[[#This Row],[FacultyID]]))=0</f>
        <v>0</v>
      </c>
      <c r="F312" t="b">
        <f>LEN(TRIM(availability[[#This Row],[Day]]))=0</f>
        <v>0</v>
      </c>
      <c r="G312" t="b">
        <f>IF(availability[[#This Row],[Day]]="",FALSE, ISERROR(MATCH(availability[[#This Row],[Day]], RefLists!$E:$E, 0)))</f>
        <v>0</v>
      </c>
      <c r="H312" t="b">
        <f>LEN(availability[[#This Row],[FacultyID]])&lt;&gt;LEN(TRIM(availability[[#This Row],[FacultyID]]))</f>
        <v>0</v>
      </c>
      <c r="I312" t="b">
        <f>OR(availability[[#This Row],[AvailableStart]]="", ISBLANK(availability[[#This Row],[AvailableStart]]))</f>
        <v>0</v>
      </c>
      <c r="J312" t="b">
        <f>OR(availability[[#This Row],[AvailableEnd]]="", ISBLANK(availability[[#This Row],[AvailableEnd]]))</f>
        <v>0</v>
      </c>
      <c r="K312" t="b">
        <f>AND(NOT(availability[[#This Row],[start_missing]]), NOT(ISNUMBER(availability[[#This Row],[AvailableStart]])))</f>
        <v>0</v>
      </c>
      <c r="L312" t="b">
        <f>AND(NOT(availability[[#This Row],[end_missing]]), NOT(ISNUMBER(availability[[#This Row],[AvailableEnd]])))</f>
        <v>0</v>
      </c>
      <c r="M312">
        <f>IF(availability[[#This Row],[start_missing]],"", IF(ISNUMBER(availability[[#This Row],[AvailableStart]]), availability[[#This Row],[AvailableStart]], IFERROR(TIMEVALUE(availability[[#This Row],[AvailableStart]]), "")))</f>
        <v>0.41666666666666669</v>
      </c>
      <c r="N312">
        <f>IF(availability[[#This Row],[end_missing]],"", IF(ISNUMBER(availability[[#This Row],[AvailableEnd]]), availability[[#This Row],[AvailableEnd]], IFERROR(TIMEVALUE(availability[[#This Row],[AvailableEnd]]), "")))</f>
        <v>0.58333333333333337</v>
      </c>
      <c r="O312" t="b">
        <f>IF(OR(availability[[#This Row],[start_missing]],availability[[#This Row],[end_missing]]), FALSE,
 IF(OR(availability[[#This Row],[start_not_time]],availability[[#This Row],[end_not_time]]), FALSE,
 availability[[#This Row],[end_num]]-availability[[#This Row],[start_num]]&lt;0))</f>
        <v>0</v>
      </c>
      <c r="P312" cm="1">
        <f t="array" aca="1" ref="P312" ca="1">IF(OR(availability[[#This Row],[start_missing]],availability[[#This Row],[end_missing]]), "",
 IF(OR(availability[[#This Row],[start_not_time]],availability[[#This Row],[end_not_time]]), "",
 (_FV(availability[#This Row],"end_num",TRUE)-_FV(availability[#This Row],"start_num",TRUE))*24))</f>
        <v>0</v>
      </c>
      <c r="Q312">
        <f ca="1">IF(availability[[#This Row],[duration_hours]]="", FALSE,
 OR(availability[[#This Row],[duration_hours]]&lt;=0, availability[[#This Row],[duration_hours]]&gt;16))</f>
        <v>0</v>
      </c>
    </row>
    <row r="313" spans="1:17" x14ac:dyDescent="0.25">
      <c r="A313" t="s">
        <v>494</v>
      </c>
      <c r="B313" t="s">
        <v>1049</v>
      </c>
      <c r="C313" s="1">
        <v>0.45833333333333331</v>
      </c>
      <c r="D313" s="1">
        <v>0.625</v>
      </c>
      <c r="E313" t="b">
        <f>LEN(TRIM(availability[[#This Row],[FacultyID]]))=0</f>
        <v>0</v>
      </c>
      <c r="F313" t="b">
        <f>LEN(TRIM(availability[[#This Row],[Day]]))=0</f>
        <v>0</v>
      </c>
      <c r="G313" t="b">
        <f>IF(availability[[#This Row],[Day]]="",FALSE, ISERROR(MATCH(availability[[#This Row],[Day]], RefLists!$E:$E, 0)))</f>
        <v>0</v>
      </c>
      <c r="H313" t="b">
        <f>LEN(availability[[#This Row],[FacultyID]])&lt;&gt;LEN(TRIM(availability[[#This Row],[FacultyID]]))</f>
        <v>0</v>
      </c>
      <c r="I313" t="b">
        <f>OR(availability[[#This Row],[AvailableStart]]="", ISBLANK(availability[[#This Row],[AvailableStart]]))</f>
        <v>0</v>
      </c>
      <c r="J313" t="b">
        <f>OR(availability[[#This Row],[AvailableEnd]]="", ISBLANK(availability[[#This Row],[AvailableEnd]]))</f>
        <v>0</v>
      </c>
      <c r="K313" t="b">
        <f>AND(NOT(availability[[#This Row],[start_missing]]), NOT(ISNUMBER(availability[[#This Row],[AvailableStart]])))</f>
        <v>0</v>
      </c>
      <c r="L313" t="b">
        <f>AND(NOT(availability[[#This Row],[end_missing]]), NOT(ISNUMBER(availability[[#This Row],[AvailableEnd]])))</f>
        <v>0</v>
      </c>
      <c r="M313">
        <f>IF(availability[[#This Row],[start_missing]],"", IF(ISNUMBER(availability[[#This Row],[AvailableStart]]), availability[[#This Row],[AvailableStart]], IFERROR(TIMEVALUE(availability[[#This Row],[AvailableStart]]), "")))</f>
        <v>0.45833333333333331</v>
      </c>
      <c r="N313">
        <f>IF(availability[[#This Row],[end_missing]],"", IF(ISNUMBER(availability[[#This Row],[AvailableEnd]]), availability[[#This Row],[AvailableEnd]], IFERROR(TIMEVALUE(availability[[#This Row],[AvailableEnd]]), "")))</f>
        <v>0.625</v>
      </c>
      <c r="O313" t="b">
        <f>IF(OR(availability[[#This Row],[start_missing]],availability[[#This Row],[end_missing]]), FALSE,
 IF(OR(availability[[#This Row],[start_not_time]],availability[[#This Row],[end_not_time]]), FALSE,
 availability[[#This Row],[end_num]]-availability[[#This Row],[start_num]]&lt;0))</f>
        <v>0</v>
      </c>
      <c r="P313" cm="1">
        <f t="array" aca="1" ref="P313" ca="1">IF(OR(availability[[#This Row],[start_missing]],availability[[#This Row],[end_missing]]), "",
 IF(OR(availability[[#This Row],[start_not_time]],availability[[#This Row],[end_not_time]]), "",
 (_FV(availability[#This Row],"end_num",TRUE)-_FV(availability[#This Row],"start_num",TRUE))*24))</f>
        <v>0</v>
      </c>
      <c r="Q313">
        <f ca="1">IF(availability[[#This Row],[duration_hours]]="", FALSE,
 OR(availability[[#This Row],[duration_hours]]&lt;=0, availability[[#This Row],[duration_hours]]&gt;16))</f>
        <v>0</v>
      </c>
    </row>
    <row r="314" spans="1:17" x14ac:dyDescent="0.25">
      <c r="A314" t="s">
        <v>494</v>
      </c>
      <c r="B314" t="s">
        <v>1050</v>
      </c>
      <c r="C314" s="1">
        <v>0.5</v>
      </c>
      <c r="D314" s="1">
        <v>0.66666666666666663</v>
      </c>
      <c r="E314" t="b">
        <f>LEN(TRIM(availability[[#This Row],[FacultyID]]))=0</f>
        <v>0</v>
      </c>
      <c r="F314" t="b">
        <f>LEN(TRIM(availability[[#This Row],[Day]]))=0</f>
        <v>0</v>
      </c>
      <c r="G314" t="b">
        <f>IF(availability[[#This Row],[Day]]="",FALSE, ISERROR(MATCH(availability[[#This Row],[Day]], RefLists!$E:$E, 0)))</f>
        <v>0</v>
      </c>
      <c r="H314" t="b">
        <f>LEN(availability[[#This Row],[FacultyID]])&lt;&gt;LEN(TRIM(availability[[#This Row],[FacultyID]]))</f>
        <v>0</v>
      </c>
      <c r="I314" t="b">
        <f>OR(availability[[#This Row],[AvailableStart]]="", ISBLANK(availability[[#This Row],[AvailableStart]]))</f>
        <v>0</v>
      </c>
      <c r="J314" t="b">
        <f>OR(availability[[#This Row],[AvailableEnd]]="", ISBLANK(availability[[#This Row],[AvailableEnd]]))</f>
        <v>0</v>
      </c>
      <c r="K314" t="b">
        <f>AND(NOT(availability[[#This Row],[start_missing]]), NOT(ISNUMBER(availability[[#This Row],[AvailableStart]])))</f>
        <v>0</v>
      </c>
      <c r="L314" t="b">
        <f>AND(NOT(availability[[#This Row],[end_missing]]), NOT(ISNUMBER(availability[[#This Row],[AvailableEnd]])))</f>
        <v>0</v>
      </c>
      <c r="M314">
        <f>IF(availability[[#This Row],[start_missing]],"", IF(ISNUMBER(availability[[#This Row],[AvailableStart]]), availability[[#This Row],[AvailableStart]], IFERROR(TIMEVALUE(availability[[#This Row],[AvailableStart]]), "")))</f>
        <v>0.5</v>
      </c>
      <c r="N314">
        <f>IF(availability[[#This Row],[end_missing]],"", IF(ISNUMBER(availability[[#This Row],[AvailableEnd]]), availability[[#This Row],[AvailableEnd]], IFERROR(TIMEVALUE(availability[[#This Row],[AvailableEnd]]), "")))</f>
        <v>0.66666666666666663</v>
      </c>
      <c r="O314" t="b">
        <f>IF(OR(availability[[#This Row],[start_missing]],availability[[#This Row],[end_missing]]), FALSE,
 IF(OR(availability[[#This Row],[start_not_time]],availability[[#This Row],[end_not_time]]), FALSE,
 availability[[#This Row],[end_num]]-availability[[#This Row],[start_num]]&lt;0))</f>
        <v>0</v>
      </c>
      <c r="P314" cm="1">
        <f t="array" aca="1" ref="P314" ca="1">IF(OR(availability[[#This Row],[start_missing]],availability[[#This Row],[end_missing]]), "",
 IF(OR(availability[[#This Row],[start_not_time]],availability[[#This Row],[end_not_time]]), "",
 (_FV(availability[#This Row],"end_num",TRUE)-_FV(availability[#This Row],"start_num",TRUE))*24))</f>
        <v>0</v>
      </c>
      <c r="Q314">
        <f ca="1">IF(availability[[#This Row],[duration_hours]]="", FALSE,
 OR(availability[[#This Row],[duration_hours]]&lt;=0, availability[[#This Row],[duration_hours]]&gt;16))</f>
        <v>0</v>
      </c>
    </row>
    <row r="315" spans="1:17" x14ac:dyDescent="0.25">
      <c r="A315" t="s">
        <v>494</v>
      </c>
      <c r="B315" t="s">
        <v>1051</v>
      </c>
      <c r="C315" s="1">
        <v>0.33333333333333331</v>
      </c>
      <c r="D315" s="1">
        <v>0.45833333333333331</v>
      </c>
      <c r="E315" t="b">
        <f>LEN(TRIM(availability[[#This Row],[FacultyID]]))=0</f>
        <v>0</v>
      </c>
      <c r="F315" t="b">
        <f>LEN(TRIM(availability[[#This Row],[Day]]))=0</f>
        <v>0</v>
      </c>
      <c r="G315" t="b">
        <f>IF(availability[[#This Row],[Day]]="",FALSE, ISERROR(MATCH(availability[[#This Row],[Day]], RefLists!$E:$E, 0)))</f>
        <v>0</v>
      </c>
      <c r="H315" t="b">
        <f>LEN(availability[[#This Row],[FacultyID]])&lt;&gt;LEN(TRIM(availability[[#This Row],[FacultyID]]))</f>
        <v>0</v>
      </c>
      <c r="I315" t="b">
        <f>OR(availability[[#This Row],[AvailableStart]]="", ISBLANK(availability[[#This Row],[AvailableStart]]))</f>
        <v>0</v>
      </c>
      <c r="J315" t="b">
        <f>OR(availability[[#This Row],[AvailableEnd]]="", ISBLANK(availability[[#This Row],[AvailableEnd]]))</f>
        <v>0</v>
      </c>
      <c r="K315" t="b">
        <f>AND(NOT(availability[[#This Row],[start_missing]]), NOT(ISNUMBER(availability[[#This Row],[AvailableStart]])))</f>
        <v>0</v>
      </c>
      <c r="L315" t="b">
        <f>AND(NOT(availability[[#This Row],[end_missing]]), NOT(ISNUMBER(availability[[#This Row],[AvailableEnd]])))</f>
        <v>0</v>
      </c>
      <c r="M315">
        <f>IF(availability[[#This Row],[start_missing]],"", IF(ISNUMBER(availability[[#This Row],[AvailableStart]]), availability[[#This Row],[AvailableStart]], IFERROR(TIMEVALUE(availability[[#This Row],[AvailableStart]]), "")))</f>
        <v>0.33333333333333331</v>
      </c>
      <c r="N315">
        <f>IF(availability[[#This Row],[end_missing]],"", IF(ISNUMBER(availability[[#This Row],[AvailableEnd]]), availability[[#This Row],[AvailableEnd]], IFERROR(TIMEVALUE(availability[[#This Row],[AvailableEnd]]), "")))</f>
        <v>0.45833333333333331</v>
      </c>
      <c r="O315" t="b">
        <f>IF(OR(availability[[#This Row],[start_missing]],availability[[#This Row],[end_missing]]), FALSE,
 IF(OR(availability[[#This Row],[start_not_time]],availability[[#This Row],[end_not_time]]), FALSE,
 availability[[#This Row],[end_num]]-availability[[#This Row],[start_num]]&lt;0))</f>
        <v>0</v>
      </c>
      <c r="P315" cm="1">
        <f t="array" aca="1" ref="P315" ca="1">IF(OR(availability[[#This Row],[start_missing]],availability[[#This Row],[end_missing]]), "",
 IF(OR(availability[[#This Row],[start_not_time]],availability[[#This Row],[end_not_time]]), "",
 (_FV(availability[#This Row],"end_num",TRUE)-_FV(availability[#This Row],"start_num",TRUE))*24))</f>
        <v>0</v>
      </c>
      <c r="Q315">
        <f ca="1">IF(availability[[#This Row],[duration_hours]]="", FALSE,
 OR(availability[[#This Row],[duration_hours]]&lt;=0, availability[[#This Row],[duration_hours]]&gt;16))</f>
        <v>0</v>
      </c>
    </row>
    <row r="316" spans="1:17" x14ac:dyDescent="0.25">
      <c r="A316" t="s">
        <v>498</v>
      </c>
      <c r="B316" t="s">
        <v>1052</v>
      </c>
      <c r="C316" s="1">
        <v>0.41666666666666669</v>
      </c>
      <c r="D316" s="1">
        <v>0.54166666666666663</v>
      </c>
      <c r="E316" t="b">
        <f>LEN(TRIM(availability[[#This Row],[FacultyID]]))=0</f>
        <v>0</v>
      </c>
      <c r="F316" t="b">
        <f>LEN(TRIM(availability[[#This Row],[Day]]))=0</f>
        <v>0</v>
      </c>
      <c r="G316" t="b">
        <f>IF(availability[[#This Row],[Day]]="",FALSE, ISERROR(MATCH(availability[[#This Row],[Day]], RefLists!$E:$E, 0)))</f>
        <v>0</v>
      </c>
      <c r="H316" t="b">
        <f>LEN(availability[[#This Row],[FacultyID]])&lt;&gt;LEN(TRIM(availability[[#This Row],[FacultyID]]))</f>
        <v>0</v>
      </c>
      <c r="I316" t="b">
        <f>OR(availability[[#This Row],[AvailableStart]]="", ISBLANK(availability[[#This Row],[AvailableStart]]))</f>
        <v>0</v>
      </c>
      <c r="J316" t="b">
        <f>OR(availability[[#This Row],[AvailableEnd]]="", ISBLANK(availability[[#This Row],[AvailableEnd]]))</f>
        <v>0</v>
      </c>
      <c r="K316" t="b">
        <f>AND(NOT(availability[[#This Row],[start_missing]]), NOT(ISNUMBER(availability[[#This Row],[AvailableStart]])))</f>
        <v>0</v>
      </c>
      <c r="L316" t="b">
        <f>AND(NOT(availability[[#This Row],[end_missing]]), NOT(ISNUMBER(availability[[#This Row],[AvailableEnd]])))</f>
        <v>0</v>
      </c>
      <c r="M316">
        <f>IF(availability[[#This Row],[start_missing]],"", IF(ISNUMBER(availability[[#This Row],[AvailableStart]]), availability[[#This Row],[AvailableStart]], IFERROR(TIMEVALUE(availability[[#This Row],[AvailableStart]]), "")))</f>
        <v>0.41666666666666669</v>
      </c>
      <c r="N316">
        <f>IF(availability[[#This Row],[end_missing]],"", IF(ISNUMBER(availability[[#This Row],[AvailableEnd]]), availability[[#This Row],[AvailableEnd]], IFERROR(TIMEVALUE(availability[[#This Row],[AvailableEnd]]), "")))</f>
        <v>0.54166666666666663</v>
      </c>
      <c r="O316" t="b">
        <f>IF(OR(availability[[#This Row],[start_missing]],availability[[#This Row],[end_missing]]), FALSE,
 IF(OR(availability[[#This Row],[start_not_time]],availability[[#This Row],[end_not_time]]), FALSE,
 availability[[#This Row],[end_num]]-availability[[#This Row],[start_num]]&lt;0))</f>
        <v>0</v>
      </c>
      <c r="P316" cm="1">
        <f t="array" aca="1" ref="P316" ca="1">IF(OR(availability[[#This Row],[start_missing]],availability[[#This Row],[end_missing]]), "",
 IF(OR(availability[[#This Row],[start_not_time]],availability[[#This Row],[end_not_time]]), "",
 (_FV(availability[#This Row],"end_num",TRUE)-_FV(availability[#This Row],"start_num",TRUE))*24))</f>
        <v>0</v>
      </c>
      <c r="Q316">
        <f ca="1">IF(availability[[#This Row],[duration_hours]]="", FALSE,
 OR(availability[[#This Row],[duration_hours]]&lt;=0, availability[[#This Row],[duration_hours]]&gt;16))</f>
        <v>0</v>
      </c>
    </row>
    <row r="317" spans="1:17" x14ac:dyDescent="0.25">
      <c r="A317" t="s">
        <v>498</v>
      </c>
      <c r="B317" t="s">
        <v>1050</v>
      </c>
      <c r="C317" s="1">
        <v>0.54166666666666663</v>
      </c>
      <c r="D317" s="1">
        <v>0.66666666666666663</v>
      </c>
      <c r="E317" t="b">
        <f>LEN(TRIM(availability[[#This Row],[FacultyID]]))=0</f>
        <v>0</v>
      </c>
      <c r="F317" t="b">
        <f>LEN(TRIM(availability[[#This Row],[Day]]))=0</f>
        <v>0</v>
      </c>
      <c r="G317" t="b">
        <f>IF(availability[[#This Row],[Day]]="",FALSE, ISERROR(MATCH(availability[[#This Row],[Day]], RefLists!$E:$E, 0)))</f>
        <v>0</v>
      </c>
      <c r="H317" t="b">
        <f>LEN(availability[[#This Row],[FacultyID]])&lt;&gt;LEN(TRIM(availability[[#This Row],[FacultyID]]))</f>
        <v>0</v>
      </c>
      <c r="I317" t="b">
        <f>OR(availability[[#This Row],[AvailableStart]]="", ISBLANK(availability[[#This Row],[AvailableStart]]))</f>
        <v>0</v>
      </c>
      <c r="J317" t="b">
        <f>OR(availability[[#This Row],[AvailableEnd]]="", ISBLANK(availability[[#This Row],[AvailableEnd]]))</f>
        <v>0</v>
      </c>
      <c r="K317" t="b">
        <f>AND(NOT(availability[[#This Row],[start_missing]]), NOT(ISNUMBER(availability[[#This Row],[AvailableStart]])))</f>
        <v>0</v>
      </c>
      <c r="L317" t="b">
        <f>AND(NOT(availability[[#This Row],[end_missing]]), NOT(ISNUMBER(availability[[#This Row],[AvailableEnd]])))</f>
        <v>0</v>
      </c>
      <c r="M317">
        <f>IF(availability[[#This Row],[start_missing]],"", IF(ISNUMBER(availability[[#This Row],[AvailableStart]]), availability[[#This Row],[AvailableStart]], IFERROR(TIMEVALUE(availability[[#This Row],[AvailableStart]]), "")))</f>
        <v>0.54166666666666663</v>
      </c>
      <c r="N317">
        <f>IF(availability[[#This Row],[end_missing]],"", IF(ISNUMBER(availability[[#This Row],[AvailableEnd]]), availability[[#This Row],[AvailableEnd]], IFERROR(TIMEVALUE(availability[[#This Row],[AvailableEnd]]), "")))</f>
        <v>0.66666666666666663</v>
      </c>
      <c r="O317" t="b">
        <f>IF(OR(availability[[#This Row],[start_missing]],availability[[#This Row],[end_missing]]), FALSE,
 IF(OR(availability[[#This Row],[start_not_time]],availability[[#This Row],[end_not_time]]), FALSE,
 availability[[#This Row],[end_num]]-availability[[#This Row],[start_num]]&lt;0))</f>
        <v>0</v>
      </c>
      <c r="P317" cm="1">
        <f t="array" aca="1" ref="P317" ca="1">IF(OR(availability[[#This Row],[start_missing]],availability[[#This Row],[end_missing]]), "",
 IF(OR(availability[[#This Row],[start_not_time]],availability[[#This Row],[end_not_time]]), "",
 (_FV(availability[#This Row],"end_num",TRUE)-_FV(availability[#This Row],"start_num",TRUE))*24))</f>
        <v>0</v>
      </c>
      <c r="Q317">
        <f ca="1">IF(availability[[#This Row],[duration_hours]]="", FALSE,
 OR(availability[[#This Row],[duration_hours]]&lt;=0, availability[[#This Row],[duration_hours]]&gt;16))</f>
        <v>0</v>
      </c>
    </row>
    <row r="318" spans="1:17" x14ac:dyDescent="0.25">
      <c r="A318" t="s">
        <v>498</v>
      </c>
      <c r="B318" t="s">
        <v>1053</v>
      </c>
      <c r="C318" s="1">
        <v>0.5</v>
      </c>
      <c r="D318" s="1">
        <v>0.66666666666666663</v>
      </c>
      <c r="E318" t="b">
        <f>LEN(TRIM(availability[[#This Row],[FacultyID]]))=0</f>
        <v>0</v>
      </c>
      <c r="F318" t="b">
        <f>LEN(TRIM(availability[[#This Row],[Day]]))=0</f>
        <v>0</v>
      </c>
      <c r="G318" t="b">
        <f>IF(availability[[#This Row],[Day]]="",FALSE, ISERROR(MATCH(availability[[#This Row],[Day]], RefLists!$E:$E, 0)))</f>
        <v>0</v>
      </c>
      <c r="H318" t="b">
        <f>LEN(availability[[#This Row],[FacultyID]])&lt;&gt;LEN(TRIM(availability[[#This Row],[FacultyID]]))</f>
        <v>0</v>
      </c>
      <c r="I318" t="b">
        <f>OR(availability[[#This Row],[AvailableStart]]="", ISBLANK(availability[[#This Row],[AvailableStart]]))</f>
        <v>0</v>
      </c>
      <c r="J318" t="b">
        <f>OR(availability[[#This Row],[AvailableEnd]]="", ISBLANK(availability[[#This Row],[AvailableEnd]]))</f>
        <v>0</v>
      </c>
      <c r="K318" t="b">
        <f>AND(NOT(availability[[#This Row],[start_missing]]), NOT(ISNUMBER(availability[[#This Row],[AvailableStart]])))</f>
        <v>0</v>
      </c>
      <c r="L318" t="b">
        <f>AND(NOT(availability[[#This Row],[end_missing]]), NOT(ISNUMBER(availability[[#This Row],[AvailableEnd]])))</f>
        <v>0</v>
      </c>
      <c r="M318">
        <f>IF(availability[[#This Row],[start_missing]],"", IF(ISNUMBER(availability[[#This Row],[AvailableStart]]), availability[[#This Row],[AvailableStart]], IFERROR(TIMEVALUE(availability[[#This Row],[AvailableStart]]), "")))</f>
        <v>0.5</v>
      </c>
      <c r="N318">
        <f>IF(availability[[#This Row],[end_missing]],"", IF(ISNUMBER(availability[[#This Row],[AvailableEnd]]), availability[[#This Row],[AvailableEnd]], IFERROR(TIMEVALUE(availability[[#This Row],[AvailableEnd]]), "")))</f>
        <v>0.66666666666666663</v>
      </c>
      <c r="O318" t="b">
        <f>IF(OR(availability[[#This Row],[start_missing]],availability[[#This Row],[end_missing]]), FALSE,
 IF(OR(availability[[#This Row],[start_not_time]],availability[[#This Row],[end_not_time]]), FALSE,
 availability[[#This Row],[end_num]]-availability[[#This Row],[start_num]]&lt;0))</f>
        <v>0</v>
      </c>
      <c r="P318" cm="1">
        <f t="array" aca="1" ref="P318" ca="1">IF(OR(availability[[#This Row],[start_missing]],availability[[#This Row],[end_missing]]), "",
 IF(OR(availability[[#This Row],[start_not_time]],availability[[#This Row],[end_not_time]]), "",
 (_FV(availability[#This Row],"end_num",TRUE)-_FV(availability[#This Row],"start_num",TRUE))*24))</f>
        <v>0</v>
      </c>
      <c r="Q318">
        <f ca="1">IF(availability[[#This Row],[duration_hours]]="", FALSE,
 OR(availability[[#This Row],[duration_hours]]&lt;=0, availability[[#This Row],[duration_hours]]&gt;16))</f>
        <v>0</v>
      </c>
    </row>
    <row r="319" spans="1:17" x14ac:dyDescent="0.25">
      <c r="A319" t="s">
        <v>498</v>
      </c>
      <c r="B319" t="s">
        <v>1049</v>
      </c>
      <c r="C319" s="1">
        <v>0.375</v>
      </c>
      <c r="D319" s="1">
        <v>0.5</v>
      </c>
      <c r="E319" t="b">
        <f>LEN(TRIM(availability[[#This Row],[FacultyID]]))=0</f>
        <v>0</v>
      </c>
      <c r="F319" t="b">
        <f>LEN(TRIM(availability[[#This Row],[Day]]))=0</f>
        <v>0</v>
      </c>
      <c r="G319" t="b">
        <f>IF(availability[[#This Row],[Day]]="",FALSE, ISERROR(MATCH(availability[[#This Row],[Day]], RefLists!$E:$E, 0)))</f>
        <v>0</v>
      </c>
      <c r="H319" t="b">
        <f>LEN(availability[[#This Row],[FacultyID]])&lt;&gt;LEN(TRIM(availability[[#This Row],[FacultyID]]))</f>
        <v>0</v>
      </c>
      <c r="I319" t="b">
        <f>OR(availability[[#This Row],[AvailableStart]]="", ISBLANK(availability[[#This Row],[AvailableStart]]))</f>
        <v>0</v>
      </c>
      <c r="J319" t="b">
        <f>OR(availability[[#This Row],[AvailableEnd]]="", ISBLANK(availability[[#This Row],[AvailableEnd]]))</f>
        <v>0</v>
      </c>
      <c r="K319" t="b">
        <f>AND(NOT(availability[[#This Row],[start_missing]]), NOT(ISNUMBER(availability[[#This Row],[AvailableStart]])))</f>
        <v>0</v>
      </c>
      <c r="L319" t="b">
        <f>AND(NOT(availability[[#This Row],[end_missing]]), NOT(ISNUMBER(availability[[#This Row],[AvailableEnd]])))</f>
        <v>0</v>
      </c>
      <c r="M319">
        <f>IF(availability[[#This Row],[start_missing]],"", IF(ISNUMBER(availability[[#This Row],[AvailableStart]]), availability[[#This Row],[AvailableStart]], IFERROR(TIMEVALUE(availability[[#This Row],[AvailableStart]]), "")))</f>
        <v>0.375</v>
      </c>
      <c r="N319">
        <f>IF(availability[[#This Row],[end_missing]],"", IF(ISNUMBER(availability[[#This Row],[AvailableEnd]]), availability[[#This Row],[AvailableEnd]], IFERROR(TIMEVALUE(availability[[#This Row],[AvailableEnd]]), "")))</f>
        <v>0.5</v>
      </c>
      <c r="O319" t="b">
        <f>IF(OR(availability[[#This Row],[start_missing]],availability[[#This Row],[end_missing]]), FALSE,
 IF(OR(availability[[#This Row],[start_not_time]],availability[[#This Row],[end_not_time]]), FALSE,
 availability[[#This Row],[end_num]]-availability[[#This Row],[start_num]]&lt;0))</f>
        <v>0</v>
      </c>
      <c r="P319" cm="1">
        <f t="array" aca="1" ref="P319" ca="1">IF(OR(availability[[#This Row],[start_missing]],availability[[#This Row],[end_missing]]), "",
 IF(OR(availability[[#This Row],[start_not_time]],availability[[#This Row],[end_not_time]]), "",
 (_FV(availability[#This Row],"end_num",TRUE)-_FV(availability[#This Row],"start_num",TRUE))*24))</f>
        <v>0</v>
      </c>
      <c r="Q319">
        <f ca="1">IF(availability[[#This Row],[duration_hours]]="", FALSE,
 OR(availability[[#This Row],[duration_hours]]&lt;=0, availability[[#This Row],[duration_hours]]&gt;16))</f>
        <v>0</v>
      </c>
    </row>
    <row r="320" spans="1:17" x14ac:dyDescent="0.25">
      <c r="A320" t="s">
        <v>501</v>
      </c>
      <c r="B320" t="s">
        <v>1053</v>
      </c>
      <c r="C320" s="1">
        <v>0.45833333333333331</v>
      </c>
      <c r="D320" s="1">
        <v>0.625</v>
      </c>
      <c r="E320" t="b">
        <f>LEN(TRIM(availability[[#This Row],[FacultyID]]))=0</f>
        <v>0</v>
      </c>
      <c r="F320" t="b">
        <f>LEN(TRIM(availability[[#This Row],[Day]]))=0</f>
        <v>0</v>
      </c>
      <c r="G320" t="b">
        <f>IF(availability[[#This Row],[Day]]="",FALSE, ISERROR(MATCH(availability[[#This Row],[Day]], RefLists!$E:$E, 0)))</f>
        <v>0</v>
      </c>
      <c r="H320" t="b">
        <f>LEN(availability[[#This Row],[FacultyID]])&lt;&gt;LEN(TRIM(availability[[#This Row],[FacultyID]]))</f>
        <v>0</v>
      </c>
      <c r="I320" t="b">
        <f>OR(availability[[#This Row],[AvailableStart]]="", ISBLANK(availability[[#This Row],[AvailableStart]]))</f>
        <v>0</v>
      </c>
      <c r="J320" t="b">
        <f>OR(availability[[#This Row],[AvailableEnd]]="", ISBLANK(availability[[#This Row],[AvailableEnd]]))</f>
        <v>0</v>
      </c>
      <c r="K320" t="b">
        <f>AND(NOT(availability[[#This Row],[start_missing]]), NOT(ISNUMBER(availability[[#This Row],[AvailableStart]])))</f>
        <v>0</v>
      </c>
      <c r="L320" t="b">
        <f>AND(NOT(availability[[#This Row],[end_missing]]), NOT(ISNUMBER(availability[[#This Row],[AvailableEnd]])))</f>
        <v>0</v>
      </c>
      <c r="M320">
        <f>IF(availability[[#This Row],[start_missing]],"", IF(ISNUMBER(availability[[#This Row],[AvailableStart]]), availability[[#This Row],[AvailableStart]], IFERROR(TIMEVALUE(availability[[#This Row],[AvailableStart]]), "")))</f>
        <v>0.45833333333333331</v>
      </c>
      <c r="N320">
        <f>IF(availability[[#This Row],[end_missing]],"", IF(ISNUMBER(availability[[#This Row],[AvailableEnd]]), availability[[#This Row],[AvailableEnd]], IFERROR(TIMEVALUE(availability[[#This Row],[AvailableEnd]]), "")))</f>
        <v>0.625</v>
      </c>
      <c r="O320" t="b">
        <f>IF(OR(availability[[#This Row],[start_missing]],availability[[#This Row],[end_missing]]), FALSE,
 IF(OR(availability[[#This Row],[start_not_time]],availability[[#This Row],[end_not_time]]), FALSE,
 availability[[#This Row],[end_num]]-availability[[#This Row],[start_num]]&lt;0))</f>
        <v>0</v>
      </c>
      <c r="P320" cm="1">
        <f t="array" aca="1" ref="P320" ca="1">IF(OR(availability[[#This Row],[start_missing]],availability[[#This Row],[end_missing]]), "",
 IF(OR(availability[[#This Row],[start_not_time]],availability[[#This Row],[end_not_time]]), "",
 (_FV(availability[#This Row],"end_num",TRUE)-_FV(availability[#This Row],"start_num",TRUE))*24))</f>
        <v>0</v>
      </c>
      <c r="Q320">
        <f ca="1">IF(availability[[#This Row],[duration_hours]]="", FALSE,
 OR(availability[[#This Row],[duration_hours]]&lt;=0, availability[[#This Row],[duration_hours]]&gt;16))</f>
        <v>0</v>
      </c>
    </row>
    <row r="321" spans="1:17" x14ac:dyDescent="0.25">
      <c r="A321" t="s">
        <v>501</v>
      </c>
      <c r="B321" t="s">
        <v>1049</v>
      </c>
      <c r="C321" s="1">
        <v>0.41666666666666669</v>
      </c>
      <c r="D321" s="1">
        <v>0.5</v>
      </c>
      <c r="E321" t="b">
        <f>LEN(TRIM(availability[[#This Row],[FacultyID]]))=0</f>
        <v>0</v>
      </c>
      <c r="F321" t="b">
        <f>LEN(TRIM(availability[[#This Row],[Day]]))=0</f>
        <v>0</v>
      </c>
      <c r="G321" t="b">
        <f>IF(availability[[#This Row],[Day]]="",FALSE, ISERROR(MATCH(availability[[#This Row],[Day]], RefLists!$E:$E, 0)))</f>
        <v>0</v>
      </c>
      <c r="H321" t="b">
        <f>LEN(availability[[#This Row],[FacultyID]])&lt;&gt;LEN(TRIM(availability[[#This Row],[FacultyID]]))</f>
        <v>0</v>
      </c>
      <c r="I321" t="b">
        <f>OR(availability[[#This Row],[AvailableStart]]="", ISBLANK(availability[[#This Row],[AvailableStart]]))</f>
        <v>0</v>
      </c>
      <c r="J321" t="b">
        <f>OR(availability[[#This Row],[AvailableEnd]]="", ISBLANK(availability[[#This Row],[AvailableEnd]]))</f>
        <v>0</v>
      </c>
      <c r="K321" t="b">
        <f>AND(NOT(availability[[#This Row],[start_missing]]), NOT(ISNUMBER(availability[[#This Row],[AvailableStart]])))</f>
        <v>0</v>
      </c>
      <c r="L321" t="b">
        <f>AND(NOT(availability[[#This Row],[end_missing]]), NOT(ISNUMBER(availability[[#This Row],[AvailableEnd]])))</f>
        <v>0</v>
      </c>
      <c r="M321">
        <f>IF(availability[[#This Row],[start_missing]],"", IF(ISNUMBER(availability[[#This Row],[AvailableStart]]), availability[[#This Row],[AvailableStart]], IFERROR(TIMEVALUE(availability[[#This Row],[AvailableStart]]), "")))</f>
        <v>0.41666666666666669</v>
      </c>
      <c r="N321">
        <f>IF(availability[[#This Row],[end_missing]],"", IF(ISNUMBER(availability[[#This Row],[AvailableEnd]]), availability[[#This Row],[AvailableEnd]], IFERROR(TIMEVALUE(availability[[#This Row],[AvailableEnd]]), "")))</f>
        <v>0.5</v>
      </c>
      <c r="O321" t="b">
        <f>IF(OR(availability[[#This Row],[start_missing]],availability[[#This Row],[end_missing]]), FALSE,
 IF(OR(availability[[#This Row],[start_not_time]],availability[[#This Row],[end_not_time]]), FALSE,
 availability[[#This Row],[end_num]]-availability[[#This Row],[start_num]]&lt;0))</f>
        <v>0</v>
      </c>
      <c r="P321" cm="1">
        <f t="array" aca="1" ref="P321" ca="1">IF(OR(availability[[#This Row],[start_missing]],availability[[#This Row],[end_missing]]), "",
 IF(OR(availability[[#This Row],[start_not_time]],availability[[#This Row],[end_not_time]]), "",
 (_FV(availability[#This Row],"end_num",TRUE)-_FV(availability[#This Row],"start_num",TRUE))*24))</f>
        <v>0</v>
      </c>
      <c r="Q321">
        <f ca="1">IF(availability[[#This Row],[duration_hours]]="", FALSE,
 OR(availability[[#This Row],[duration_hours]]&lt;=0, availability[[#This Row],[duration_hours]]&gt;16))</f>
        <v>0</v>
      </c>
    </row>
    <row r="322" spans="1:17" x14ac:dyDescent="0.25">
      <c r="A322" t="s">
        <v>501</v>
      </c>
      <c r="B322" t="s">
        <v>1050</v>
      </c>
      <c r="C322" s="1">
        <v>0.375</v>
      </c>
      <c r="D322" s="1">
        <v>0.5</v>
      </c>
      <c r="E322" t="b">
        <f>LEN(TRIM(availability[[#This Row],[FacultyID]]))=0</f>
        <v>0</v>
      </c>
      <c r="F322" t="b">
        <f>LEN(TRIM(availability[[#This Row],[Day]]))=0</f>
        <v>0</v>
      </c>
      <c r="G322" t="b">
        <f>IF(availability[[#This Row],[Day]]="",FALSE, ISERROR(MATCH(availability[[#This Row],[Day]], RefLists!$E:$E, 0)))</f>
        <v>0</v>
      </c>
      <c r="H322" t="b">
        <f>LEN(availability[[#This Row],[FacultyID]])&lt;&gt;LEN(TRIM(availability[[#This Row],[FacultyID]]))</f>
        <v>0</v>
      </c>
      <c r="I322" t="b">
        <f>OR(availability[[#This Row],[AvailableStart]]="", ISBLANK(availability[[#This Row],[AvailableStart]]))</f>
        <v>0</v>
      </c>
      <c r="J322" t="b">
        <f>OR(availability[[#This Row],[AvailableEnd]]="", ISBLANK(availability[[#This Row],[AvailableEnd]]))</f>
        <v>0</v>
      </c>
      <c r="K322" t="b">
        <f>AND(NOT(availability[[#This Row],[start_missing]]), NOT(ISNUMBER(availability[[#This Row],[AvailableStart]])))</f>
        <v>0</v>
      </c>
      <c r="L322" t="b">
        <f>AND(NOT(availability[[#This Row],[end_missing]]), NOT(ISNUMBER(availability[[#This Row],[AvailableEnd]])))</f>
        <v>0</v>
      </c>
      <c r="M322">
        <f>IF(availability[[#This Row],[start_missing]],"", IF(ISNUMBER(availability[[#This Row],[AvailableStart]]), availability[[#This Row],[AvailableStart]], IFERROR(TIMEVALUE(availability[[#This Row],[AvailableStart]]), "")))</f>
        <v>0.375</v>
      </c>
      <c r="N322">
        <f>IF(availability[[#This Row],[end_missing]],"", IF(ISNUMBER(availability[[#This Row],[AvailableEnd]]), availability[[#This Row],[AvailableEnd]], IFERROR(TIMEVALUE(availability[[#This Row],[AvailableEnd]]), "")))</f>
        <v>0.5</v>
      </c>
      <c r="O322" t="b">
        <f>IF(OR(availability[[#This Row],[start_missing]],availability[[#This Row],[end_missing]]), FALSE,
 IF(OR(availability[[#This Row],[start_not_time]],availability[[#This Row],[end_not_time]]), FALSE,
 availability[[#This Row],[end_num]]-availability[[#This Row],[start_num]]&lt;0))</f>
        <v>0</v>
      </c>
      <c r="P322" cm="1">
        <f t="array" aca="1" ref="P322" ca="1">IF(OR(availability[[#This Row],[start_missing]],availability[[#This Row],[end_missing]]), "",
 IF(OR(availability[[#This Row],[start_not_time]],availability[[#This Row],[end_not_time]]), "",
 (_FV(availability[#This Row],"end_num",TRUE)-_FV(availability[#This Row],"start_num",TRUE))*24))</f>
        <v>0</v>
      </c>
      <c r="Q322">
        <f ca="1">IF(availability[[#This Row],[duration_hours]]="", FALSE,
 OR(availability[[#This Row],[duration_hours]]&lt;=0, availability[[#This Row],[duration_hours]]&gt;16))</f>
        <v>0</v>
      </c>
    </row>
    <row r="323" spans="1:17" x14ac:dyDescent="0.25">
      <c r="A323" t="s">
        <v>501</v>
      </c>
      <c r="B323" t="s">
        <v>1052</v>
      </c>
      <c r="C323" s="1">
        <v>0.375</v>
      </c>
      <c r="D323" s="1">
        <v>0.45833333333333331</v>
      </c>
      <c r="E323" t="b">
        <f>LEN(TRIM(availability[[#This Row],[FacultyID]]))=0</f>
        <v>0</v>
      </c>
      <c r="F323" t="b">
        <f>LEN(TRIM(availability[[#This Row],[Day]]))=0</f>
        <v>0</v>
      </c>
      <c r="G323" t="b">
        <f>IF(availability[[#This Row],[Day]]="",FALSE, ISERROR(MATCH(availability[[#This Row],[Day]], RefLists!$E:$E, 0)))</f>
        <v>0</v>
      </c>
      <c r="H323" t="b">
        <f>LEN(availability[[#This Row],[FacultyID]])&lt;&gt;LEN(TRIM(availability[[#This Row],[FacultyID]]))</f>
        <v>0</v>
      </c>
      <c r="I323" t="b">
        <f>OR(availability[[#This Row],[AvailableStart]]="", ISBLANK(availability[[#This Row],[AvailableStart]]))</f>
        <v>0</v>
      </c>
      <c r="J323" t="b">
        <f>OR(availability[[#This Row],[AvailableEnd]]="", ISBLANK(availability[[#This Row],[AvailableEnd]]))</f>
        <v>0</v>
      </c>
      <c r="K323" t="b">
        <f>AND(NOT(availability[[#This Row],[start_missing]]), NOT(ISNUMBER(availability[[#This Row],[AvailableStart]])))</f>
        <v>0</v>
      </c>
      <c r="L323" t="b">
        <f>AND(NOT(availability[[#This Row],[end_missing]]), NOT(ISNUMBER(availability[[#This Row],[AvailableEnd]])))</f>
        <v>0</v>
      </c>
      <c r="M323">
        <f>IF(availability[[#This Row],[start_missing]],"", IF(ISNUMBER(availability[[#This Row],[AvailableStart]]), availability[[#This Row],[AvailableStart]], IFERROR(TIMEVALUE(availability[[#This Row],[AvailableStart]]), "")))</f>
        <v>0.375</v>
      </c>
      <c r="N323">
        <f>IF(availability[[#This Row],[end_missing]],"", IF(ISNUMBER(availability[[#This Row],[AvailableEnd]]), availability[[#This Row],[AvailableEnd]], IFERROR(TIMEVALUE(availability[[#This Row],[AvailableEnd]]), "")))</f>
        <v>0.45833333333333331</v>
      </c>
      <c r="O323" t="b">
        <f>IF(OR(availability[[#This Row],[start_missing]],availability[[#This Row],[end_missing]]), FALSE,
 IF(OR(availability[[#This Row],[start_not_time]],availability[[#This Row],[end_not_time]]), FALSE,
 availability[[#This Row],[end_num]]-availability[[#This Row],[start_num]]&lt;0))</f>
        <v>0</v>
      </c>
      <c r="P323" cm="1">
        <f t="array" aca="1" ref="P323" ca="1">IF(OR(availability[[#This Row],[start_missing]],availability[[#This Row],[end_missing]]), "",
 IF(OR(availability[[#This Row],[start_not_time]],availability[[#This Row],[end_not_time]]), "",
 (_FV(availability[#This Row],"end_num",TRUE)-_FV(availability[#This Row],"start_num",TRUE))*24))</f>
        <v>0</v>
      </c>
      <c r="Q323">
        <f ca="1">IF(availability[[#This Row],[duration_hours]]="", FALSE,
 OR(availability[[#This Row],[duration_hours]]&lt;=0, availability[[#This Row],[duration_hours]]&gt;16))</f>
        <v>0</v>
      </c>
    </row>
    <row r="324" spans="1:17" x14ac:dyDescent="0.25">
      <c r="A324" t="s">
        <v>501</v>
      </c>
      <c r="B324" t="s">
        <v>1051</v>
      </c>
      <c r="C324" s="1">
        <v>0.375</v>
      </c>
      <c r="D324" s="1">
        <v>0.45833333333333331</v>
      </c>
      <c r="E324" t="b">
        <f>LEN(TRIM(availability[[#This Row],[FacultyID]]))=0</f>
        <v>0</v>
      </c>
      <c r="F324" t="b">
        <f>LEN(TRIM(availability[[#This Row],[Day]]))=0</f>
        <v>0</v>
      </c>
      <c r="G324" t="b">
        <f>IF(availability[[#This Row],[Day]]="",FALSE, ISERROR(MATCH(availability[[#This Row],[Day]], RefLists!$E:$E, 0)))</f>
        <v>0</v>
      </c>
      <c r="H324" t="b">
        <f>LEN(availability[[#This Row],[FacultyID]])&lt;&gt;LEN(TRIM(availability[[#This Row],[FacultyID]]))</f>
        <v>0</v>
      </c>
      <c r="I324" t="b">
        <f>OR(availability[[#This Row],[AvailableStart]]="", ISBLANK(availability[[#This Row],[AvailableStart]]))</f>
        <v>0</v>
      </c>
      <c r="J324" t="b">
        <f>OR(availability[[#This Row],[AvailableEnd]]="", ISBLANK(availability[[#This Row],[AvailableEnd]]))</f>
        <v>0</v>
      </c>
      <c r="K324" t="b">
        <f>AND(NOT(availability[[#This Row],[start_missing]]), NOT(ISNUMBER(availability[[#This Row],[AvailableStart]])))</f>
        <v>0</v>
      </c>
      <c r="L324" t="b">
        <f>AND(NOT(availability[[#This Row],[end_missing]]), NOT(ISNUMBER(availability[[#This Row],[AvailableEnd]])))</f>
        <v>0</v>
      </c>
      <c r="M324">
        <f>IF(availability[[#This Row],[start_missing]],"", IF(ISNUMBER(availability[[#This Row],[AvailableStart]]), availability[[#This Row],[AvailableStart]], IFERROR(TIMEVALUE(availability[[#This Row],[AvailableStart]]), "")))</f>
        <v>0.375</v>
      </c>
      <c r="N324">
        <f>IF(availability[[#This Row],[end_missing]],"", IF(ISNUMBER(availability[[#This Row],[AvailableEnd]]), availability[[#This Row],[AvailableEnd]], IFERROR(TIMEVALUE(availability[[#This Row],[AvailableEnd]]), "")))</f>
        <v>0.45833333333333331</v>
      </c>
      <c r="O324" t="b">
        <f>IF(OR(availability[[#This Row],[start_missing]],availability[[#This Row],[end_missing]]), FALSE,
 IF(OR(availability[[#This Row],[start_not_time]],availability[[#This Row],[end_not_time]]), FALSE,
 availability[[#This Row],[end_num]]-availability[[#This Row],[start_num]]&lt;0))</f>
        <v>0</v>
      </c>
      <c r="P324" cm="1">
        <f t="array" aca="1" ref="P324" ca="1">IF(OR(availability[[#This Row],[start_missing]],availability[[#This Row],[end_missing]]), "",
 IF(OR(availability[[#This Row],[start_not_time]],availability[[#This Row],[end_not_time]]), "",
 (_FV(availability[#This Row],"end_num",TRUE)-_FV(availability[#This Row],"start_num",TRUE))*24))</f>
        <v>0</v>
      </c>
      <c r="Q324">
        <f ca="1">IF(availability[[#This Row],[duration_hours]]="", FALSE,
 OR(availability[[#This Row],[duration_hours]]&lt;=0, availability[[#This Row],[duration_hours]]&gt;16))</f>
        <v>0</v>
      </c>
    </row>
    <row r="325" spans="1:17" x14ac:dyDescent="0.25">
      <c r="A325" t="s">
        <v>504</v>
      </c>
      <c r="B325" t="s">
        <v>1051</v>
      </c>
      <c r="C325" s="1">
        <v>0.5</v>
      </c>
      <c r="D325" s="1">
        <v>0.58333333333333337</v>
      </c>
      <c r="E325" t="b">
        <f>LEN(TRIM(availability[[#This Row],[FacultyID]]))=0</f>
        <v>0</v>
      </c>
      <c r="F325" t="b">
        <f>LEN(TRIM(availability[[#This Row],[Day]]))=0</f>
        <v>0</v>
      </c>
      <c r="G325" t="b">
        <f>IF(availability[[#This Row],[Day]]="",FALSE, ISERROR(MATCH(availability[[#This Row],[Day]], RefLists!$E:$E, 0)))</f>
        <v>0</v>
      </c>
      <c r="H325" t="b">
        <f>LEN(availability[[#This Row],[FacultyID]])&lt;&gt;LEN(TRIM(availability[[#This Row],[FacultyID]]))</f>
        <v>0</v>
      </c>
      <c r="I325" t="b">
        <f>OR(availability[[#This Row],[AvailableStart]]="", ISBLANK(availability[[#This Row],[AvailableStart]]))</f>
        <v>0</v>
      </c>
      <c r="J325" t="b">
        <f>OR(availability[[#This Row],[AvailableEnd]]="", ISBLANK(availability[[#This Row],[AvailableEnd]]))</f>
        <v>0</v>
      </c>
      <c r="K325" t="b">
        <f>AND(NOT(availability[[#This Row],[start_missing]]), NOT(ISNUMBER(availability[[#This Row],[AvailableStart]])))</f>
        <v>0</v>
      </c>
      <c r="L325" t="b">
        <f>AND(NOT(availability[[#This Row],[end_missing]]), NOT(ISNUMBER(availability[[#This Row],[AvailableEnd]])))</f>
        <v>0</v>
      </c>
      <c r="M325">
        <f>IF(availability[[#This Row],[start_missing]],"", IF(ISNUMBER(availability[[#This Row],[AvailableStart]]), availability[[#This Row],[AvailableStart]], IFERROR(TIMEVALUE(availability[[#This Row],[AvailableStart]]), "")))</f>
        <v>0.5</v>
      </c>
      <c r="N325">
        <f>IF(availability[[#This Row],[end_missing]],"", IF(ISNUMBER(availability[[#This Row],[AvailableEnd]]), availability[[#This Row],[AvailableEnd]], IFERROR(TIMEVALUE(availability[[#This Row],[AvailableEnd]]), "")))</f>
        <v>0.58333333333333337</v>
      </c>
      <c r="O325" t="b">
        <f>IF(OR(availability[[#This Row],[start_missing]],availability[[#This Row],[end_missing]]), FALSE,
 IF(OR(availability[[#This Row],[start_not_time]],availability[[#This Row],[end_not_time]]), FALSE,
 availability[[#This Row],[end_num]]-availability[[#This Row],[start_num]]&lt;0))</f>
        <v>0</v>
      </c>
      <c r="P325" cm="1">
        <f t="array" aca="1" ref="P325" ca="1">IF(OR(availability[[#This Row],[start_missing]],availability[[#This Row],[end_missing]]), "",
 IF(OR(availability[[#This Row],[start_not_time]],availability[[#This Row],[end_not_time]]), "",
 (_FV(availability[#This Row],"end_num",TRUE)-_FV(availability[#This Row],"start_num",TRUE))*24))</f>
        <v>0</v>
      </c>
      <c r="Q325">
        <f ca="1">IF(availability[[#This Row],[duration_hours]]="", FALSE,
 OR(availability[[#This Row],[duration_hours]]&lt;=0, availability[[#This Row],[duration_hours]]&gt;16))</f>
        <v>0</v>
      </c>
    </row>
    <row r="326" spans="1:17" x14ac:dyDescent="0.25">
      <c r="A326" t="s">
        <v>504</v>
      </c>
      <c r="B326" t="s">
        <v>1050</v>
      </c>
      <c r="C326" s="1">
        <v>0.375</v>
      </c>
      <c r="D326" s="1">
        <v>0.5</v>
      </c>
      <c r="E326" t="b">
        <f>LEN(TRIM(availability[[#This Row],[FacultyID]]))=0</f>
        <v>0</v>
      </c>
      <c r="F326" t="b">
        <f>LEN(TRIM(availability[[#This Row],[Day]]))=0</f>
        <v>0</v>
      </c>
      <c r="G326" t="b">
        <f>IF(availability[[#This Row],[Day]]="",FALSE, ISERROR(MATCH(availability[[#This Row],[Day]], RefLists!$E:$E, 0)))</f>
        <v>0</v>
      </c>
      <c r="H326" t="b">
        <f>LEN(availability[[#This Row],[FacultyID]])&lt;&gt;LEN(TRIM(availability[[#This Row],[FacultyID]]))</f>
        <v>0</v>
      </c>
      <c r="I326" t="b">
        <f>OR(availability[[#This Row],[AvailableStart]]="", ISBLANK(availability[[#This Row],[AvailableStart]]))</f>
        <v>0</v>
      </c>
      <c r="J326" t="b">
        <f>OR(availability[[#This Row],[AvailableEnd]]="", ISBLANK(availability[[#This Row],[AvailableEnd]]))</f>
        <v>0</v>
      </c>
      <c r="K326" t="b">
        <f>AND(NOT(availability[[#This Row],[start_missing]]), NOT(ISNUMBER(availability[[#This Row],[AvailableStart]])))</f>
        <v>0</v>
      </c>
      <c r="L326" t="b">
        <f>AND(NOT(availability[[#This Row],[end_missing]]), NOT(ISNUMBER(availability[[#This Row],[AvailableEnd]])))</f>
        <v>0</v>
      </c>
      <c r="M326">
        <f>IF(availability[[#This Row],[start_missing]],"", IF(ISNUMBER(availability[[#This Row],[AvailableStart]]), availability[[#This Row],[AvailableStart]], IFERROR(TIMEVALUE(availability[[#This Row],[AvailableStart]]), "")))</f>
        <v>0.375</v>
      </c>
      <c r="N326">
        <f>IF(availability[[#This Row],[end_missing]],"", IF(ISNUMBER(availability[[#This Row],[AvailableEnd]]), availability[[#This Row],[AvailableEnd]], IFERROR(TIMEVALUE(availability[[#This Row],[AvailableEnd]]), "")))</f>
        <v>0.5</v>
      </c>
      <c r="O326" t="b">
        <f>IF(OR(availability[[#This Row],[start_missing]],availability[[#This Row],[end_missing]]), FALSE,
 IF(OR(availability[[#This Row],[start_not_time]],availability[[#This Row],[end_not_time]]), FALSE,
 availability[[#This Row],[end_num]]-availability[[#This Row],[start_num]]&lt;0))</f>
        <v>0</v>
      </c>
      <c r="P326" cm="1">
        <f t="array" aca="1" ref="P326" ca="1">IF(OR(availability[[#This Row],[start_missing]],availability[[#This Row],[end_missing]]), "",
 IF(OR(availability[[#This Row],[start_not_time]],availability[[#This Row],[end_not_time]]), "",
 (_FV(availability[#This Row],"end_num",TRUE)-_FV(availability[#This Row],"start_num",TRUE))*24))</f>
        <v>0</v>
      </c>
      <c r="Q326">
        <f ca="1">IF(availability[[#This Row],[duration_hours]]="", FALSE,
 OR(availability[[#This Row],[duration_hours]]&lt;=0, availability[[#This Row],[duration_hours]]&gt;16))</f>
        <v>0</v>
      </c>
    </row>
    <row r="327" spans="1:17" x14ac:dyDescent="0.25">
      <c r="A327" t="s">
        <v>504</v>
      </c>
      <c r="B327" t="s">
        <v>1052</v>
      </c>
      <c r="C327" s="1">
        <v>0.54166666666666663</v>
      </c>
      <c r="D327" s="1">
        <v>0.66666666666666663</v>
      </c>
      <c r="E327" t="b">
        <f>LEN(TRIM(availability[[#This Row],[FacultyID]]))=0</f>
        <v>0</v>
      </c>
      <c r="F327" t="b">
        <f>LEN(TRIM(availability[[#This Row],[Day]]))=0</f>
        <v>0</v>
      </c>
      <c r="G327" t="b">
        <f>IF(availability[[#This Row],[Day]]="",FALSE, ISERROR(MATCH(availability[[#This Row],[Day]], RefLists!$E:$E, 0)))</f>
        <v>0</v>
      </c>
      <c r="H327" t="b">
        <f>LEN(availability[[#This Row],[FacultyID]])&lt;&gt;LEN(TRIM(availability[[#This Row],[FacultyID]]))</f>
        <v>0</v>
      </c>
      <c r="I327" t="b">
        <f>OR(availability[[#This Row],[AvailableStart]]="", ISBLANK(availability[[#This Row],[AvailableStart]]))</f>
        <v>0</v>
      </c>
      <c r="J327" t="b">
        <f>OR(availability[[#This Row],[AvailableEnd]]="", ISBLANK(availability[[#This Row],[AvailableEnd]]))</f>
        <v>0</v>
      </c>
      <c r="K327" t="b">
        <f>AND(NOT(availability[[#This Row],[start_missing]]), NOT(ISNUMBER(availability[[#This Row],[AvailableStart]])))</f>
        <v>0</v>
      </c>
      <c r="L327" t="b">
        <f>AND(NOT(availability[[#This Row],[end_missing]]), NOT(ISNUMBER(availability[[#This Row],[AvailableEnd]])))</f>
        <v>0</v>
      </c>
      <c r="M327">
        <f>IF(availability[[#This Row],[start_missing]],"", IF(ISNUMBER(availability[[#This Row],[AvailableStart]]), availability[[#This Row],[AvailableStart]], IFERROR(TIMEVALUE(availability[[#This Row],[AvailableStart]]), "")))</f>
        <v>0.54166666666666663</v>
      </c>
      <c r="N327">
        <f>IF(availability[[#This Row],[end_missing]],"", IF(ISNUMBER(availability[[#This Row],[AvailableEnd]]), availability[[#This Row],[AvailableEnd]], IFERROR(TIMEVALUE(availability[[#This Row],[AvailableEnd]]), "")))</f>
        <v>0.66666666666666663</v>
      </c>
      <c r="O327" t="b">
        <f>IF(OR(availability[[#This Row],[start_missing]],availability[[#This Row],[end_missing]]), FALSE,
 IF(OR(availability[[#This Row],[start_not_time]],availability[[#This Row],[end_not_time]]), FALSE,
 availability[[#This Row],[end_num]]-availability[[#This Row],[start_num]]&lt;0))</f>
        <v>0</v>
      </c>
      <c r="P327" cm="1">
        <f t="array" aca="1" ref="P327" ca="1">IF(OR(availability[[#This Row],[start_missing]],availability[[#This Row],[end_missing]]), "",
 IF(OR(availability[[#This Row],[start_not_time]],availability[[#This Row],[end_not_time]]), "",
 (_FV(availability[#This Row],"end_num",TRUE)-_FV(availability[#This Row],"start_num",TRUE))*24))</f>
        <v>0</v>
      </c>
      <c r="Q327">
        <f ca="1">IF(availability[[#This Row],[duration_hours]]="", FALSE,
 OR(availability[[#This Row],[duration_hours]]&lt;=0, availability[[#This Row],[duration_hours]]&gt;16))</f>
        <v>0</v>
      </c>
    </row>
    <row r="328" spans="1:17" x14ac:dyDescent="0.25">
      <c r="A328" t="s">
        <v>504</v>
      </c>
      <c r="B328" t="s">
        <v>1053</v>
      </c>
      <c r="C328" s="1">
        <v>0.41666666666666669</v>
      </c>
      <c r="D328" s="1">
        <v>0.58333333333333337</v>
      </c>
      <c r="E328" t="b">
        <f>LEN(TRIM(availability[[#This Row],[FacultyID]]))=0</f>
        <v>0</v>
      </c>
      <c r="F328" t="b">
        <f>LEN(TRIM(availability[[#This Row],[Day]]))=0</f>
        <v>0</v>
      </c>
      <c r="G328" t="b">
        <f>IF(availability[[#This Row],[Day]]="",FALSE, ISERROR(MATCH(availability[[#This Row],[Day]], RefLists!$E:$E, 0)))</f>
        <v>0</v>
      </c>
      <c r="H328" t="b">
        <f>LEN(availability[[#This Row],[FacultyID]])&lt;&gt;LEN(TRIM(availability[[#This Row],[FacultyID]]))</f>
        <v>0</v>
      </c>
      <c r="I328" t="b">
        <f>OR(availability[[#This Row],[AvailableStart]]="", ISBLANK(availability[[#This Row],[AvailableStart]]))</f>
        <v>0</v>
      </c>
      <c r="J328" t="b">
        <f>OR(availability[[#This Row],[AvailableEnd]]="", ISBLANK(availability[[#This Row],[AvailableEnd]]))</f>
        <v>0</v>
      </c>
      <c r="K328" t="b">
        <f>AND(NOT(availability[[#This Row],[start_missing]]), NOT(ISNUMBER(availability[[#This Row],[AvailableStart]])))</f>
        <v>0</v>
      </c>
      <c r="L328" t="b">
        <f>AND(NOT(availability[[#This Row],[end_missing]]), NOT(ISNUMBER(availability[[#This Row],[AvailableEnd]])))</f>
        <v>0</v>
      </c>
      <c r="M328">
        <f>IF(availability[[#This Row],[start_missing]],"", IF(ISNUMBER(availability[[#This Row],[AvailableStart]]), availability[[#This Row],[AvailableStart]], IFERROR(TIMEVALUE(availability[[#This Row],[AvailableStart]]), "")))</f>
        <v>0.41666666666666669</v>
      </c>
      <c r="N328">
        <f>IF(availability[[#This Row],[end_missing]],"", IF(ISNUMBER(availability[[#This Row],[AvailableEnd]]), availability[[#This Row],[AvailableEnd]], IFERROR(TIMEVALUE(availability[[#This Row],[AvailableEnd]]), "")))</f>
        <v>0.58333333333333337</v>
      </c>
      <c r="O328" t="b">
        <f>IF(OR(availability[[#This Row],[start_missing]],availability[[#This Row],[end_missing]]), FALSE,
 IF(OR(availability[[#This Row],[start_not_time]],availability[[#This Row],[end_not_time]]), FALSE,
 availability[[#This Row],[end_num]]-availability[[#This Row],[start_num]]&lt;0))</f>
        <v>0</v>
      </c>
      <c r="P328" cm="1">
        <f t="array" aca="1" ref="P328" ca="1">IF(OR(availability[[#This Row],[start_missing]],availability[[#This Row],[end_missing]]), "",
 IF(OR(availability[[#This Row],[start_not_time]],availability[[#This Row],[end_not_time]]), "",
 (_FV(availability[#This Row],"end_num",TRUE)-_FV(availability[#This Row],"start_num",TRUE))*24))</f>
        <v>0</v>
      </c>
      <c r="Q328">
        <f ca="1">IF(availability[[#This Row],[duration_hours]]="", FALSE,
 OR(availability[[#This Row],[duration_hours]]&lt;=0, availability[[#This Row],[duration_hours]]&gt;16))</f>
        <v>0</v>
      </c>
    </row>
    <row r="329" spans="1:17" x14ac:dyDescent="0.25">
      <c r="A329" t="s">
        <v>504</v>
      </c>
      <c r="B329" t="s">
        <v>1049</v>
      </c>
      <c r="C329" s="1">
        <v>0.5</v>
      </c>
      <c r="D329" s="1">
        <v>0.66666666666666663</v>
      </c>
      <c r="E329" t="b">
        <f>LEN(TRIM(availability[[#This Row],[FacultyID]]))=0</f>
        <v>0</v>
      </c>
      <c r="F329" t="b">
        <f>LEN(TRIM(availability[[#This Row],[Day]]))=0</f>
        <v>0</v>
      </c>
      <c r="G329" t="b">
        <f>IF(availability[[#This Row],[Day]]="",FALSE, ISERROR(MATCH(availability[[#This Row],[Day]], RefLists!$E:$E, 0)))</f>
        <v>0</v>
      </c>
      <c r="H329" t="b">
        <f>LEN(availability[[#This Row],[FacultyID]])&lt;&gt;LEN(TRIM(availability[[#This Row],[FacultyID]]))</f>
        <v>0</v>
      </c>
      <c r="I329" t="b">
        <f>OR(availability[[#This Row],[AvailableStart]]="", ISBLANK(availability[[#This Row],[AvailableStart]]))</f>
        <v>0</v>
      </c>
      <c r="J329" t="b">
        <f>OR(availability[[#This Row],[AvailableEnd]]="", ISBLANK(availability[[#This Row],[AvailableEnd]]))</f>
        <v>0</v>
      </c>
      <c r="K329" t="b">
        <f>AND(NOT(availability[[#This Row],[start_missing]]), NOT(ISNUMBER(availability[[#This Row],[AvailableStart]])))</f>
        <v>0</v>
      </c>
      <c r="L329" t="b">
        <f>AND(NOT(availability[[#This Row],[end_missing]]), NOT(ISNUMBER(availability[[#This Row],[AvailableEnd]])))</f>
        <v>0</v>
      </c>
      <c r="M329">
        <f>IF(availability[[#This Row],[start_missing]],"", IF(ISNUMBER(availability[[#This Row],[AvailableStart]]), availability[[#This Row],[AvailableStart]], IFERROR(TIMEVALUE(availability[[#This Row],[AvailableStart]]), "")))</f>
        <v>0.5</v>
      </c>
      <c r="N329">
        <f>IF(availability[[#This Row],[end_missing]],"", IF(ISNUMBER(availability[[#This Row],[AvailableEnd]]), availability[[#This Row],[AvailableEnd]], IFERROR(TIMEVALUE(availability[[#This Row],[AvailableEnd]]), "")))</f>
        <v>0.66666666666666663</v>
      </c>
      <c r="O329" t="b">
        <f>IF(OR(availability[[#This Row],[start_missing]],availability[[#This Row],[end_missing]]), FALSE,
 IF(OR(availability[[#This Row],[start_not_time]],availability[[#This Row],[end_not_time]]), FALSE,
 availability[[#This Row],[end_num]]-availability[[#This Row],[start_num]]&lt;0))</f>
        <v>0</v>
      </c>
      <c r="P329" cm="1">
        <f t="array" aca="1" ref="P329" ca="1">IF(OR(availability[[#This Row],[start_missing]],availability[[#This Row],[end_missing]]), "",
 IF(OR(availability[[#This Row],[start_not_time]],availability[[#This Row],[end_not_time]]), "",
 (_FV(availability[#This Row],"end_num",TRUE)-_FV(availability[#This Row],"start_num",TRUE))*24))</f>
        <v>0</v>
      </c>
      <c r="Q329">
        <f ca="1">IF(availability[[#This Row],[duration_hours]]="", FALSE,
 OR(availability[[#This Row],[duration_hours]]&lt;=0, availability[[#This Row],[duration_hours]]&gt;16))</f>
        <v>0</v>
      </c>
    </row>
    <row r="330" spans="1:17" x14ac:dyDescent="0.25">
      <c r="A330" t="s">
        <v>507</v>
      </c>
      <c r="B330" t="s">
        <v>1049</v>
      </c>
      <c r="C330" s="1">
        <v>0.5</v>
      </c>
      <c r="D330" s="1">
        <v>0.58333333333333337</v>
      </c>
      <c r="E330" t="b">
        <f>LEN(TRIM(availability[[#This Row],[FacultyID]]))=0</f>
        <v>0</v>
      </c>
      <c r="F330" t="b">
        <f>LEN(TRIM(availability[[#This Row],[Day]]))=0</f>
        <v>0</v>
      </c>
      <c r="G330" t="b">
        <f>IF(availability[[#This Row],[Day]]="",FALSE, ISERROR(MATCH(availability[[#This Row],[Day]], RefLists!$E:$E, 0)))</f>
        <v>0</v>
      </c>
      <c r="H330" t="b">
        <f>LEN(availability[[#This Row],[FacultyID]])&lt;&gt;LEN(TRIM(availability[[#This Row],[FacultyID]]))</f>
        <v>0</v>
      </c>
      <c r="I330" t="b">
        <f>OR(availability[[#This Row],[AvailableStart]]="", ISBLANK(availability[[#This Row],[AvailableStart]]))</f>
        <v>0</v>
      </c>
      <c r="J330" t="b">
        <f>OR(availability[[#This Row],[AvailableEnd]]="", ISBLANK(availability[[#This Row],[AvailableEnd]]))</f>
        <v>0</v>
      </c>
      <c r="K330" t="b">
        <f>AND(NOT(availability[[#This Row],[start_missing]]), NOT(ISNUMBER(availability[[#This Row],[AvailableStart]])))</f>
        <v>0</v>
      </c>
      <c r="L330" t="b">
        <f>AND(NOT(availability[[#This Row],[end_missing]]), NOT(ISNUMBER(availability[[#This Row],[AvailableEnd]])))</f>
        <v>0</v>
      </c>
      <c r="M330">
        <f>IF(availability[[#This Row],[start_missing]],"", IF(ISNUMBER(availability[[#This Row],[AvailableStart]]), availability[[#This Row],[AvailableStart]], IFERROR(TIMEVALUE(availability[[#This Row],[AvailableStart]]), "")))</f>
        <v>0.5</v>
      </c>
      <c r="N330">
        <f>IF(availability[[#This Row],[end_missing]],"", IF(ISNUMBER(availability[[#This Row],[AvailableEnd]]), availability[[#This Row],[AvailableEnd]], IFERROR(TIMEVALUE(availability[[#This Row],[AvailableEnd]]), "")))</f>
        <v>0.58333333333333337</v>
      </c>
      <c r="O330" t="b">
        <f>IF(OR(availability[[#This Row],[start_missing]],availability[[#This Row],[end_missing]]), FALSE,
 IF(OR(availability[[#This Row],[start_not_time]],availability[[#This Row],[end_not_time]]), FALSE,
 availability[[#This Row],[end_num]]-availability[[#This Row],[start_num]]&lt;0))</f>
        <v>0</v>
      </c>
      <c r="P330" cm="1">
        <f t="array" aca="1" ref="P330" ca="1">IF(OR(availability[[#This Row],[start_missing]],availability[[#This Row],[end_missing]]), "",
 IF(OR(availability[[#This Row],[start_not_time]],availability[[#This Row],[end_not_time]]), "",
 (_FV(availability[#This Row],"end_num",TRUE)-_FV(availability[#This Row],"start_num",TRUE))*24))</f>
        <v>0</v>
      </c>
      <c r="Q330">
        <f ca="1">IF(availability[[#This Row],[duration_hours]]="", FALSE,
 OR(availability[[#This Row],[duration_hours]]&lt;=0, availability[[#This Row],[duration_hours]]&gt;16))</f>
        <v>0</v>
      </c>
    </row>
    <row r="331" spans="1:17" x14ac:dyDescent="0.25">
      <c r="A331" t="s">
        <v>507</v>
      </c>
      <c r="B331" t="s">
        <v>1052</v>
      </c>
      <c r="C331" s="1">
        <v>0.41666666666666669</v>
      </c>
      <c r="D331" s="1">
        <v>0.58333333333333337</v>
      </c>
      <c r="E331" t="b">
        <f>LEN(TRIM(availability[[#This Row],[FacultyID]]))=0</f>
        <v>0</v>
      </c>
      <c r="F331" t="b">
        <f>LEN(TRIM(availability[[#This Row],[Day]]))=0</f>
        <v>0</v>
      </c>
      <c r="G331" t="b">
        <f>IF(availability[[#This Row],[Day]]="",FALSE, ISERROR(MATCH(availability[[#This Row],[Day]], RefLists!$E:$E, 0)))</f>
        <v>0</v>
      </c>
      <c r="H331" t="b">
        <f>LEN(availability[[#This Row],[FacultyID]])&lt;&gt;LEN(TRIM(availability[[#This Row],[FacultyID]]))</f>
        <v>0</v>
      </c>
      <c r="I331" t="b">
        <f>OR(availability[[#This Row],[AvailableStart]]="", ISBLANK(availability[[#This Row],[AvailableStart]]))</f>
        <v>0</v>
      </c>
      <c r="J331" t="b">
        <f>OR(availability[[#This Row],[AvailableEnd]]="", ISBLANK(availability[[#This Row],[AvailableEnd]]))</f>
        <v>0</v>
      </c>
      <c r="K331" t="b">
        <f>AND(NOT(availability[[#This Row],[start_missing]]), NOT(ISNUMBER(availability[[#This Row],[AvailableStart]])))</f>
        <v>0</v>
      </c>
      <c r="L331" t="b">
        <f>AND(NOT(availability[[#This Row],[end_missing]]), NOT(ISNUMBER(availability[[#This Row],[AvailableEnd]])))</f>
        <v>0</v>
      </c>
      <c r="M331">
        <f>IF(availability[[#This Row],[start_missing]],"", IF(ISNUMBER(availability[[#This Row],[AvailableStart]]), availability[[#This Row],[AvailableStart]], IFERROR(TIMEVALUE(availability[[#This Row],[AvailableStart]]), "")))</f>
        <v>0.41666666666666669</v>
      </c>
      <c r="N331">
        <f>IF(availability[[#This Row],[end_missing]],"", IF(ISNUMBER(availability[[#This Row],[AvailableEnd]]), availability[[#This Row],[AvailableEnd]], IFERROR(TIMEVALUE(availability[[#This Row],[AvailableEnd]]), "")))</f>
        <v>0.58333333333333337</v>
      </c>
      <c r="O331" t="b">
        <f>IF(OR(availability[[#This Row],[start_missing]],availability[[#This Row],[end_missing]]), FALSE,
 IF(OR(availability[[#This Row],[start_not_time]],availability[[#This Row],[end_not_time]]), FALSE,
 availability[[#This Row],[end_num]]-availability[[#This Row],[start_num]]&lt;0))</f>
        <v>0</v>
      </c>
      <c r="P331" cm="1">
        <f t="array" aca="1" ref="P331" ca="1">IF(OR(availability[[#This Row],[start_missing]],availability[[#This Row],[end_missing]]), "",
 IF(OR(availability[[#This Row],[start_not_time]],availability[[#This Row],[end_not_time]]), "",
 (_FV(availability[#This Row],"end_num",TRUE)-_FV(availability[#This Row],"start_num",TRUE))*24))</f>
        <v>0</v>
      </c>
      <c r="Q331">
        <f ca="1">IF(availability[[#This Row],[duration_hours]]="", FALSE,
 OR(availability[[#This Row],[duration_hours]]&lt;=0, availability[[#This Row],[duration_hours]]&gt;16))</f>
        <v>0</v>
      </c>
    </row>
    <row r="332" spans="1:17" x14ac:dyDescent="0.25">
      <c r="A332" t="s">
        <v>507</v>
      </c>
      <c r="B332" t="s">
        <v>1053</v>
      </c>
      <c r="C332" s="1">
        <v>0.41666666666666669</v>
      </c>
      <c r="D332" s="1">
        <v>0.54166666666666663</v>
      </c>
      <c r="E332" t="b">
        <f>LEN(TRIM(availability[[#This Row],[FacultyID]]))=0</f>
        <v>0</v>
      </c>
      <c r="F332" t="b">
        <f>LEN(TRIM(availability[[#This Row],[Day]]))=0</f>
        <v>0</v>
      </c>
      <c r="G332" t="b">
        <f>IF(availability[[#This Row],[Day]]="",FALSE, ISERROR(MATCH(availability[[#This Row],[Day]], RefLists!$E:$E, 0)))</f>
        <v>0</v>
      </c>
      <c r="H332" t="b">
        <f>LEN(availability[[#This Row],[FacultyID]])&lt;&gt;LEN(TRIM(availability[[#This Row],[FacultyID]]))</f>
        <v>0</v>
      </c>
      <c r="I332" t="b">
        <f>OR(availability[[#This Row],[AvailableStart]]="", ISBLANK(availability[[#This Row],[AvailableStart]]))</f>
        <v>0</v>
      </c>
      <c r="J332" t="b">
        <f>OR(availability[[#This Row],[AvailableEnd]]="", ISBLANK(availability[[#This Row],[AvailableEnd]]))</f>
        <v>0</v>
      </c>
      <c r="K332" t="b">
        <f>AND(NOT(availability[[#This Row],[start_missing]]), NOT(ISNUMBER(availability[[#This Row],[AvailableStart]])))</f>
        <v>0</v>
      </c>
      <c r="L332" t="b">
        <f>AND(NOT(availability[[#This Row],[end_missing]]), NOT(ISNUMBER(availability[[#This Row],[AvailableEnd]])))</f>
        <v>0</v>
      </c>
      <c r="M332">
        <f>IF(availability[[#This Row],[start_missing]],"", IF(ISNUMBER(availability[[#This Row],[AvailableStart]]), availability[[#This Row],[AvailableStart]], IFERROR(TIMEVALUE(availability[[#This Row],[AvailableStart]]), "")))</f>
        <v>0.41666666666666669</v>
      </c>
      <c r="N332">
        <f>IF(availability[[#This Row],[end_missing]],"", IF(ISNUMBER(availability[[#This Row],[AvailableEnd]]), availability[[#This Row],[AvailableEnd]], IFERROR(TIMEVALUE(availability[[#This Row],[AvailableEnd]]), "")))</f>
        <v>0.54166666666666663</v>
      </c>
      <c r="O332" t="b">
        <f>IF(OR(availability[[#This Row],[start_missing]],availability[[#This Row],[end_missing]]), FALSE,
 IF(OR(availability[[#This Row],[start_not_time]],availability[[#This Row],[end_not_time]]), FALSE,
 availability[[#This Row],[end_num]]-availability[[#This Row],[start_num]]&lt;0))</f>
        <v>0</v>
      </c>
      <c r="P332" cm="1">
        <f t="array" aca="1" ref="P332" ca="1">IF(OR(availability[[#This Row],[start_missing]],availability[[#This Row],[end_missing]]), "",
 IF(OR(availability[[#This Row],[start_not_time]],availability[[#This Row],[end_not_time]]), "",
 (_FV(availability[#This Row],"end_num",TRUE)-_FV(availability[#This Row],"start_num",TRUE))*24))</f>
        <v>0</v>
      </c>
      <c r="Q332">
        <f ca="1">IF(availability[[#This Row],[duration_hours]]="", FALSE,
 OR(availability[[#This Row],[duration_hours]]&lt;=0, availability[[#This Row],[duration_hours]]&gt;16))</f>
        <v>0</v>
      </c>
    </row>
    <row r="333" spans="1:17" x14ac:dyDescent="0.25">
      <c r="A333" t="s">
        <v>507</v>
      </c>
      <c r="B333" t="s">
        <v>1050</v>
      </c>
      <c r="C333" s="1">
        <v>0.41666666666666669</v>
      </c>
      <c r="D333" s="1">
        <v>0.58333333333333337</v>
      </c>
      <c r="E333" t="b">
        <f>LEN(TRIM(availability[[#This Row],[FacultyID]]))=0</f>
        <v>0</v>
      </c>
      <c r="F333" t="b">
        <f>LEN(TRIM(availability[[#This Row],[Day]]))=0</f>
        <v>0</v>
      </c>
      <c r="G333" t="b">
        <f>IF(availability[[#This Row],[Day]]="",FALSE, ISERROR(MATCH(availability[[#This Row],[Day]], RefLists!$E:$E, 0)))</f>
        <v>0</v>
      </c>
      <c r="H333" t="b">
        <f>LEN(availability[[#This Row],[FacultyID]])&lt;&gt;LEN(TRIM(availability[[#This Row],[FacultyID]]))</f>
        <v>0</v>
      </c>
      <c r="I333" t="b">
        <f>OR(availability[[#This Row],[AvailableStart]]="", ISBLANK(availability[[#This Row],[AvailableStart]]))</f>
        <v>0</v>
      </c>
      <c r="J333" t="b">
        <f>OR(availability[[#This Row],[AvailableEnd]]="", ISBLANK(availability[[#This Row],[AvailableEnd]]))</f>
        <v>0</v>
      </c>
      <c r="K333" t="b">
        <f>AND(NOT(availability[[#This Row],[start_missing]]), NOT(ISNUMBER(availability[[#This Row],[AvailableStart]])))</f>
        <v>0</v>
      </c>
      <c r="L333" t="b">
        <f>AND(NOT(availability[[#This Row],[end_missing]]), NOT(ISNUMBER(availability[[#This Row],[AvailableEnd]])))</f>
        <v>0</v>
      </c>
      <c r="M333">
        <f>IF(availability[[#This Row],[start_missing]],"", IF(ISNUMBER(availability[[#This Row],[AvailableStart]]), availability[[#This Row],[AvailableStart]], IFERROR(TIMEVALUE(availability[[#This Row],[AvailableStart]]), "")))</f>
        <v>0.41666666666666669</v>
      </c>
      <c r="N333">
        <f>IF(availability[[#This Row],[end_missing]],"", IF(ISNUMBER(availability[[#This Row],[AvailableEnd]]), availability[[#This Row],[AvailableEnd]], IFERROR(TIMEVALUE(availability[[#This Row],[AvailableEnd]]), "")))</f>
        <v>0.58333333333333337</v>
      </c>
      <c r="O333" t="b">
        <f>IF(OR(availability[[#This Row],[start_missing]],availability[[#This Row],[end_missing]]), FALSE,
 IF(OR(availability[[#This Row],[start_not_time]],availability[[#This Row],[end_not_time]]), FALSE,
 availability[[#This Row],[end_num]]-availability[[#This Row],[start_num]]&lt;0))</f>
        <v>0</v>
      </c>
      <c r="P333" cm="1">
        <f t="array" aca="1" ref="P333" ca="1">IF(OR(availability[[#This Row],[start_missing]],availability[[#This Row],[end_missing]]), "",
 IF(OR(availability[[#This Row],[start_not_time]],availability[[#This Row],[end_not_time]]), "",
 (_FV(availability[#This Row],"end_num",TRUE)-_FV(availability[#This Row],"start_num",TRUE))*24))</f>
        <v>0</v>
      </c>
      <c r="Q333">
        <f ca="1">IF(availability[[#This Row],[duration_hours]]="", FALSE,
 OR(availability[[#This Row],[duration_hours]]&lt;=0, availability[[#This Row],[duration_hours]]&gt;16))</f>
        <v>0</v>
      </c>
    </row>
    <row r="334" spans="1:17" x14ac:dyDescent="0.25">
      <c r="A334" t="s">
        <v>511</v>
      </c>
      <c r="B334" t="s">
        <v>1049</v>
      </c>
      <c r="C334" s="1">
        <v>0.41666666666666669</v>
      </c>
      <c r="D334" s="1">
        <v>0.58333333333333337</v>
      </c>
      <c r="E334" t="b">
        <f>LEN(TRIM(availability[[#This Row],[FacultyID]]))=0</f>
        <v>0</v>
      </c>
      <c r="F334" t="b">
        <f>LEN(TRIM(availability[[#This Row],[Day]]))=0</f>
        <v>0</v>
      </c>
      <c r="G334" t="b">
        <f>IF(availability[[#This Row],[Day]]="",FALSE, ISERROR(MATCH(availability[[#This Row],[Day]], RefLists!$E:$E, 0)))</f>
        <v>0</v>
      </c>
      <c r="H334" t="b">
        <f>LEN(availability[[#This Row],[FacultyID]])&lt;&gt;LEN(TRIM(availability[[#This Row],[FacultyID]]))</f>
        <v>0</v>
      </c>
      <c r="I334" t="b">
        <f>OR(availability[[#This Row],[AvailableStart]]="", ISBLANK(availability[[#This Row],[AvailableStart]]))</f>
        <v>0</v>
      </c>
      <c r="J334" t="b">
        <f>OR(availability[[#This Row],[AvailableEnd]]="", ISBLANK(availability[[#This Row],[AvailableEnd]]))</f>
        <v>0</v>
      </c>
      <c r="K334" t="b">
        <f>AND(NOT(availability[[#This Row],[start_missing]]), NOT(ISNUMBER(availability[[#This Row],[AvailableStart]])))</f>
        <v>0</v>
      </c>
      <c r="L334" t="b">
        <f>AND(NOT(availability[[#This Row],[end_missing]]), NOT(ISNUMBER(availability[[#This Row],[AvailableEnd]])))</f>
        <v>0</v>
      </c>
      <c r="M334">
        <f>IF(availability[[#This Row],[start_missing]],"", IF(ISNUMBER(availability[[#This Row],[AvailableStart]]), availability[[#This Row],[AvailableStart]], IFERROR(TIMEVALUE(availability[[#This Row],[AvailableStart]]), "")))</f>
        <v>0.41666666666666669</v>
      </c>
      <c r="N334">
        <f>IF(availability[[#This Row],[end_missing]],"", IF(ISNUMBER(availability[[#This Row],[AvailableEnd]]), availability[[#This Row],[AvailableEnd]], IFERROR(TIMEVALUE(availability[[#This Row],[AvailableEnd]]), "")))</f>
        <v>0.58333333333333337</v>
      </c>
      <c r="O334" t="b">
        <f>IF(OR(availability[[#This Row],[start_missing]],availability[[#This Row],[end_missing]]), FALSE,
 IF(OR(availability[[#This Row],[start_not_time]],availability[[#This Row],[end_not_time]]), FALSE,
 availability[[#This Row],[end_num]]-availability[[#This Row],[start_num]]&lt;0))</f>
        <v>0</v>
      </c>
      <c r="P334" cm="1">
        <f t="array" aca="1" ref="P334" ca="1">IF(OR(availability[[#This Row],[start_missing]],availability[[#This Row],[end_missing]]), "",
 IF(OR(availability[[#This Row],[start_not_time]],availability[[#This Row],[end_not_time]]), "",
 (_FV(availability[#This Row],"end_num",TRUE)-_FV(availability[#This Row],"start_num",TRUE))*24))</f>
        <v>0</v>
      </c>
      <c r="Q334">
        <f ca="1">IF(availability[[#This Row],[duration_hours]]="", FALSE,
 OR(availability[[#This Row],[duration_hours]]&lt;=0, availability[[#This Row],[duration_hours]]&gt;16))</f>
        <v>0</v>
      </c>
    </row>
    <row r="335" spans="1:17" x14ac:dyDescent="0.25">
      <c r="A335" t="s">
        <v>511</v>
      </c>
      <c r="B335" t="s">
        <v>1051</v>
      </c>
      <c r="C335" s="1">
        <v>0.33333333333333331</v>
      </c>
      <c r="D335" s="1">
        <v>0.41666666666666669</v>
      </c>
      <c r="E335" t="b">
        <f>LEN(TRIM(availability[[#This Row],[FacultyID]]))=0</f>
        <v>0</v>
      </c>
      <c r="F335" t="b">
        <f>LEN(TRIM(availability[[#This Row],[Day]]))=0</f>
        <v>0</v>
      </c>
      <c r="G335" t="b">
        <f>IF(availability[[#This Row],[Day]]="",FALSE, ISERROR(MATCH(availability[[#This Row],[Day]], RefLists!$E:$E, 0)))</f>
        <v>0</v>
      </c>
      <c r="H335" t="b">
        <f>LEN(availability[[#This Row],[FacultyID]])&lt;&gt;LEN(TRIM(availability[[#This Row],[FacultyID]]))</f>
        <v>0</v>
      </c>
      <c r="I335" t="b">
        <f>OR(availability[[#This Row],[AvailableStart]]="", ISBLANK(availability[[#This Row],[AvailableStart]]))</f>
        <v>0</v>
      </c>
      <c r="J335" t="b">
        <f>OR(availability[[#This Row],[AvailableEnd]]="", ISBLANK(availability[[#This Row],[AvailableEnd]]))</f>
        <v>0</v>
      </c>
      <c r="K335" t="b">
        <f>AND(NOT(availability[[#This Row],[start_missing]]), NOT(ISNUMBER(availability[[#This Row],[AvailableStart]])))</f>
        <v>0</v>
      </c>
      <c r="L335" t="b">
        <f>AND(NOT(availability[[#This Row],[end_missing]]), NOT(ISNUMBER(availability[[#This Row],[AvailableEnd]])))</f>
        <v>0</v>
      </c>
      <c r="M335">
        <f>IF(availability[[#This Row],[start_missing]],"", IF(ISNUMBER(availability[[#This Row],[AvailableStart]]), availability[[#This Row],[AvailableStart]], IFERROR(TIMEVALUE(availability[[#This Row],[AvailableStart]]), "")))</f>
        <v>0.33333333333333331</v>
      </c>
      <c r="N335">
        <f>IF(availability[[#This Row],[end_missing]],"", IF(ISNUMBER(availability[[#This Row],[AvailableEnd]]), availability[[#This Row],[AvailableEnd]], IFERROR(TIMEVALUE(availability[[#This Row],[AvailableEnd]]), "")))</f>
        <v>0.41666666666666669</v>
      </c>
      <c r="O335" t="b">
        <f>IF(OR(availability[[#This Row],[start_missing]],availability[[#This Row],[end_missing]]), FALSE,
 IF(OR(availability[[#This Row],[start_not_time]],availability[[#This Row],[end_not_time]]), FALSE,
 availability[[#This Row],[end_num]]-availability[[#This Row],[start_num]]&lt;0))</f>
        <v>0</v>
      </c>
      <c r="P335" cm="1">
        <f t="array" aca="1" ref="P335" ca="1">IF(OR(availability[[#This Row],[start_missing]],availability[[#This Row],[end_missing]]), "",
 IF(OR(availability[[#This Row],[start_not_time]],availability[[#This Row],[end_not_time]]), "",
 (_FV(availability[#This Row],"end_num",TRUE)-_FV(availability[#This Row],"start_num",TRUE))*24))</f>
        <v>0</v>
      </c>
      <c r="Q335">
        <f ca="1">IF(availability[[#This Row],[duration_hours]]="", FALSE,
 OR(availability[[#This Row],[duration_hours]]&lt;=0, availability[[#This Row],[duration_hours]]&gt;16))</f>
        <v>0</v>
      </c>
    </row>
    <row r="336" spans="1:17" x14ac:dyDescent="0.25">
      <c r="A336" t="s">
        <v>511</v>
      </c>
      <c r="B336" t="s">
        <v>1052</v>
      </c>
      <c r="C336" s="1">
        <v>0.54166666666666663</v>
      </c>
      <c r="D336" s="1">
        <v>0.66666666666666663</v>
      </c>
      <c r="E336" t="b">
        <f>LEN(TRIM(availability[[#This Row],[FacultyID]]))=0</f>
        <v>0</v>
      </c>
      <c r="F336" t="b">
        <f>LEN(TRIM(availability[[#This Row],[Day]]))=0</f>
        <v>0</v>
      </c>
      <c r="G336" t="b">
        <f>IF(availability[[#This Row],[Day]]="",FALSE, ISERROR(MATCH(availability[[#This Row],[Day]], RefLists!$E:$E, 0)))</f>
        <v>0</v>
      </c>
      <c r="H336" t="b">
        <f>LEN(availability[[#This Row],[FacultyID]])&lt;&gt;LEN(TRIM(availability[[#This Row],[FacultyID]]))</f>
        <v>0</v>
      </c>
      <c r="I336" t="b">
        <f>OR(availability[[#This Row],[AvailableStart]]="", ISBLANK(availability[[#This Row],[AvailableStart]]))</f>
        <v>0</v>
      </c>
      <c r="J336" t="b">
        <f>OR(availability[[#This Row],[AvailableEnd]]="", ISBLANK(availability[[#This Row],[AvailableEnd]]))</f>
        <v>0</v>
      </c>
      <c r="K336" t="b">
        <f>AND(NOT(availability[[#This Row],[start_missing]]), NOT(ISNUMBER(availability[[#This Row],[AvailableStart]])))</f>
        <v>0</v>
      </c>
      <c r="L336" t="b">
        <f>AND(NOT(availability[[#This Row],[end_missing]]), NOT(ISNUMBER(availability[[#This Row],[AvailableEnd]])))</f>
        <v>0</v>
      </c>
      <c r="M336">
        <f>IF(availability[[#This Row],[start_missing]],"", IF(ISNUMBER(availability[[#This Row],[AvailableStart]]), availability[[#This Row],[AvailableStart]], IFERROR(TIMEVALUE(availability[[#This Row],[AvailableStart]]), "")))</f>
        <v>0.54166666666666663</v>
      </c>
      <c r="N336">
        <f>IF(availability[[#This Row],[end_missing]],"", IF(ISNUMBER(availability[[#This Row],[AvailableEnd]]), availability[[#This Row],[AvailableEnd]], IFERROR(TIMEVALUE(availability[[#This Row],[AvailableEnd]]), "")))</f>
        <v>0.66666666666666663</v>
      </c>
      <c r="O336" t="b">
        <f>IF(OR(availability[[#This Row],[start_missing]],availability[[#This Row],[end_missing]]), FALSE,
 IF(OR(availability[[#This Row],[start_not_time]],availability[[#This Row],[end_not_time]]), FALSE,
 availability[[#This Row],[end_num]]-availability[[#This Row],[start_num]]&lt;0))</f>
        <v>0</v>
      </c>
      <c r="P336" cm="1">
        <f t="array" aca="1" ref="P336" ca="1">IF(OR(availability[[#This Row],[start_missing]],availability[[#This Row],[end_missing]]), "",
 IF(OR(availability[[#This Row],[start_not_time]],availability[[#This Row],[end_not_time]]), "",
 (_FV(availability[#This Row],"end_num",TRUE)-_FV(availability[#This Row],"start_num",TRUE))*24))</f>
        <v>0</v>
      </c>
      <c r="Q336">
        <f ca="1">IF(availability[[#This Row],[duration_hours]]="", FALSE,
 OR(availability[[#This Row],[duration_hours]]&lt;=0, availability[[#This Row],[duration_hours]]&gt;16))</f>
        <v>0</v>
      </c>
    </row>
    <row r="337" spans="1:17" x14ac:dyDescent="0.25">
      <c r="A337" t="s">
        <v>511</v>
      </c>
      <c r="B337" t="s">
        <v>1050</v>
      </c>
      <c r="C337" s="1">
        <v>0.375</v>
      </c>
      <c r="D337" s="1">
        <v>0.54166666666666663</v>
      </c>
      <c r="E337" t="b">
        <f>LEN(TRIM(availability[[#This Row],[FacultyID]]))=0</f>
        <v>0</v>
      </c>
      <c r="F337" t="b">
        <f>LEN(TRIM(availability[[#This Row],[Day]]))=0</f>
        <v>0</v>
      </c>
      <c r="G337" t="b">
        <f>IF(availability[[#This Row],[Day]]="",FALSE, ISERROR(MATCH(availability[[#This Row],[Day]], RefLists!$E:$E, 0)))</f>
        <v>0</v>
      </c>
      <c r="H337" t="b">
        <f>LEN(availability[[#This Row],[FacultyID]])&lt;&gt;LEN(TRIM(availability[[#This Row],[FacultyID]]))</f>
        <v>0</v>
      </c>
      <c r="I337" t="b">
        <f>OR(availability[[#This Row],[AvailableStart]]="", ISBLANK(availability[[#This Row],[AvailableStart]]))</f>
        <v>0</v>
      </c>
      <c r="J337" t="b">
        <f>OR(availability[[#This Row],[AvailableEnd]]="", ISBLANK(availability[[#This Row],[AvailableEnd]]))</f>
        <v>0</v>
      </c>
      <c r="K337" t="b">
        <f>AND(NOT(availability[[#This Row],[start_missing]]), NOT(ISNUMBER(availability[[#This Row],[AvailableStart]])))</f>
        <v>0</v>
      </c>
      <c r="L337" t="b">
        <f>AND(NOT(availability[[#This Row],[end_missing]]), NOT(ISNUMBER(availability[[#This Row],[AvailableEnd]])))</f>
        <v>0</v>
      </c>
      <c r="M337">
        <f>IF(availability[[#This Row],[start_missing]],"", IF(ISNUMBER(availability[[#This Row],[AvailableStart]]), availability[[#This Row],[AvailableStart]], IFERROR(TIMEVALUE(availability[[#This Row],[AvailableStart]]), "")))</f>
        <v>0.375</v>
      </c>
      <c r="N337">
        <f>IF(availability[[#This Row],[end_missing]],"", IF(ISNUMBER(availability[[#This Row],[AvailableEnd]]), availability[[#This Row],[AvailableEnd]], IFERROR(TIMEVALUE(availability[[#This Row],[AvailableEnd]]), "")))</f>
        <v>0.54166666666666663</v>
      </c>
      <c r="O337" t="b">
        <f>IF(OR(availability[[#This Row],[start_missing]],availability[[#This Row],[end_missing]]), FALSE,
 IF(OR(availability[[#This Row],[start_not_time]],availability[[#This Row],[end_not_time]]), FALSE,
 availability[[#This Row],[end_num]]-availability[[#This Row],[start_num]]&lt;0))</f>
        <v>0</v>
      </c>
      <c r="P337" cm="1">
        <f t="array" aca="1" ref="P337" ca="1">IF(OR(availability[[#This Row],[start_missing]],availability[[#This Row],[end_missing]]), "",
 IF(OR(availability[[#This Row],[start_not_time]],availability[[#This Row],[end_not_time]]), "",
 (_FV(availability[#This Row],"end_num",TRUE)-_FV(availability[#This Row],"start_num",TRUE))*24))</f>
        <v>0</v>
      </c>
      <c r="Q337">
        <f ca="1">IF(availability[[#This Row],[duration_hours]]="", FALSE,
 OR(availability[[#This Row],[duration_hours]]&lt;=0, availability[[#This Row],[duration_hours]]&gt;16))</f>
        <v>0</v>
      </c>
    </row>
    <row r="338" spans="1:17" x14ac:dyDescent="0.25">
      <c r="A338" t="s">
        <v>511</v>
      </c>
      <c r="B338" t="s">
        <v>1053</v>
      </c>
      <c r="C338" s="1">
        <v>0.33333333333333331</v>
      </c>
      <c r="D338" s="1">
        <v>0.41666666666666669</v>
      </c>
      <c r="E338" t="b">
        <f>LEN(TRIM(availability[[#This Row],[FacultyID]]))=0</f>
        <v>0</v>
      </c>
      <c r="F338" t="b">
        <f>LEN(TRIM(availability[[#This Row],[Day]]))=0</f>
        <v>0</v>
      </c>
      <c r="G338" t="b">
        <f>IF(availability[[#This Row],[Day]]="",FALSE, ISERROR(MATCH(availability[[#This Row],[Day]], RefLists!$E:$E, 0)))</f>
        <v>0</v>
      </c>
      <c r="H338" t="b">
        <f>LEN(availability[[#This Row],[FacultyID]])&lt;&gt;LEN(TRIM(availability[[#This Row],[FacultyID]]))</f>
        <v>0</v>
      </c>
      <c r="I338" t="b">
        <f>OR(availability[[#This Row],[AvailableStart]]="", ISBLANK(availability[[#This Row],[AvailableStart]]))</f>
        <v>0</v>
      </c>
      <c r="J338" t="b">
        <f>OR(availability[[#This Row],[AvailableEnd]]="", ISBLANK(availability[[#This Row],[AvailableEnd]]))</f>
        <v>0</v>
      </c>
      <c r="K338" t="b">
        <f>AND(NOT(availability[[#This Row],[start_missing]]), NOT(ISNUMBER(availability[[#This Row],[AvailableStart]])))</f>
        <v>0</v>
      </c>
      <c r="L338" t="b">
        <f>AND(NOT(availability[[#This Row],[end_missing]]), NOT(ISNUMBER(availability[[#This Row],[AvailableEnd]])))</f>
        <v>0</v>
      </c>
      <c r="M338">
        <f>IF(availability[[#This Row],[start_missing]],"", IF(ISNUMBER(availability[[#This Row],[AvailableStart]]), availability[[#This Row],[AvailableStart]], IFERROR(TIMEVALUE(availability[[#This Row],[AvailableStart]]), "")))</f>
        <v>0.33333333333333331</v>
      </c>
      <c r="N338">
        <f>IF(availability[[#This Row],[end_missing]],"", IF(ISNUMBER(availability[[#This Row],[AvailableEnd]]), availability[[#This Row],[AvailableEnd]], IFERROR(TIMEVALUE(availability[[#This Row],[AvailableEnd]]), "")))</f>
        <v>0.41666666666666669</v>
      </c>
      <c r="O338" t="b">
        <f>IF(OR(availability[[#This Row],[start_missing]],availability[[#This Row],[end_missing]]), FALSE,
 IF(OR(availability[[#This Row],[start_not_time]],availability[[#This Row],[end_not_time]]), FALSE,
 availability[[#This Row],[end_num]]-availability[[#This Row],[start_num]]&lt;0))</f>
        <v>0</v>
      </c>
      <c r="P338" cm="1">
        <f t="array" aca="1" ref="P338" ca="1">IF(OR(availability[[#This Row],[start_missing]],availability[[#This Row],[end_missing]]), "",
 IF(OR(availability[[#This Row],[start_not_time]],availability[[#This Row],[end_not_time]]), "",
 (_FV(availability[#This Row],"end_num",TRUE)-_FV(availability[#This Row],"start_num",TRUE))*24))</f>
        <v>0</v>
      </c>
      <c r="Q338">
        <f ca="1">IF(availability[[#This Row],[duration_hours]]="", FALSE,
 OR(availability[[#This Row],[duration_hours]]&lt;=0, availability[[#This Row],[duration_hours]]&gt;16))</f>
        <v>0</v>
      </c>
    </row>
    <row r="339" spans="1:17" x14ac:dyDescent="0.25">
      <c r="A339" t="s">
        <v>514</v>
      </c>
      <c r="B339" t="s">
        <v>1051</v>
      </c>
      <c r="C339" s="1">
        <v>0.375</v>
      </c>
      <c r="D339" s="1">
        <v>0.54166666666666663</v>
      </c>
      <c r="E339" t="b">
        <f>LEN(TRIM(availability[[#This Row],[FacultyID]]))=0</f>
        <v>0</v>
      </c>
      <c r="F339" t="b">
        <f>LEN(TRIM(availability[[#This Row],[Day]]))=0</f>
        <v>0</v>
      </c>
      <c r="G339" t="b">
        <f>IF(availability[[#This Row],[Day]]="",FALSE, ISERROR(MATCH(availability[[#This Row],[Day]], RefLists!$E:$E, 0)))</f>
        <v>0</v>
      </c>
      <c r="H339" t="b">
        <f>LEN(availability[[#This Row],[FacultyID]])&lt;&gt;LEN(TRIM(availability[[#This Row],[FacultyID]]))</f>
        <v>0</v>
      </c>
      <c r="I339" t="b">
        <f>OR(availability[[#This Row],[AvailableStart]]="", ISBLANK(availability[[#This Row],[AvailableStart]]))</f>
        <v>0</v>
      </c>
      <c r="J339" t="b">
        <f>OR(availability[[#This Row],[AvailableEnd]]="", ISBLANK(availability[[#This Row],[AvailableEnd]]))</f>
        <v>0</v>
      </c>
      <c r="K339" t="b">
        <f>AND(NOT(availability[[#This Row],[start_missing]]), NOT(ISNUMBER(availability[[#This Row],[AvailableStart]])))</f>
        <v>0</v>
      </c>
      <c r="L339" t="b">
        <f>AND(NOT(availability[[#This Row],[end_missing]]), NOT(ISNUMBER(availability[[#This Row],[AvailableEnd]])))</f>
        <v>0</v>
      </c>
      <c r="M339">
        <f>IF(availability[[#This Row],[start_missing]],"", IF(ISNUMBER(availability[[#This Row],[AvailableStart]]), availability[[#This Row],[AvailableStart]], IFERROR(TIMEVALUE(availability[[#This Row],[AvailableStart]]), "")))</f>
        <v>0.375</v>
      </c>
      <c r="N339">
        <f>IF(availability[[#This Row],[end_missing]],"", IF(ISNUMBER(availability[[#This Row],[AvailableEnd]]), availability[[#This Row],[AvailableEnd]], IFERROR(TIMEVALUE(availability[[#This Row],[AvailableEnd]]), "")))</f>
        <v>0.54166666666666663</v>
      </c>
      <c r="O339" t="b">
        <f>IF(OR(availability[[#This Row],[start_missing]],availability[[#This Row],[end_missing]]), FALSE,
 IF(OR(availability[[#This Row],[start_not_time]],availability[[#This Row],[end_not_time]]), FALSE,
 availability[[#This Row],[end_num]]-availability[[#This Row],[start_num]]&lt;0))</f>
        <v>0</v>
      </c>
      <c r="P339" cm="1">
        <f t="array" aca="1" ref="P339" ca="1">IF(OR(availability[[#This Row],[start_missing]],availability[[#This Row],[end_missing]]), "",
 IF(OR(availability[[#This Row],[start_not_time]],availability[[#This Row],[end_not_time]]), "",
 (_FV(availability[#This Row],"end_num",TRUE)-_FV(availability[#This Row],"start_num",TRUE))*24))</f>
        <v>0</v>
      </c>
      <c r="Q339">
        <f ca="1">IF(availability[[#This Row],[duration_hours]]="", FALSE,
 OR(availability[[#This Row],[duration_hours]]&lt;=0, availability[[#This Row],[duration_hours]]&gt;16))</f>
        <v>0</v>
      </c>
    </row>
    <row r="340" spans="1:17" x14ac:dyDescent="0.25">
      <c r="A340" t="s">
        <v>514</v>
      </c>
      <c r="B340" t="s">
        <v>1050</v>
      </c>
      <c r="C340" s="1">
        <v>0.41666666666666669</v>
      </c>
      <c r="D340" s="1">
        <v>0.58333333333333337</v>
      </c>
      <c r="E340" t="b">
        <f>LEN(TRIM(availability[[#This Row],[FacultyID]]))=0</f>
        <v>0</v>
      </c>
      <c r="F340" t="b">
        <f>LEN(TRIM(availability[[#This Row],[Day]]))=0</f>
        <v>0</v>
      </c>
      <c r="G340" t="b">
        <f>IF(availability[[#This Row],[Day]]="",FALSE, ISERROR(MATCH(availability[[#This Row],[Day]], RefLists!$E:$E, 0)))</f>
        <v>0</v>
      </c>
      <c r="H340" t="b">
        <f>LEN(availability[[#This Row],[FacultyID]])&lt;&gt;LEN(TRIM(availability[[#This Row],[FacultyID]]))</f>
        <v>0</v>
      </c>
      <c r="I340" t="b">
        <f>OR(availability[[#This Row],[AvailableStart]]="", ISBLANK(availability[[#This Row],[AvailableStart]]))</f>
        <v>0</v>
      </c>
      <c r="J340" t="b">
        <f>OR(availability[[#This Row],[AvailableEnd]]="", ISBLANK(availability[[#This Row],[AvailableEnd]]))</f>
        <v>0</v>
      </c>
      <c r="K340" t="b">
        <f>AND(NOT(availability[[#This Row],[start_missing]]), NOT(ISNUMBER(availability[[#This Row],[AvailableStart]])))</f>
        <v>0</v>
      </c>
      <c r="L340" t="b">
        <f>AND(NOT(availability[[#This Row],[end_missing]]), NOT(ISNUMBER(availability[[#This Row],[AvailableEnd]])))</f>
        <v>0</v>
      </c>
      <c r="M340">
        <f>IF(availability[[#This Row],[start_missing]],"", IF(ISNUMBER(availability[[#This Row],[AvailableStart]]), availability[[#This Row],[AvailableStart]], IFERROR(TIMEVALUE(availability[[#This Row],[AvailableStart]]), "")))</f>
        <v>0.41666666666666669</v>
      </c>
      <c r="N340">
        <f>IF(availability[[#This Row],[end_missing]],"", IF(ISNUMBER(availability[[#This Row],[AvailableEnd]]), availability[[#This Row],[AvailableEnd]], IFERROR(TIMEVALUE(availability[[#This Row],[AvailableEnd]]), "")))</f>
        <v>0.58333333333333337</v>
      </c>
      <c r="O340" t="b">
        <f>IF(OR(availability[[#This Row],[start_missing]],availability[[#This Row],[end_missing]]), FALSE,
 IF(OR(availability[[#This Row],[start_not_time]],availability[[#This Row],[end_not_time]]), FALSE,
 availability[[#This Row],[end_num]]-availability[[#This Row],[start_num]]&lt;0))</f>
        <v>0</v>
      </c>
      <c r="P340" cm="1">
        <f t="array" aca="1" ref="P340" ca="1">IF(OR(availability[[#This Row],[start_missing]],availability[[#This Row],[end_missing]]), "",
 IF(OR(availability[[#This Row],[start_not_time]],availability[[#This Row],[end_not_time]]), "",
 (_FV(availability[#This Row],"end_num",TRUE)-_FV(availability[#This Row],"start_num",TRUE))*24))</f>
        <v>0</v>
      </c>
      <c r="Q340">
        <f ca="1">IF(availability[[#This Row],[duration_hours]]="", FALSE,
 OR(availability[[#This Row],[duration_hours]]&lt;=0, availability[[#This Row],[duration_hours]]&gt;16))</f>
        <v>0</v>
      </c>
    </row>
    <row r="341" spans="1:17" x14ac:dyDescent="0.25">
      <c r="A341" t="s">
        <v>517</v>
      </c>
      <c r="B341" t="s">
        <v>1052</v>
      </c>
      <c r="C341" s="1">
        <v>0.54166666666666663</v>
      </c>
      <c r="D341" s="1">
        <v>0.625</v>
      </c>
      <c r="E341" t="b">
        <f>LEN(TRIM(availability[[#This Row],[FacultyID]]))=0</f>
        <v>0</v>
      </c>
      <c r="F341" t="b">
        <f>LEN(TRIM(availability[[#This Row],[Day]]))=0</f>
        <v>0</v>
      </c>
      <c r="G341" t="b">
        <f>IF(availability[[#This Row],[Day]]="",FALSE, ISERROR(MATCH(availability[[#This Row],[Day]], RefLists!$E:$E, 0)))</f>
        <v>0</v>
      </c>
      <c r="H341" t="b">
        <f>LEN(availability[[#This Row],[FacultyID]])&lt;&gt;LEN(TRIM(availability[[#This Row],[FacultyID]]))</f>
        <v>0</v>
      </c>
      <c r="I341" t="b">
        <f>OR(availability[[#This Row],[AvailableStart]]="", ISBLANK(availability[[#This Row],[AvailableStart]]))</f>
        <v>0</v>
      </c>
      <c r="J341" t="b">
        <f>OR(availability[[#This Row],[AvailableEnd]]="", ISBLANK(availability[[#This Row],[AvailableEnd]]))</f>
        <v>0</v>
      </c>
      <c r="K341" t="b">
        <f>AND(NOT(availability[[#This Row],[start_missing]]), NOT(ISNUMBER(availability[[#This Row],[AvailableStart]])))</f>
        <v>0</v>
      </c>
      <c r="L341" t="b">
        <f>AND(NOT(availability[[#This Row],[end_missing]]), NOT(ISNUMBER(availability[[#This Row],[AvailableEnd]])))</f>
        <v>0</v>
      </c>
      <c r="M341">
        <f>IF(availability[[#This Row],[start_missing]],"", IF(ISNUMBER(availability[[#This Row],[AvailableStart]]), availability[[#This Row],[AvailableStart]], IFERROR(TIMEVALUE(availability[[#This Row],[AvailableStart]]), "")))</f>
        <v>0.54166666666666663</v>
      </c>
      <c r="N341">
        <f>IF(availability[[#This Row],[end_missing]],"", IF(ISNUMBER(availability[[#This Row],[AvailableEnd]]), availability[[#This Row],[AvailableEnd]], IFERROR(TIMEVALUE(availability[[#This Row],[AvailableEnd]]), "")))</f>
        <v>0.625</v>
      </c>
      <c r="O341" t="b">
        <f>IF(OR(availability[[#This Row],[start_missing]],availability[[#This Row],[end_missing]]), FALSE,
 IF(OR(availability[[#This Row],[start_not_time]],availability[[#This Row],[end_not_time]]), FALSE,
 availability[[#This Row],[end_num]]-availability[[#This Row],[start_num]]&lt;0))</f>
        <v>0</v>
      </c>
      <c r="P341" cm="1">
        <f t="array" aca="1" ref="P341" ca="1">IF(OR(availability[[#This Row],[start_missing]],availability[[#This Row],[end_missing]]), "",
 IF(OR(availability[[#This Row],[start_not_time]],availability[[#This Row],[end_not_time]]), "",
 (_FV(availability[#This Row],"end_num",TRUE)-_FV(availability[#This Row],"start_num",TRUE))*24))</f>
        <v>0</v>
      </c>
      <c r="Q341">
        <f ca="1">IF(availability[[#This Row],[duration_hours]]="", FALSE,
 OR(availability[[#This Row],[duration_hours]]&lt;=0, availability[[#This Row],[duration_hours]]&gt;16))</f>
        <v>0</v>
      </c>
    </row>
    <row r="342" spans="1:17" x14ac:dyDescent="0.25">
      <c r="A342" t="s">
        <v>517</v>
      </c>
      <c r="B342" t="s">
        <v>1050</v>
      </c>
      <c r="C342" s="1">
        <v>0.375</v>
      </c>
      <c r="D342" s="1">
        <v>0.54166666666666663</v>
      </c>
      <c r="E342" t="b">
        <f>LEN(TRIM(availability[[#This Row],[FacultyID]]))=0</f>
        <v>0</v>
      </c>
      <c r="F342" t="b">
        <f>LEN(TRIM(availability[[#This Row],[Day]]))=0</f>
        <v>0</v>
      </c>
      <c r="G342" t="b">
        <f>IF(availability[[#This Row],[Day]]="",FALSE, ISERROR(MATCH(availability[[#This Row],[Day]], RefLists!$E:$E, 0)))</f>
        <v>0</v>
      </c>
      <c r="H342" t="b">
        <f>LEN(availability[[#This Row],[FacultyID]])&lt;&gt;LEN(TRIM(availability[[#This Row],[FacultyID]]))</f>
        <v>0</v>
      </c>
      <c r="I342" t="b">
        <f>OR(availability[[#This Row],[AvailableStart]]="", ISBLANK(availability[[#This Row],[AvailableStart]]))</f>
        <v>0</v>
      </c>
      <c r="J342" t="b">
        <f>OR(availability[[#This Row],[AvailableEnd]]="", ISBLANK(availability[[#This Row],[AvailableEnd]]))</f>
        <v>0</v>
      </c>
      <c r="K342" t="b">
        <f>AND(NOT(availability[[#This Row],[start_missing]]), NOT(ISNUMBER(availability[[#This Row],[AvailableStart]])))</f>
        <v>0</v>
      </c>
      <c r="L342" t="b">
        <f>AND(NOT(availability[[#This Row],[end_missing]]), NOT(ISNUMBER(availability[[#This Row],[AvailableEnd]])))</f>
        <v>0</v>
      </c>
      <c r="M342">
        <f>IF(availability[[#This Row],[start_missing]],"", IF(ISNUMBER(availability[[#This Row],[AvailableStart]]), availability[[#This Row],[AvailableStart]], IFERROR(TIMEVALUE(availability[[#This Row],[AvailableStart]]), "")))</f>
        <v>0.375</v>
      </c>
      <c r="N342">
        <f>IF(availability[[#This Row],[end_missing]],"", IF(ISNUMBER(availability[[#This Row],[AvailableEnd]]), availability[[#This Row],[AvailableEnd]], IFERROR(TIMEVALUE(availability[[#This Row],[AvailableEnd]]), "")))</f>
        <v>0.54166666666666663</v>
      </c>
      <c r="O342" t="b">
        <f>IF(OR(availability[[#This Row],[start_missing]],availability[[#This Row],[end_missing]]), FALSE,
 IF(OR(availability[[#This Row],[start_not_time]],availability[[#This Row],[end_not_time]]), FALSE,
 availability[[#This Row],[end_num]]-availability[[#This Row],[start_num]]&lt;0))</f>
        <v>0</v>
      </c>
      <c r="P342" cm="1">
        <f t="array" aca="1" ref="P342" ca="1">IF(OR(availability[[#This Row],[start_missing]],availability[[#This Row],[end_missing]]), "",
 IF(OR(availability[[#This Row],[start_not_time]],availability[[#This Row],[end_not_time]]), "",
 (_FV(availability[#This Row],"end_num",TRUE)-_FV(availability[#This Row],"start_num",TRUE))*24))</f>
        <v>0</v>
      </c>
      <c r="Q342">
        <f ca="1">IF(availability[[#This Row],[duration_hours]]="", FALSE,
 OR(availability[[#This Row],[duration_hours]]&lt;=0, availability[[#This Row],[duration_hours]]&gt;16))</f>
        <v>0</v>
      </c>
    </row>
    <row r="343" spans="1:17" x14ac:dyDescent="0.25">
      <c r="A343" t="s">
        <v>520</v>
      </c>
      <c r="B343" t="s">
        <v>1049</v>
      </c>
      <c r="C343" s="1">
        <v>0.5</v>
      </c>
      <c r="D343" s="1">
        <v>0.625</v>
      </c>
      <c r="E343" t="b">
        <f>LEN(TRIM(availability[[#This Row],[FacultyID]]))=0</f>
        <v>0</v>
      </c>
      <c r="F343" t="b">
        <f>LEN(TRIM(availability[[#This Row],[Day]]))=0</f>
        <v>0</v>
      </c>
      <c r="G343" t="b">
        <f>IF(availability[[#This Row],[Day]]="",FALSE, ISERROR(MATCH(availability[[#This Row],[Day]], RefLists!$E:$E, 0)))</f>
        <v>0</v>
      </c>
      <c r="H343" t="b">
        <f>LEN(availability[[#This Row],[FacultyID]])&lt;&gt;LEN(TRIM(availability[[#This Row],[FacultyID]]))</f>
        <v>0</v>
      </c>
      <c r="I343" t="b">
        <f>OR(availability[[#This Row],[AvailableStart]]="", ISBLANK(availability[[#This Row],[AvailableStart]]))</f>
        <v>0</v>
      </c>
      <c r="J343" t="b">
        <f>OR(availability[[#This Row],[AvailableEnd]]="", ISBLANK(availability[[#This Row],[AvailableEnd]]))</f>
        <v>0</v>
      </c>
      <c r="K343" t="b">
        <f>AND(NOT(availability[[#This Row],[start_missing]]), NOT(ISNUMBER(availability[[#This Row],[AvailableStart]])))</f>
        <v>0</v>
      </c>
      <c r="L343" t="b">
        <f>AND(NOT(availability[[#This Row],[end_missing]]), NOT(ISNUMBER(availability[[#This Row],[AvailableEnd]])))</f>
        <v>0</v>
      </c>
      <c r="M343">
        <f>IF(availability[[#This Row],[start_missing]],"", IF(ISNUMBER(availability[[#This Row],[AvailableStart]]), availability[[#This Row],[AvailableStart]], IFERROR(TIMEVALUE(availability[[#This Row],[AvailableStart]]), "")))</f>
        <v>0.5</v>
      </c>
      <c r="N343">
        <f>IF(availability[[#This Row],[end_missing]],"", IF(ISNUMBER(availability[[#This Row],[AvailableEnd]]), availability[[#This Row],[AvailableEnd]], IFERROR(TIMEVALUE(availability[[#This Row],[AvailableEnd]]), "")))</f>
        <v>0.625</v>
      </c>
      <c r="O343" t="b">
        <f>IF(OR(availability[[#This Row],[start_missing]],availability[[#This Row],[end_missing]]), FALSE,
 IF(OR(availability[[#This Row],[start_not_time]],availability[[#This Row],[end_not_time]]), FALSE,
 availability[[#This Row],[end_num]]-availability[[#This Row],[start_num]]&lt;0))</f>
        <v>0</v>
      </c>
      <c r="P343" cm="1">
        <f t="array" aca="1" ref="P343" ca="1">IF(OR(availability[[#This Row],[start_missing]],availability[[#This Row],[end_missing]]), "",
 IF(OR(availability[[#This Row],[start_not_time]],availability[[#This Row],[end_not_time]]), "",
 (_FV(availability[#This Row],"end_num",TRUE)-_FV(availability[#This Row],"start_num",TRUE))*24))</f>
        <v>0</v>
      </c>
      <c r="Q343">
        <f ca="1">IF(availability[[#This Row],[duration_hours]]="", FALSE,
 OR(availability[[#This Row],[duration_hours]]&lt;=0, availability[[#This Row],[duration_hours]]&gt;16))</f>
        <v>0</v>
      </c>
    </row>
    <row r="344" spans="1:17" x14ac:dyDescent="0.25">
      <c r="A344" t="s">
        <v>520</v>
      </c>
      <c r="B344" t="s">
        <v>1050</v>
      </c>
      <c r="C344" s="1">
        <v>0.54166666666666663</v>
      </c>
      <c r="D344" s="1">
        <v>0.625</v>
      </c>
      <c r="E344" t="b">
        <f>LEN(TRIM(availability[[#This Row],[FacultyID]]))=0</f>
        <v>0</v>
      </c>
      <c r="F344" t="b">
        <f>LEN(TRIM(availability[[#This Row],[Day]]))=0</f>
        <v>0</v>
      </c>
      <c r="G344" t="b">
        <f>IF(availability[[#This Row],[Day]]="",FALSE, ISERROR(MATCH(availability[[#This Row],[Day]], RefLists!$E:$E, 0)))</f>
        <v>0</v>
      </c>
      <c r="H344" t="b">
        <f>LEN(availability[[#This Row],[FacultyID]])&lt;&gt;LEN(TRIM(availability[[#This Row],[FacultyID]]))</f>
        <v>0</v>
      </c>
      <c r="I344" t="b">
        <f>OR(availability[[#This Row],[AvailableStart]]="", ISBLANK(availability[[#This Row],[AvailableStart]]))</f>
        <v>0</v>
      </c>
      <c r="J344" t="b">
        <f>OR(availability[[#This Row],[AvailableEnd]]="", ISBLANK(availability[[#This Row],[AvailableEnd]]))</f>
        <v>0</v>
      </c>
      <c r="K344" t="b">
        <f>AND(NOT(availability[[#This Row],[start_missing]]), NOT(ISNUMBER(availability[[#This Row],[AvailableStart]])))</f>
        <v>0</v>
      </c>
      <c r="L344" t="b">
        <f>AND(NOT(availability[[#This Row],[end_missing]]), NOT(ISNUMBER(availability[[#This Row],[AvailableEnd]])))</f>
        <v>0</v>
      </c>
      <c r="M344">
        <f>IF(availability[[#This Row],[start_missing]],"", IF(ISNUMBER(availability[[#This Row],[AvailableStart]]), availability[[#This Row],[AvailableStart]], IFERROR(TIMEVALUE(availability[[#This Row],[AvailableStart]]), "")))</f>
        <v>0.54166666666666663</v>
      </c>
      <c r="N344">
        <f>IF(availability[[#This Row],[end_missing]],"", IF(ISNUMBER(availability[[#This Row],[AvailableEnd]]), availability[[#This Row],[AvailableEnd]], IFERROR(TIMEVALUE(availability[[#This Row],[AvailableEnd]]), "")))</f>
        <v>0.625</v>
      </c>
      <c r="O344" t="b">
        <f>IF(OR(availability[[#This Row],[start_missing]],availability[[#This Row],[end_missing]]), FALSE,
 IF(OR(availability[[#This Row],[start_not_time]],availability[[#This Row],[end_not_time]]), FALSE,
 availability[[#This Row],[end_num]]-availability[[#This Row],[start_num]]&lt;0))</f>
        <v>0</v>
      </c>
      <c r="P344" cm="1">
        <f t="array" aca="1" ref="P344" ca="1">IF(OR(availability[[#This Row],[start_missing]],availability[[#This Row],[end_missing]]), "",
 IF(OR(availability[[#This Row],[start_not_time]],availability[[#This Row],[end_not_time]]), "",
 (_FV(availability[#This Row],"end_num",TRUE)-_FV(availability[#This Row],"start_num",TRUE))*24))</f>
        <v>0</v>
      </c>
      <c r="Q344">
        <f ca="1">IF(availability[[#This Row],[duration_hours]]="", FALSE,
 OR(availability[[#This Row],[duration_hours]]&lt;=0, availability[[#This Row],[duration_hours]]&gt;16))</f>
        <v>0</v>
      </c>
    </row>
    <row r="345" spans="1:17" x14ac:dyDescent="0.25">
      <c r="A345" t="s">
        <v>523</v>
      </c>
      <c r="B345" t="s">
        <v>1052</v>
      </c>
      <c r="C345" s="1">
        <v>0.5</v>
      </c>
      <c r="D345" s="1">
        <v>0.66666666666666663</v>
      </c>
      <c r="E345" t="b">
        <f>LEN(TRIM(availability[[#This Row],[FacultyID]]))=0</f>
        <v>0</v>
      </c>
      <c r="F345" t="b">
        <f>LEN(TRIM(availability[[#This Row],[Day]]))=0</f>
        <v>0</v>
      </c>
      <c r="G345" t="b">
        <f>IF(availability[[#This Row],[Day]]="",FALSE, ISERROR(MATCH(availability[[#This Row],[Day]], RefLists!$E:$E, 0)))</f>
        <v>0</v>
      </c>
      <c r="H345" t="b">
        <f>LEN(availability[[#This Row],[FacultyID]])&lt;&gt;LEN(TRIM(availability[[#This Row],[FacultyID]]))</f>
        <v>0</v>
      </c>
      <c r="I345" t="b">
        <f>OR(availability[[#This Row],[AvailableStart]]="", ISBLANK(availability[[#This Row],[AvailableStart]]))</f>
        <v>0</v>
      </c>
      <c r="J345" t="b">
        <f>OR(availability[[#This Row],[AvailableEnd]]="", ISBLANK(availability[[#This Row],[AvailableEnd]]))</f>
        <v>0</v>
      </c>
      <c r="K345" t="b">
        <f>AND(NOT(availability[[#This Row],[start_missing]]), NOT(ISNUMBER(availability[[#This Row],[AvailableStart]])))</f>
        <v>0</v>
      </c>
      <c r="L345" t="b">
        <f>AND(NOT(availability[[#This Row],[end_missing]]), NOT(ISNUMBER(availability[[#This Row],[AvailableEnd]])))</f>
        <v>0</v>
      </c>
      <c r="M345">
        <f>IF(availability[[#This Row],[start_missing]],"", IF(ISNUMBER(availability[[#This Row],[AvailableStart]]), availability[[#This Row],[AvailableStart]], IFERROR(TIMEVALUE(availability[[#This Row],[AvailableStart]]), "")))</f>
        <v>0.5</v>
      </c>
      <c r="N345">
        <f>IF(availability[[#This Row],[end_missing]],"", IF(ISNUMBER(availability[[#This Row],[AvailableEnd]]), availability[[#This Row],[AvailableEnd]], IFERROR(TIMEVALUE(availability[[#This Row],[AvailableEnd]]), "")))</f>
        <v>0.66666666666666663</v>
      </c>
      <c r="O345" t="b">
        <f>IF(OR(availability[[#This Row],[start_missing]],availability[[#This Row],[end_missing]]), FALSE,
 IF(OR(availability[[#This Row],[start_not_time]],availability[[#This Row],[end_not_time]]), FALSE,
 availability[[#This Row],[end_num]]-availability[[#This Row],[start_num]]&lt;0))</f>
        <v>0</v>
      </c>
      <c r="P345" cm="1">
        <f t="array" aca="1" ref="P345" ca="1">IF(OR(availability[[#This Row],[start_missing]],availability[[#This Row],[end_missing]]), "",
 IF(OR(availability[[#This Row],[start_not_time]],availability[[#This Row],[end_not_time]]), "",
 (_FV(availability[#This Row],"end_num",TRUE)-_FV(availability[#This Row],"start_num",TRUE))*24))</f>
        <v>0</v>
      </c>
      <c r="Q345">
        <f ca="1">IF(availability[[#This Row],[duration_hours]]="", FALSE,
 OR(availability[[#This Row],[duration_hours]]&lt;=0, availability[[#This Row],[duration_hours]]&gt;16))</f>
        <v>0</v>
      </c>
    </row>
    <row r="346" spans="1:17" x14ac:dyDescent="0.25">
      <c r="A346" t="s">
        <v>523</v>
      </c>
      <c r="B346" t="s">
        <v>1053</v>
      </c>
      <c r="C346" s="1">
        <v>0.33333333333333331</v>
      </c>
      <c r="D346" s="1">
        <v>0.5</v>
      </c>
      <c r="E346" t="b">
        <f>LEN(TRIM(availability[[#This Row],[FacultyID]]))=0</f>
        <v>0</v>
      </c>
      <c r="F346" t="b">
        <f>LEN(TRIM(availability[[#This Row],[Day]]))=0</f>
        <v>0</v>
      </c>
      <c r="G346" t="b">
        <f>IF(availability[[#This Row],[Day]]="",FALSE, ISERROR(MATCH(availability[[#This Row],[Day]], RefLists!$E:$E, 0)))</f>
        <v>0</v>
      </c>
      <c r="H346" t="b">
        <f>LEN(availability[[#This Row],[FacultyID]])&lt;&gt;LEN(TRIM(availability[[#This Row],[FacultyID]]))</f>
        <v>0</v>
      </c>
      <c r="I346" t="b">
        <f>OR(availability[[#This Row],[AvailableStart]]="", ISBLANK(availability[[#This Row],[AvailableStart]]))</f>
        <v>0</v>
      </c>
      <c r="J346" t="b">
        <f>OR(availability[[#This Row],[AvailableEnd]]="", ISBLANK(availability[[#This Row],[AvailableEnd]]))</f>
        <v>0</v>
      </c>
      <c r="K346" t="b">
        <f>AND(NOT(availability[[#This Row],[start_missing]]), NOT(ISNUMBER(availability[[#This Row],[AvailableStart]])))</f>
        <v>0</v>
      </c>
      <c r="L346" t="b">
        <f>AND(NOT(availability[[#This Row],[end_missing]]), NOT(ISNUMBER(availability[[#This Row],[AvailableEnd]])))</f>
        <v>0</v>
      </c>
      <c r="M346">
        <f>IF(availability[[#This Row],[start_missing]],"", IF(ISNUMBER(availability[[#This Row],[AvailableStart]]), availability[[#This Row],[AvailableStart]], IFERROR(TIMEVALUE(availability[[#This Row],[AvailableStart]]), "")))</f>
        <v>0.33333333333333331</v>
      </c>
      <c r="N346">
        <f>IF(availability[[#This Row],[end_missing]],"", IF(ISNUMBER(availability[[#This Row],[AvailableEnd]]), availability[[#This Row],[AvailableEnd]], IFERROR(TIMEVALUE(availability[[#This Row],[AvailableEnd]]), "")))</f>
        <v>0.5</v>
      </c>
      <c r="O346" t="b">
        <f>IF(OR(availability[[#This Row],[start_missing]],availability[[#This Row],[end_missing]]), FALSE,
 IF(OR(availability[[#This Row],[start_not_time]],availability[[#This Row],[end_not_time]]), FALSE,
 availability[[#This Row],[end_num]]-availability[[#This Row],[start_num]]&lt;0))</f>
        <v>0</v>
      </c>
      <c r="P346" cm="1">
        <f t="array" aca="1" ref="P346" ca="1">IF(OR(availability[[#This Row],[start_missing]],availability[[#This Row],[end_missing]]), "",
 IF(OR(availability[[#This Row],[start_not_time]],availability[[#This Row],[end_not_time]]), "",
 (_FV(availability[#This Row],"end_num",TRUE)-_FV(availability[#This Row],"start_num",TRUE))*24))</f>
        <v>0</v>
      </c>
      <c r="Q346">
        <f ca="1">IF(availability[[#This Row],[duration_hours]]="", FALSE,
 OR(availability[[#This Row],[duration_hours]]&lt;=0, availability[[#This Row],[duration_hours]]&gt;16))</f>
        <v>0</v>
      </c>
    </row>
    <row r="347" spans="1:17" x14ac:dyDescent="0.25">
      <c r="A347" t="s">
        <v>526</v>
      </c>
      <c r="B347" t="s">
        <v>1049</v>
      </c>
      <c r="C347" s="1">
        <v>0.54166666666666663</v>
      </c>
      <c r="D347" s="1">
        <v>0.625</v>
      </c>
      <c r="E347" t="b">
        <f>LEN(TRIM(availability[[#This Row],[FacultyID]]))=0</f>
        <v>0</v>
      </c>
      <c r="F347" t="b">
        <f>LEN(TRIM(availability[[#This Row],[Day]]))=0</f>
        <v>0</v>
      </c>
      <c r="G347" t="b">
        <f>IF(availability[[#This Row],[Day]]="",FALSE, ISERROR(MATCH(availability[[#This Row],[Day]], RefLists!$E:$E, 0)))</f>
        <v>0</v>
      </c>
      <c r="H347" t="b">
        <f>LEN(availability[[#This Row],[FacultyID]])&lt;&gt;LEN(TRIM(availability[[#This Row],[FacultyID]]))</f>
        <v>0</v>
      </c>
      <c r="I347" t="b">
        <f>OR(availability[[#This Row],[AvailableStart]]="", ISBLANK(availability[[#This Row],[AvailableStart]]))</f>
        <v>0</v>
      </c>
      <c r="J347" t="b">
        <f>OR(availability[[#This Row],[AvailableEnd]]="", ISBLANK(availability[[#This Row],[AvailableEnd]]))</f>
        <v>0</v>
      </c>
      <c r="K347" t="b">
        <f>AND(NOT(availability[[#This Row],[start_missing]]), NOT(ISNUMBER(availability[[#This Row],[AvailableStart]])))</f>
        <v>0</v>
      </c>
      <c r="L347" t="b">
        <f>AND(NOT(availability[[#This Row],[end_missing]]), NOT(ISNUMBER(availability[[#This Row],[AvailableEnd]])))</f>
        <v>0</v>
      </c>
      <c r="M347">
        <f>IF(availability[[#This Row],[start_missing]],"", IF(ISNUMBER(availability[[#This Row],[AvailableStart]]), availability[[#This Row],[AvailableStart]], IFERROR(TIMEVALUE(availability[[#This Row],[AvailableStart]]), "")))</f>
        <v>0.54166666666666663</v>
      </c>
      <c r="N347">
        <f>IF(availability[[#This Row],[end_missing]],"", IF(ISNUMBER(availability[[#This Row],[AvailableEnd]]), availability[[#This Row],[AvailableEnd]], IFERROR(TIMEVALUE(availability[[#This Row],[AvailableEnd]]), "")))</f>
        <v>0.625</v>
      </c>
      <c r="O347" t="b">
        <f>IF(OR(availability[[#This Row],[start_missing]],availability[[#This Row],[end_missing]]), FALSE,
 IF(OR(availability[[#This Row],[start_not_time]],availability[[#This Row],[end_not_time]]), FALSE,
 availability[[#This Row],[end_num]]-availability[[#This Row],[start_num]]&lt;0))</f>
        <v>0</v>
      </c>
      <c r="P347" cm="1">
        <f t="array" aca="1" ref="P347" ca="1">IF(OR(availability[[#This Row],[start_missing]],availability[[#This Row],[end_missing]]), "",
 IF(OR(availability[[#This Row],[start_not_time]],availability[[#This Row],[end_not_time]]), "",
 (_FV(availability[#This Row],"end_num",TRUE)-_FV(availability[#This Row],"start_num",TRUE))*24))</f>
        <v>0</v>
      </c>
      <c r="Q347">
        <f ca="1">IF(availability[[#This Row],[duration_hours]]="", FALSE,
 OR(availability[[#This Row],[duration_hours]]&lt;=0, availability[[#This Row],[duration_hours]]&gt;16))</f>
        <v>0</v>
      </c>
    </row>
    <row r="348" spans="1:17" x14ac:dyDescent="0.25">
      <c r="A348" t="s">
        <v>526</v>
      </c>
      <c r="B348" t="s">
        <v>1052</v>
      </c>
      <c r="C348" s="1">
        <v>0.54166666666666663</v>
      </c>
      <c r="D348" s="1">
        <v>0.66666666666666663</v>
      </c>
      <c r="E348" t="b">
        <f>LEN(TRIM(availability[[#This Row],[FacultyID]]))=0</f>
        <v>0</v>
      </c>
      <c r="F348" t="b">
        <f>LEN(TRIM(availability[[#This Row],[Day]]))=0</f>
        <v>0</v>
      </c>
      <c r="G348" t="b">
        <f>IF(availability[[#This Row],[Day]]="",FALSE, ISERROR(MATCH(availability[[#This Row],[Day]], RefLists!$E:$E, 0)))</f>
        <v>0</v>
      </c>
      <c r="H348" t="b">
        <f>LEN(availability[[#This Row],[FacultyID]])&lt;&gt;LEN(TRIM(availability[[#This Row],[FacultyID]]))</f>
        <v>0</v>
      </c>
      <c r="I348" t="b">
        <f>OR(availability[[#This Row],[AvailableStart]]="", ISBLANK(availability[[#This Row],[AvailableStart]]))</f>
        <v>0</v>
      </c>
      <c r="J348" t="b">
        <f>OR(availability[[#This Row],[AvailableEnd]]="", ISBLANK(availability[[#This Row],[AvailableEnd]]))</f>
        <v>0</v>
      </c>
      <c r="K348" t="b">
        <f>AND(NOT(availability[[#This Row],[start_missing]]), NOT(ISNUMBER(availability[[#This Row],[AvailableStart]])))</f>
        <v>0</v>
      </c>
      <c r="L348" t="b">
        <f>AND(NOT(availability[[#This Row],[end_missing]]), NOT(ISNUMBER(availability[[#This Row],[AvailableEnd]])))</f>
        <v>0</v>
      </c>
      <c r="M348">
        <f>IF(availability[[#This Row],[start_missing]],"", IF(ISNUMBER(availability[[#This Row],[AvailableStart]]), availability[[#This Row],[AvailableStart]], IFERROR(TIMEVALUE(availability[[#This Row],[AvailableStart]]), "")))</f>
        <v>0.54166666666666663</v>
      </c>
      <c r="N348">
        <f>IF(availability[[#This Row],[end_missing]],"", IF(ISNUMBER(availability[[#This Row],[AvailableEnd]]), availability[[#This Row],[AvailableEnd]], IFERROR(TIMEVALUE(availability[[#This Row],[AvailableEnd]]), "")))</f>
        <v>0.66666666666666663</v>
      </c>
      <c r="O348" t="b">
        <f>IF(OR(availability[[#This Row],[start_missing]],availability[[#This Row],[end_missing]]), FALSE,
 IF(OR(availability[[#This Row],[start_not_time]],availability[[#This Row],[end_not_time]]), FALSE,
 availability[[#This Row],[end_num]]-availability[[#This Row],[start_num]]&lt;0))</f>
        <v>0</v>
      </c>
      <c r="P348" cm="1">
        <f t="array" aca="1" ref="P348" ca="1">IF(OR(availability[[#This Row],[start_missing]],availability[[#This Row],[end_missing]]), "",
 IF(OR(availability[[#This Row],[start_not_time]],availability[[#This Row],[end_not_time]]), "",
 (_FV(availability[#This Row],"end_num",TRUE)-_FV(availability[#This Row],"start_num",TRUE))*24))</f>
        <v>0</v>
      </c>
      <c r="Q348">
        <f ca="1">IF(availability[[#This Row],[duration_hours]]="", FALSE,
 OR(availability[[#This Row],[duration_hours]]&lt;=0, availability[[#This Row],[duration_hours]]&gt;16))</f>
        <v>0</v>
      </c>
    </row>
    <row r="349" spans="1:17" x14ac:dyDescent="0.25">
      <c r="A349" t="s">
        <v>526</v>
      </c>
      <c r="B349" t="s">
        <v>1051</v>
      </c>
      <c r="C349" s="1">
        <v>0.45833333333333331</v>
      </c>
      <c r="D349" s="1">
        <v>0.625</v>
      </c>
      <c r="E349" t="b">
        <f>LEN(TRIM(availability[[#This Row],[FacultyID]]))=0</f>
        <v>0</v>
      </c>
      <c r="F349" t="b">
        <f>LEN(TRIM(availability[[#This Row],[Day]]))=0</f>
        <v>0</v>
      </c>
      <c r="G349" t="b">
        <f>IF(availability[[#This Row],[Day]]="",FALSE, ISERROR(MATCH(availability[[#This Row],[Day]], RefLists!$E:$E, 0)))</f>
        <v>0</v>
      </c>
      <c r="H349" t="b">
        <f>LEN(availability[[#This Row],[FacultyID]])&lt;&gt;LEN(TRIM(availability[[#This Row],[FacultyID]]))</f>
        <v>0</v>
      </c>
      <c r="I349" t="b">
        <f>OR(availability[[#This Row],[AvailableStart]]="", ISBLANK(availability[[#This Row],[AvailableStart]]))</f>
        <v>0</v>
      </c>
      <c r="J349" t="b">
        <f>OR(availability[[#This Row],[AvailableEnd]]="", ISBLANK(availability[[#This Row],[AvailableEnd]]))</f>
        <v>0</v>
      </c>
      <c r="K349" t="b">
        <f>AND(NOT(availability[[#This Row],[start_missing]]), NOT(ISNUMBER(availability[[#This Row],[AvailableStart]])))</f>
        <v>0</v>
      </c>
      <c r="L349" t="b">
        <f>AND(NOT(availability[[#This Row],[end_missing]]), NOT(ISNUMBER(availability[[#This Row],[AvailableEnd]])))</f>
        <v>0</v>
      </c>
      <c r="M349">
        <f>IF(availability[[#This Row],[start_missing]],"", IF(ISNUMBER(availability[[#This Row],[AvailableStart]]), availability[[#This Row],[AvailableStart]], IFERROR(TIMEVALUE(availability[[#This Row],[AvailableStart]]), "")))</f>
        <v>0.45833333333333331</v>
      </c>
      <c r="N349">
        <f>IF(availability[[#This Row],[end_missing]],"", IF(ISNUMBER(availability[[#This Row],[AvailableEnd]]), availability[[#This Row],[AvailableEnd]], IFERROR(TIMEVALUE(availability[[#This Row],[AvailableEnd]]), "")))</f>
        <v>0.625</v>
      </c>
      <c r="O349" t="b">
        <f>IF(OR(availability[[#This Row],[start_missing]],availability[[#This Row],[end_missing]]), FALSE,
 IF(OR(availability[[#This Row],[start_not_time]],availability[[#This Row],[end_not_time]]), FALSE,
 availability[[#This Row],[end_num]]-availability[[#This Row],[start_num]]&lt;0))</f>
        <v>0</v>
      </c>
      <c r="P349" cm="1">
        <f t="array" aca="1" ref="P349" ca="1">IF(OR(availability[[#This Row],[start_missing]],availability[[#This Row],[end_missing]]), "",
 IF(OR(availability[[#This Row],[start_not_time]],availability[[#This Row],[end_not_time]]), "",
 (_FV(availability[#This Row],"end_num",TRUE)-_FV(availability[#This Row],"start_num",TRUE))*24))</f>
        <v>0</v>
      </c>
      <c r="Q349">
        <f ca="1">IF(availability[[#This Row],[duration_hours]]="", FALSE,
 OR(availability[[#This Row],[duration_hours]]&lt;=0, availability[[#This Row],[duration_hours]]&gt;16))</f>
        <v>0</v>
      </c>
    </row>
    <row r="350" spans="1:17" x14ac:dyDescent="0.25">
      <c r="A350" t="s">
        <v>526</v>
      </c>
      <c r="B350" t="s">
        <v>1053</v>
      </c>
      <c r="C350" s="1">
        <v>0.54166666666666663</v>
      </c>
      <c r="D350" s="1">
        <v>0.66666666666666663</v>
      </c>
      <c r="E350" t="b">
        <f>LEN(TRIM(availability[[#This Row],[FacultyID]]))=0</f>
        <v>0</v>
      </c>
      <c r="F350" t="b">
        <f>LEN(TRIM(availability[[#This Row],[Day]]))=0</f>
        <v>0</v>
      </c>
      <c r="G350" t="b">
        <f>IF(availability[[#This Row],[Day]]="",FALSE, ISERROR(MATCH(availability[[#This Row],[Day]], RefLists!$E:$E, 0)))</f>
        <v>0</v>
      </c>
      <c r="H350" t="b">
        <f>LEN(availability[[#This Row],[FacultyID]])&lt;&gt;LEN(TRIM(availability[[#This Row],[FacultyID]]))</f>
        <v>0</v>
      </c>
      <c r="I350" t="b">
        <f>OR(availability[[#This Row],[AvailableStart]]="", ISBLANK(availability[[#This Row],[AvailableStart]]))</f>
        <v>0</v>
      </c>
      <c r="J350" t="b">
        <f>OR(availability[[#This Row],[AvailableEnd]]="", ISBLANK(availability[[#This Row],[AvailableEnd]]))</f>
        <v>0</v>
      </c>
      <c r="K350" t="b">
        <f>AND(NOT(availability[[#This Row],[start_missing]]), NOT(ISNUMBER(availability[[#This Row],[AvailableStart]])))</f>
        <v>0</v>
      </c>
      <c r="L350" t="b">
        <f>AND(NOT(availability[[#This Row],[end_missing]]), NOT(ISNUMBER(availability[[#This Row],[AvailableEnd]])))</f>
        <v>0</v>
      </c>
      <c r="M350">
        <f>IF(availability[[#This Row],[start_missing]],"", IF(ISNUMBER(availability[[#This Row],[AvailableStart]]), availability[[#This Row],[AvailableStart]], IFERROR(TIMEVALUE(availability[[#This Row],[AvailableStart]]), "")))</f>
        <v>0.54166666666666663</v>
      </c>
      <c r="N350">
        <f>IF(availability[[#This Row],[end_missing]],"", IF(ISNUMBER(availability[[#This Row],[AvailableEnd]]), availability[[#This Row],[AvailableEnd]], IFERROR(TIMEVALUE(availability[[#This Row],[AvailableEnd]]), "")))</f>
        <v>0.66666666666666663</v>
      </c>
      <c r="O350" t="b">
        <f>IF(OR(availability[[#This Row],[start_missing]],availability[[#This Row],[end_missing]]), FALSE,
 IF(OR(availability[[#This Row],[start_not_time]],availability[[#This Row],[end_not_time]]), FALSE,
 availability[[#This Row],[end_num]]-availability[[#This Row],[start_num]]&lt;0))</f>
        <v>0</v>
      </c>
      <c r="P350" cm="1">
        <f t="array" aca="1" ref="P350" ca="1">IF(OR(availability[[#This Row],[start_missing]],availability[[#This Row],[end_missing]]), "",
 IF(OR(availability[[#This Row],[start_not_time]],availability[[#This Row],[end_not_time]]), "",
 (_FV(availability[#This Row],"end_num",TRUE)-_FV(availability[#This Row],"start_num",TRUE))*24))</f>
        <v>0</v>
      </c>
      <c r="Q350">
        <f ca="1">IF(availability[[#This Row],[duration_hours]]="", FALSE,
 OR(availability[[#This Row],[duration_hours]]&lt;=0, availability[[#This Row],[duration_hours]]&gt;16))</f>
        <v>0</v>
      </c>
    </row>
    <row r="351" spans="1:17" x14ac:dyDescent="0.25">
      <c r="A351" t="s">
        <v>530</v>
      </c>
      <c r="B351" t="s">
        <v>1049</v>
      </c>
      <c r="C351" s="1">
        <v>0.33333333333333331</v>
      </c>
      <c r="D351" s="1">
        <v>0.5</v>
      </c>
      <c r="E351" t="b">
        <f>LEN(TRIM(availability[[#This Row],[FacultyID]]))=0</f>
        <v>0</v>
      </c>
      <c r="F351" t="b">
        <f>LEN(TRIM(availability[[#This Row],[Day]]))=0</f>
        <v>0</v>
      </c>
      <c r="G351" t="b">
        <f>IF(availability[[#This Row],[Day]]="",FALSE, ISERROR(MATCH(availability[[#This Row],[Day]], RefLists!$E:$E, 0)))</f>
        <v>0</v>
      </c>
      <c r="H351" t="b">
        <f>LEN(availability[[#This Row],[FacultyID]])&lt;&gt;LEN(TRIM(availability[[#This Row],[FacultyID]]))</f>
        <v>0</v>
      </c>
      <c r="I351" t="b">
        <f>OR(availability[[#This Row],[AvailableStart]]="", ISBLANK(availability[[#This Row],[AvailableStart]]))</f>
        <v>0</v>
      </c>
      <c r="J351" t="b">
        <f>OR(availability[[#This Row],[AvailableEnd]]="", ISBLANK(availability[[#This Row],[AvailableEnd]]))</f>
        <v>0</v>
      </c>
      <c r="K351" t="b">
        <f>AND(NOT(availability[[#This Row],[start_missing]]), NOT(ISNUMBER(availability[[#This Row],[AvailableStart]])))</f>
        <v>0</v>
      </c>
      <c r="L351" t="b">
        <f>AND(NOT(availability[[#This Row],[end_missing]]), NOT(ISNUMBER(availability[[#This Row],[AvailableEnd]])))</f>
        <v>0</v>
      </c>
      <c r="M351">
        <f>IF(availability[[#This Row],[start_missing]],"", IF(ISNUMBER(availability[[#This Row],[AvailableStart]]), availability[[#This Row],[AvailableStart]], IFERROR(TIMEVALUE(availability[[#This Row],[AvailableStart]]), "")))</f>
        <v>0.33333333333333331</v>
      </c>
      <c r="N351">
        <f>IF(availability[[#This Row],[end_missing]],"", IF(ISNUMBER(availability[[#This Row],[AvailableEnd]]), availability[[#This Row],[AvailableEnd]], IFERROR(TIMEVALUE(availability[[#This Row],[AvailableEnd]]), "")))</f>
        <v>0.5</v>
      </c>
      <c r="O351" t="b">
        <f>IF(OR(availability[[#This Row],[start_missing]],availability[[#This Row],[end_missing]]), FALSE,
 IF(OR(availability[[#This Row],[start_not_time]],availability[[#This Row],[end_not_time]]), FALSE,
 availability[[#This Row],[end_num]]-availability[[#This Row],[start_num]]&lt;0))</f>
        <v>0</v>
      </c>
      <c r="P351" cm="1">
        <f t="array" aca="1" ref="P351" ca="1">IF(OR(availability[[#This Row],[start_missing]],availability[[#This Row],[end_missing]]), "",
 IF(OR(availability[[#This Row],[start_not_time]],availability[[#This Row],[end_not_time]]), "",
 (_FV(availability[#This Row],"end_num",TRUE)-_FV(availability[#This Row],"start_num",TRUE))*24))</f>
        <v>0</v>
      </c>
      <c r="Q351">
        <f ca="1">IF(availability[[#This Row],[duration_hours]]="", FALSE,
 OR(availability[[#This Row],[duration_hours]]&lt;=0, availability[[#This Row],[duration_hours]]&gt;16))</f>
        <v>0</v>
      </c>
    </row>
    <row r="352" spans="1:17" x14ac:dyDescent="0.25">
      <c r="A352" t="s">
        <v>530</v>
      </c>
      <c r="B352" t="s">
        <v>1051</v>
      </c>
      <c r="C352" s="1">
        <v>0.5</v>
      </c>
      <c r="D352" s="1">
        <v>0.625</v>
      </c>
      <c r="E352" t="b">
        <f>LEN(TRIM(availability[[#This Row],[FacultyID]]))=0</f>
        <v>0</v>
      </c>
      <c r="F352" t="b">
        <f>LEN(TRIM(availability[[#This Row],[Day]]))=0</f>
        <v>0</v>
      </c>
      <c r="G352" t="b">
        <f>IF(availability[[#This Row],[Day]]="",FALSE, ISERROR(MATCH(availability[[#This Row],[Day]], RefLists!$E:$E, 0)))</f>
        <v>0</v>
      </c>
      <c r="H352" t="b">
        <f>LEN(availability[[#This Row],[FacultyID]])&lt;&gt;LEN(TRIM(availability[[#This Row],[FacultyID]]))</f>
        <v>0</v>
      </c>
      <c r="I352" t="b">
        <f>OR(availability[[#This Row],[AvailableStart]]="", ISBLANK(availability[[#This Row],[AvailableStart]]))</f>
        <v>0</v>
      </c>
      <c r="J352" t="b">
        <f>OR(availability[[#This Row],[AvailableEnd]]="", ISBLANK(availability[[#This Row],[AvailableEnd]]))</f>
        <v>0</v>
      </c>
      <c r="K352" t="b">
        <f>AND(NOT(availability[[#This Row],[start_missing]]), NOT(ISNUMBER(availability[[#This Row],[AvailableStart]])))</f>
        <v>0</v>
      </c>
      <c r="L352" t="b">
        <f>AND(NOT(availability[[#This Row],[end_missing]]), NOT(ISNUMBER(availability[[#This Row],[AvailableEnd]])))</f>
        <v>0</v>
      </c>
      <c r="M352">
        <f>IF(availability[[#This Row],[start_missing]],"", IF(ISNUMBER(availability[[#This Row],[AvailableStart]]), availability[[#This Row],[AvailableStart]], IFERROR(TIMEVALUE(availability[[#This Row],[AvailableStart]]), "")))</f>
        <v>0.5</v>
      </c>
      <c r="N352">
        <f>IF(availability[[#This Row],[end_missing]],"", IF(ISNUMBER(availability[[#This Row],[AvailableEnd]]), availability[[#This Row],[AvailableEnd]], IFERROR(TIMEVALUE(availability[[#This Row],[AvailableEnd]]), "")))</f>
        <v>0.625</v>
      </c>
      <c r="O352" t="b">
        <f>IF(OR(availability[[#This Row],[start_missing]],availability[[#This Row],[end_missing]]), FALSE,
 IF(OR(availability[[#This Row],[start_not_time]],availability[[#This Row],[end_not_time]]), FALSE,
 availability[[#This Row],[end_num]]-availability[[#This Row],[start_num]]&lt;0))</f>
        <v>0</v>
      </c>
      <c r="P352" cm="1">
        <f t="array" aca="1" ref="P352" ca="1">IF(OR(availability[[#This Row],[start_missing]],availability[[#This Row],[end_missing]]), "",
 IF(OR(availability[[#This Row],[start_not_time]],availability[[#This Row],[end_not_time]]), "",
 (_FV(availability[#This Row],"end_num",TRUE)-_FV(availability[#This Row],"start_num",TRUE))*24))</f>
        <v>0</v>
      </c>
      <c r="Q352">
        <f ca="1">IF(availability[[#This Row],[duration_hours]]="", FALSE,
 OR(availability[[#This Row],[duration_hours]]&lt;=0, availability[[#This Row],[duration_hours]]&gt;16))</f>
        <v>0</v>
      </c>
    </row>
    <row r="353" spans="1:17" x14ac:dyDescent="0.25">
      <c r="A353" t="s">
        <v>530</v>
      </c>
      <c r="B353" t="s">
        <v>1050</v>
      </c>
      <c r="C353" s="1">
        <v>0.45833333333333331</v>
      </c>
      <c r="D353" s="1">
        <v>0.625</v>
      </c>
      <c r="E353" t="b">
        <f>LEN(TRIM(availability[[#This Row],[FacultyID]]))=0</f>
        <v>0</v>
      </c>
      <c r="F353" t="b">
        <f>LEN(TRIM(availability[[#This Row],[Day]]))=0</f>
        <v>0</v>
      </c>
      <c r="G353" t="b">
        <f>IF(availability[[#This Row],[Day]]="",FALSE, ISERROR(MATCH(availability[[#This Row],[Day]], RefLists!$E:$E, 0)))</f>
        <v>0</v>
      </c>
      <c r="H353" t="b">
        <f>LEN(availability[[#This Row],[FacultyID]])&lt;&gt;LEN(TRIM(availability[[#This Row],[FacultyID]]))</f>
        <v>0</v>
      </c>
      <c r="I353" t="b">
        <f>OR(availability[[#This Row],[AvailableStart]]="", ISBLANK(availability[[#This Row],[AvailableStart]]))</f>
        <v>0</v>
      </c>
      <c r="J353" t="b">
        <f>OR(availability[[#This Row],[AvailableEnd]]="", ISBLANK(availability[[#This Row],[AvailableEnd]]))</f>
        <v>0</v>
      </c>
      <c r="K353" t="b">
        <f>AND(NOT(availability[[#This Row],[start_missing]]), NOT(ISNUMBER(availability[[#This Row],[AvailableStart]])))</f>
        <v>0</v>
      </c>
      <c r="L353" t="b">
        <f>AND(NOT(availability[[#This Row],[end_missing]]), NOT(ISNUMBER(availability[[#This Row],[AvailableEnd]])))</f>
        <v>0</v>
      </c>
      <c r="M353">
        <f>IF(availability[[#This Row],[start_missing]],"", IF(ISNUMBER(availability[[#This Row],[AvailableStart]]), availability[[#This Row],[AvailableStart]], IFERROR(TIMEVALUE(availability[[#This Row],[AvailableStart]]), "")))</f>
        <v>0.45833333333333331</v>
      </c>
      <c r="N353">
        <f>IF(availability[[#This Row],[end_missing]],"", IF(ISNUMBER(availability[[#This Row],[AvailableEnd]]), availability[[#This Row],[AvailableEnd]], IFERROR(TIMEVALUE(availability[[#This Row],[AvailableEnd]]), "")))</f>
        <v>0.625</v>
      </c>
      <c r="O353" t="b">
        <f>IF(OR(availability[[#This Row],[start_missing]],availability[[#This Row],[end_missing]]), FALSE,
 IF(OR(availability[[#This Row],[start_not_time]],availability[[#This Row],[end_not_time]]), FALSE,
 availability[[#This Row],[end_num]]-availability[[#This Row],[start_num]]&lt;0))</f>
        <v>0</v>
      </c>
      <c r="P353" cm="1">
        <f t="array" aca="1" ref="P353" ca="1">IF(OR(availability[[#This Row],[start_missing]],availability[[#This Row],[end_missing]]), "",
 IF(OR(availability[[#This Row],[start_not_time]],availability[[#This Row],[end_not_time]]), "",
 (_FV(availability[#This Row],"end_num",TRUE)-_FV(availability[#This Row],"start_num",TRUE))*24))</f>
        <v>0</v>
      </c>
      <c r="Q353">
        <f ca="1">IF(availability[[#This Row],[duration_hours]]="", FALSE,
 OR(availability[[#This Row],[duration_hours]]&lt;=0, availability[[#This Row],[duration_hours]]&gt;16))</f>
        <v>0</v>
      </c>
    </row>
    <row r="354" spans="1:17" x14ac:dyDescent="0.25">
      <c r="A354" t="s">
        <v>533</v>
      </c>
      <c r="B354" t="s">
        <v>1053</v>
      </c>
      <c r="C354" s="1">
        <v>0.5</v>
      </c>
      <c r="D354" s="1">
        <v>0.66666666666666663</v>
      </c>
      <c r="E354" t="b">
        <f>LEN(TRIM(availability[[#This Row],[FacultyID]]))=0</f>
        <v>0</v>
      </c>
      <c r="F354" t="b">
        <f>LEN(TRIM(availability[[#This Row],[Day]]))=0</f>
        <v>0</v>
      </c>
      <c r="G354" t="b">
        <f>IF(availability[[#This Row],[Day]]="",FALSE, ISERROR(MATCH(availability[[#This Row],[Day]], RefLists!$E:$E, 0)))</f>
        <v>0</v>
      </c>
      <c r="H354" t="b">
        <f>LEN(availability[[#This Row],[FacultyID]])&lt;&gt;LEN(TRIM(availability[[#This Row],[FacultyID]]))</f>
        <v>0</v>
      </c>
      <c r="I354" t="b">
        <f>OR(availability[[#This Row],[AvailableStart]]="", ISBLANK(availability[[#This Row],[AvailableStart]]))</f>
        <v>0</v>
      </c>
      <c r="J354" t="b">
        <f>OR(availability[[#This Row],[AvailableEnd]]="", ISBLANK(availability[[#This Row],[AvailableEnd]]))</f>
        <v>0</v>
      </c>
      <c r="K354" t="b">
        <f>AND(NOT(availability[[#This Row],[start_missing]]), NOT(ISNUMBER(availability[[#This Row],[AvailableStart]])))</f>
        <v>0</v>
      </c>
      <c r="L354" t="b">
        <f>AND(NOT(availability[[#This Row],[end_missing]]), NOT(ISNUMBER(availability[[#This Row],[AvailableEnd]])))</f>
        <v>0</v>
      </c>
      <c r="M354">
        <f>IF(availability[[#This Row],[start_missing]],"", IF(ISNUMBER(availability[[#This Row],[AvailableStart]]), availability[[#This Row],[AvailableStart]], IFERROR(TIMEVALUE(availability[[#This Row],[AvailableStart]]), "")))</f>
        <v>0.5</v>
      </c>
      <c r="N354">
        <f>IF(availability[[#This Row],[end_missing]],"", IF(ISNUMBER(availability[[#This Row],[AvailableEnd]]), availability[[#This Row],[AvailableEnd]], IFERROR(TIMEVALUE(availability[[#This Row],[AvailableEnd]]), "")))</f>
        <v>0.66666666666666663</v>
      </c>
      <c r="O354" t="b">
        <f>IF(OR(availability[[#This Row],[start_missing]],availability[[#This Row],[end_missing]]), FALSE,
 IF(OR(availability[[#This Row],[start_not_time]],availability[[#This Row],[end_not_time]]), FALSE,
 availability[[#This Row],[end_num]]-availability[[#This Row],[start_num]]&lt;0))</f>
        <v>0</v>
      </c>
      <c r="P354" cm="1">
        <f t="array" aca="1" ref="P354" ca="1">IF(OR(availability[[#This Row],[start_missing]],availability[[#This Row],[end_missing]]), "",
 IF(OR(availability[[#This Row],[start_not_time]],availability[[#This Row],[end_not_time]]), "",
 (_FV(availability[#This Row],"end_num",TRUE)-_FV(availability[#This Row],"start_num",TRUE))*24))</f>
        <v>0</v>
      </c>
      <c r="Q354">
        <f ca="1">IF(availability[[#This Row],[duration_hours]]="", FALSE,
 OR(availability[[#This Row],[duration_hours]]&lt;=0, availability[[#This Row],[duration_hours]]&gt;16))</f>
        <v>0</v>
      </c>
    </row>
    <row r="355" spans="1:17" x14ac:dyDescent="0.25">
      <c r="A355" t="s">
        <v>533</v>
      </c>
      <c r="B355" t="s">
        <v>1051</v>
      </c>
      <c r="C355" s="1">
        <v>0.41666666666666669</v>
      </c>
      <c r="D355" s="1">
        <v>0.5</v>
      </c>
      <c r="E355" t="b">
        <f>LEN(TRIM(availability[[#This Row],[FacultyID]]))=0</f>
        <v>0</v>
      </c>
      <c r="F355" t="b">
        <f>LEN(TRIM(availability[[#This Row],[Day]]))=0</f>
        <v>0</v>
      </c>
      <c r="G355" t="b">
        <f>IF(availability[[#This Row],[Day]]="",FALSE, ISERROR(MATCH(availability[[#This Row],[Day]], RefLists!$E:$E, 0)))</f>
        <v>0</v>
      </c>
      <c r="H355" t="b">
        <f>LEN(availability[[#This Row],[FacultyID]])&lt;&gt;LEN(TRIM(availability[[#This Row],[FacultyID]]))</f>
        <v>0</v>
      </c>
      <c r="I355" t="b">
        <f>OR(availability[[#This Row],[AvailableStart]]="", ISBLANK(availability[[#This Row],[AvailableStart]]))</f>
        <v>0</v>
      </c>
      <c r="J355" t="b">
        <f>OR(availability[[#This Row],[AvailableEnd]]="", ISBLANK(availability[[#This Row],[AvailableEnd]]))</f>
        <v>0</v>
      </c>
      <c r="K355" t="b">
        <f>AND(NOT(availability[[#This Row],[start_missing]]), NOT(ISNUMBER(availability[[#This Row],[AvailableStart]])))</f>
        <v>0</v>
      </c>
      <c r="L355" t="b">
        <f>AND(NOT(availability[[#This Row],[end_missing]]), NOT(ISNUMBER(availability[[#This Row],[AvailableEnd]])))</f>
        <v>0</v>
      </c>
      <c r="M355">
        <f>IF(availability[[#This Row],[start_missing]],"", IF(ISNUMBER(availability[[#This Row],[AvailableStart]]), availability[[#This Row],[AvailableStart]], IFERROR(TIMEVALUE(availability[[#This Row],[AvailableStart]]), "")))</f>
        <v>0.41666666666666669</v>
      </c>
      <c r="N355">
        <f>IF(availability[[#This Row],[end_missing]],"", IF(ISNUMBER(availability[[#This Row],[AvailableEnd]]), availability[[#This Row],[AvailableEnd]], IFERROR(TIMEVALUE(availability[[#This Row],[AvailableEnd]]), "")))</f>
        <v>0.5</v>
      </c>
      <c r="O355" t="b">
        <f>IF(OR(availability[[#This Row],[start_missing]],availability[[#This Row],[end_missing]]), FALSE,
 IF(OR(availability[[#This Row],[start_not_time]],availability[[#This Row],[end_not_time]]), FALSE,
 availability[[#This Row],[end_num]]-availability[[#This Row],[start_num]]&lt;0))</f>
        <v>0</v>
      </c>
      <c r="P355" cm="1">
        <f t="array" aca="1" ref="P355" ca="1">IF(OR(availability[[#This Row],[start_missing]],availability[[#This Row],[end_missing]]), "",
 IF(OR(availability[[#This Row],[start_not_time]],availability[[#This Row],[end_not_time]]), "",
 (_FV(availability[#This Row],"end_num",TRUE)-_FV(availability[#This Row],"start_num",TRUE))*24))</f>
        <v>0</v>
      </c>
      <c r="Q355">
        <f ca="1">IF(availability[[#This Row],[duration_hours]]="", FALSE,
 OR(availability[[#This Row],[duration_hours]]&lt;=0, availability[[#This Row],[duration_hours]]&gt;16))</f>
        <v>0</v>
      </c>
    </row>
    <row r="356" spans="1:17" x14ac:dyDescent="0.25">
      <c r="A356" t="s">
        <v>533</v>
      </c>
      <c r="B356" t="s">
        <v>1049</v>
      </c>
      <c r="C356" s="1">
        <v>0.45833333333333331</v>
      </c>
      <c r="D356" s="1">
        <v>0.625</v>
      </c>
      <c r="E356" t="b">
        <f>LEN(TRIM(availability[[#This Row],[FacultyID]]))=0</f>
        <v>0</v>
      </c>
      <c r="F356" t="b">
        <f>LEN(TRIM(availability[[#This Row],[Day]]))=0</f>
        <v>0</v>
      </c>
      <c r="G356" t="b">
        <f>IF(availability[[#This Row],[Day]]="",FALSE, ISERROR(MATCH(availability[[#This Row],[Day]], RefLists!$E:$E, 0)))</f>
        <v>0</v>
      </c>
      <c r="H356" t="b">
        <f>LEN(availability[[#This Row],[FacultyID]])&lt;&gt;LEN(TRIM(availability[[#This Row],[FacultyID]]))</f>
        <v>0</v>
      </c>
      <c r="I356" t="b">
        <f>OR(availability[[#This Row],[AvailableStart]]="", ISBLANK(availability[[#This Row],[AvailableStart]]))</f>
        <v>0</v>
      </c>
      <c r="J356" t="b">
        <f>OR(availability[[#This Row],[AvailableEnd]]="", ISBLANK(availability[[#This Row],[AvailableEnd]]))</f>
        <v>0</v>
      </c>
      <c r="K356" t="b">
        <f>AND(NOT(availability[[#This Row],[start_missing]]), NOT(ISNUMBER(availability[[#This Row],[AvailableStart]])))</f>
        <v>0</v>
      </c>
      <c r="L356" t="b">
        <f>AND(NOT(availability[[#This Row],[end_missing]]), NOT(ISNUMBER(availability[[#This Row],[AvailableEnd]])))</f>
        <v>0</v>
      </c>
      <c r="M356">
        <f>IF(availability[[#This Row],[start_missing]],"", IF(ISNUMBER(availability[[#This Row],[AvailableStart]]), availability[[#This Row],[AvailableStart]], IFERROR(TIMEVALUE(availability[[#This Row],[AvailableStart]]), "")))</f>
        <v>0.45833333333333331</v>
      </c>
      <c r="N356">
        <f>IF(availability[[#This Row],[end_missing]],"", IF(ISNUMBER(availability[[#This Row],[AvailableEnd]]), availability[[#This Row],[AvailableEnd]], IFERROR(TIMEVALUE(availability[[#This Row],[AvailableEnd]]), "")))</f>
        <v>0.625</v>
      </c>
      <c r="O356" t="b">
        <f>IF(OR(availability[[#This Row],[start_missing]],availability[[#This Row],[end_missing]]), FALSE,
 IF(OR(availability[[#This Row],[start_not_time]],availability[[#This Row],[end_not_time]]), FALSE,
 availability[[#This Row],[end_num]]-availability[[#This Row],[start_num]]&lt;0))</f>
        <v>0</v>
      </c>
      <c r="P356" cm="1">
        <f t="array" aca="1" ref="P356" ca="1">IF(OR(availability[[#This Row],[start_missing]],availability[[#This Row],[end_missing]]), "",
 IF(OR(availability[[#This Row],[start_not_time]],availability[[#This Row],[end_not_time]]), "",
 (_FV(availability[#This Row],"end_num",TRUE)-_FV(availability[#This Row],"start_num",TRUE))*24))</f>
        <v>0</v>
      </c>
      <c r="Q356">
        <f ca="1">IF(availability[[#This Row],[duration_hours]]="", FALSE,
 OR(availability[[#This Row],[duration_hours]]&lt;=0, availability[[#This Row],[duration_hours]]&gt;16))</f>
        <v>0</v>
      </c>
    </row>
    <row r="357" spans="1:17" x14ac:dyDescent="0.25">
      <c r="A357" t="s">
        <v>533</v>
      </c>
      <c r="B357" t="s">
        <v>1050</v>
      </c>
      <c r="C357" s="1">
        <v>0.54166666666666663</v>
      </c>
      <c r="D357" s="1">
        <v>0.70833333333333337</v>
      </c>
      <c r="E357" t="b">
        <f>LEN(TRIM(availability[[#This Row],[FacultyID]]))=0</f>
        <v>0</v>
      </c>
      <c r="F357" t="b">
        <f>LEN(TRIM(availability[[#This Row],[Day]]))=0</f>
        <v>0</v>
      </c>
      <c r="G357" t="b">
        <f>IF(availability[[#This Row],[Day]]="",FALSE, ISERROR(MATCH(availability[[#This Row],[Day]], RefLists!$E:$E, 0)))</f>
        <v>0</v>
      </c>
      <c r="H357" t="b">
        <f>LEN(availability[[#This Row],[FacultyID]])&lt;&gt;LEN(TRIM(availability[[#This Row],[FacultyID]]))</f>
        <v>0</v>
      </c>
      <c r="I357" t="b">
        <f>OR(availability[[#This Row],[AvailableStart]]="", ISBLANK(availability[[#This Row],[AvailableStart]]))</f>
        <v>0</v>
      </c>
      <c r="J357" t="b">
        <f>OR(availability[[#This Row],[AvailableEnd]]="", ISBLANK(availability[[#This Row],[AvailableEnd]]))</f>
        <v>0</v>
      </c>
      <c r="K357" t="b">
        <f>AND(NOT(availability[[#This Row],[start_missing]]), NOT(ISNUMBER(availability[[#This Row],[AvailableStart]])))</f>
        <v>0</v>
      </c>
      <c r="L357" t="b">
        <f>AND(NOT(availability[[#This Row],[end_missing]]), NOT(ISNUMBER(availability[[#This Row],[AvailableEnd]])))</f>
        <v>0</v>
      </c>
      <c r="M357">
        <f>IF(availability[[#This Row],[start_missing]],"", IF(ISNUMBER(availability[[#This Row],[AvailableStart]]), availability[[#This Row],[AvailableStart]], IFERROR(TIMEVALUE(availability[[#This Row],[AvailableStart]]), "")))</f>
        <v>0.54166666666666663</v>
      </c>
      <c r="N357">
        <f>IF(availability[[#This Row],[end_missing]],"", IF(ISNUMBER(availability[[#This Row],[AvailableEnd]]), availability[[#This Row],[AvailableEnd]], IFERROR(TIMEVALUE(availability[[#This Row],[AvailableEnd]]), "")))</f>
        <v>0.70833333333333337</v>
      </c>
      <c r="O357" t="b">
        <f>IF(OR(availability[[#This Row],[start_missing]],availability[[#This Row],[end_missing]]), FALSE,
 IF(OR(availability[[#This Row],[start_not_time]],availability[[#This Row],[end_not_time]]), FALSE,
 availability[[#This Row],[end_num]]-availability[[#This Row],[start_num]]&lt;0))</f>
        <v>0</v>
      </c>
      <c r="P357" cm="1">
        <f t="array" aca="1" ref="P357" ca="1">IF(OR(availability[[#This Row],[start_missing]],availability[[#This Row],[end_missing]]), "",
 IF(OR(availability[[#This Row],[start_not_time]],availability[[#This Row],[end_not_time]]), "",
 (_FV(availability[#This Row],"end_num",TRUE)-_FV(availability[#This Row],"start_num",TRUE))*24))</f>
        <v>0</v>
      </c>
      <c r="Q357">
        <f ca="1">IF(availability[[#This Row],[duration_hours]]="", FALSE,
 OR(availability[[#This Row],[duration_hours]]&lt;=0, availability[[#This Row],[duration_hours]]&gt;16))</f>
        <v>0</v>
      </c>
    </row>
    <row r="358" spans="1:17" x14ac:dyDescent="0.25">
      <c r="A358" t="s">
        <v>533</v>
      </c>
      <c r="B358" t="s">
        <v>1052</v>
      </c>
      <c r="C358" s="1">
        <v>0.41666666666666669</v>
      </c>
      <c r="D358" s="1">
        <v>0.5</v>
      </c>
      <c r="E358" t="b">
        <f>LEN(TRIM(availability[[#This Row],[FacultyID]]))=0</f>
        <v>0</v>
      </c>
      <c r="F358" t="b">
        <f>LEN(TRIM(availability[[#This Row],[Day]]))=0</f>
        <v>0</v>
      </c>
      <c r="G358" t="b">
        <f>IF(availability[[#This Row],[Day]]="",FALSE, ISERROR(MATCH(availability[[#This Row],[Day]], RefLists!$E:$E, 0)))</f>
        <v>0</v>
      </c>
      <c r="H358" t="b">
        <f>LEN(availability[[#This Row],[FacultyID]])&lt;&gt;LEN(TRIM(availability[[#This Row],[FacultyID]]))</f>
        <v>0</v>
      </c>
      <c r="I358" t="b">
        <f>OR(availability[[#This Row],[AvailableStart]]="", ISBLANK(availability[[#This Row],[AvailableStart]]))</f>
        <v>0</v>
      </c>
      <c r="J358" t="b">
        <f>OR(availability[[#This Row],[AvailableEnd]]="", ISBLANK(availability[[#This Row],[AvailableEnd]]))</f>
        <v>0</v>
      </c>
      <c r="K358" t="b">
        <f>AND(NOT(availability[[#This Row],[start_missing]]), NOT(ISNUMBER(availability[[#This Row],[AvailableStart]])))</f>
        <v>0</v>
      </c>
      <c r="L358" t="b">
        <f>AND(NOT(availability[[#This Row],[end_missing]]), NOT(ISNUMBER(availability[[#This Row],[AvailableEnd]])))</f>
        <v>0</v>
      </c>
      <c r="M358">
        <f>IF(availability[[#This Row],[start_missing]],"", IF(ISNUMBER(availability[[#This Row],[AvailableStart]]), availability[[#This Row],[AvailableStart]], IFERROR(TIMEVALUE(availability[[#This Row],[AvailableStart]]), "")))</f>
        <v>0.41666666666666669</v>
      </c>
      <c r="N358">
        <f>IF(availability[[#This Row],[end_missing]],"", IF(ISNUMBER(availability[[#This Row],[AvailableEnd]]), availability[[#This Row],[AvailableEnd]], IFERROR(TIMEVALUE(availability[[#This Row],[AvailableEnd]]), "")))</f>
        <v>0.5</v>
      </c>
      <c r="O358" t="b">
        <f>IF(OR(availability[[#This Row],[start_missing]],availability[[#This Row],[end_missing]]), FALSE,
 IF(OR(availability[[#This Row],[start_not_time]],availability[[#This Row],[end_not_time]]), FALSE,
 availability[[#This Row],[end_num]]-availability[[#This Row],[start_num]]&lt;0))</f>
        <v>0</v>
      </c>
      <c r="P358" cm="1">
        <f t="array" aca="1" ref="P358" ca="1">IF(OR(availability[[#This Row],[start_missing]],availability[[#This Row],[end_missing]]), "",
 IF(OR(availability[[#This Row],[start_not_time]],availability[[#This Row],[end_not_time]]), "",
 (_FV(availability[#This Row],"end_num",TRUE)-_FV(availability[#This Row],"start_num",TRUE))*24))</f>
        <v>0</v>
      </c>
      <c r="Q358">
        <f ca="1">IF(availability[[#This Row],[duration_hours]]="", FALSE,
 OR(availability[[#This Row],[duration_hours]]&lt;=0, availability[[#This Row],[duration_hours]]&gt;16))</f>
        <v>0</v>
      </c>
    </row>
    <row r="359" spans="1:17" x14ac:dyDescent="0.25">
      <c r="A359" t="s">
        <v>536</v>
      </c>
      <c r="B359" t="s">
        <v>1049</v>
      </c>
      <c r="C359" s="1">
        <v>0.375</v>
      </c>
      <c r="D359" s="1">
        <v>0.45833333333333331</v>
      </c>
      <c r="E359" t="b">
        <f>LEN(TRIM(availability[[#This Row],[FacultyID]]))=0</f>
        <v>0</v>
      </c>
      <c r="F359" t="b">
        <f>LEN(TRIM(availability[[#This Row],[Day]]))=0</f>
        <v>0</v>
      </c>
      <c r="G359" t="b">
        <f>IF(availability[[#This Row],[Day]]="",FALSE, ISERROR(MATCH(availability[[#This Row],[Day]], RefLists!$E:$E, 0)))</f>
        <v>0</v>
      </c>
      <c r="H359" t="b">
        <f>LEN(availability[[#This Row],[FacultyID]])&lt;&gt;LEN(TRIM(availability[[#This Row],[FacultyID]]))</f>
        <v>0</v>
      </c>
      <c r="I359" t="b">
        <f>OR(availability[[#This Row],[AvailableStart]]="", ISBLANK(availability[[#This Row],[AvailableStart]]))</f>
        <v>0</v>
      </c>
      <c r="J359" t="b">
        <f>OR(availability[[#This Row],[AvailableEnd]]="", ISBLANK(availability[[#This Row],[AvailableEnd]]))</f>
        <v>0</v>
      </c>
      <c r="K359" t="b">
        <f>AND(NOT(availability[[#This Row],[start_missing]]), NOT(ISNUMBER(availability[[#This Row],[AvailableStart]])))</f>
        <v>0</v>
      </c>
      <c r="L359" t="b">
        <f>AND(NOT(availability[[#This Row],[end_missing]]), NOT(ISNUMBER(availability[[#This Row],[AvailableEnd]])))</f>
        <v>0</v>
      </c>
      <c r="M359">
        <f>IF(availability[[#This Row],[start_missing]],"", IF(ISNUMBER(availability[[#This Row],[AvailableStart]]), availability[[#This Row],[AvailableStart]], IFERROR(TIMEVALUE(availability[[#This Row],[AvailableStart]]), "")))</f>
        <v>0.375</v>
      </c>
      <c r="N359">
        <f>IF(availability[[#This Row],[end_missing]],"", IF(ISNUMBER(availability[[#This Row],[AvailableEnd]]), availability[[#This Row],[AvailableEnd]], IFERROR(TIMEVALUE(availability[[#This Row],[AvailableEnd]]), "")))</f>
        <v>0.45833333333333331</v>
      </c>
      <c r="O359" t="b">
        <f>IF(OR(availability[[#This Row],[start_missing]],availability[[#This Row],[end_missing]]), FALSE,
 IF(OR(availability[[#This Row],[start_not_time]],availability[[#This Row],[end_not_time]]), FALSE,
 availability[[#This Row],[end_num]]-availability[[#This Row],[start_num]]&lt;0))</f>
        <v>0</v>
      </c>
      <c r="P359" cm="1">
        <f t="array" aca="1" ref="P359" ca="1">IF(OR(availability[[#This Row],[start_missing]],availability[[#This Row],[end_missing]]), "",
 IF(OR(availability[[#This Row],[start_not_time]],availability[[#This Row],[end_not_time]]), "",
 (_FV(availability[#This Row],"end_num",TRUE)-_FV(availability[#This Row],"start_num",TRUE))*24))</f>
        <v>0</v>
      </c>
      <c r="Q359">
        <f ca="1">IF(availability[[#This Row],[duration_hours]]="", FALSE,
 OR(availability[[#This Row],[duration_hours]]&lt;=0, availability[[#This Row],[duration_hours]]&gt;16))</f>
        <v>0</v>
      </c>
    </row>
    <row r="360" spans="1:17" x14ac:dyDescent="0.25">
      <c r="A360" t="s">
        <v>536</v>
      </c>
      <c r="B360" t="s">
        <v>1052</v>
      </c>
      <c r="C360" s="1">
        <v>0.5</v>
      </c>
      <c r="D360" s="1">
        <v>0.58333333333333337</v>
      </c>
      <c r="E360" t="b">
        <f>LEN(TRIM(availability[[#This Row],[FacultyID]]))=0</f>
        <v>0</v>
      </c>
      <c r="F360" t="b">
        <f>LEN(TRIM(availability[[#This Row],[Day]]))=0</f>
        <v>0</v>
      </c>
      <c r="G360" t="b">
        <f>IF(availability[[#This Row],[Day]]="",FALSE, ISERROR(MATCH(availability[[#This Row],[Day]], RefLists!$E:$E, 0)))</f>
        <v>0</v>
      </c>
      <c r="H360" t="b">
        <f>LEN(availability[[#This Row],[FacultyID]])&lt;&gt;LEN(TRIM(availability[[#This Row],[FacultyID]]))</f>
        <v>0</v>
      </c>
      <c r="I360" t="b">
        <f>OR(availability[[#This Row],[AvailableStart]]="", ISBLANK(availability[[#This Row],[AvailableStart]]))</f>
        <v>0</v>
      </c>
      <c r="J360" t="b">
        <f>OR(availability[[#This Row],[AvailableEnd]]="", ISBLANK(availability[[#This Row],[AvailableEnd]]))</f>
        <v>0</v>
      </c>
      <c r="K360" t="b">
        <f>AND(NOT(availability[[#This Row],[start_missing]]), NOT(ISNUMBER(availability[[#This Row],[AvailableStart]])))</f>
        <v>0</v>
      </c>
      <c r="L360" t="b">
        <f>AND(NOT(availability[[#This Row],[end_missing]]), NOT(ISNUMBER(availability[[#This Row],[AvailableEnd]])))</f>
        <v>0</v>
      </c>
      <c r="M360">
        <f>IF(availability[[#This Row],[start_missing]],"", IF(ISNUMBER(availability[[#This Row],[AvailableStart]]), availability[[#This Row],[AvailableStart]], IFERROR(TIMEVALUE(availability[[#This Row],[AvailableStart]]), "")))</f>
        <v>0.5</v>
      </c>
      <c r="N360">
        <f>IF(availability[[#This Row],[end_missing]],"", IF(ISNUMBER(availability[[#This Row],[AvailableEnd]]), availability[[#This Row],[AvailableEnd]], IFERROR(TIMEVALUE(availability[[#This Row],[AvailableEnd]]), "")))</f>
        <v>0.58333333333333337</v>
      </c>
      <c r="O360" t="b">
        <f>IF(OR(availability[[#This Row],[start_missing]],availability[[#This Row],[end_missing]]), FALSE,
 IF(OR(availability[[#This Row],[start_not_time]],availability[[#This Row],[end_not_time]]), FALSE,
 availability[[#This Row],[end_num]]-availability[[#This Row],[start_num]]&lt;0))</f>
        <v>0</v>
      </c>
      <c r="P360" cm="1">
        <f t="array" aca="1" ref="P360" ca="1">IF(OR(availability[[#This Row],[start_missing]],availability[[#This Row],[end_missing]]), "",
 IF(OR(availability[[#This Row],[start_not_time]],availability[[#This Row],[end_not_time]]), "",
 (_FV(availability[#This Row],"end_num",TRUE)-_FV(availability[#This Row],"start_num",TRUE))*24))</f>
        <v>0</v>
      </c>
      <c r="Q360">
        <f ca="1">IF(availability[[#This Row],[duration_hours]]="", FALSE,
 OR(availability[[#This Row],[duration_hours]]&lt;=0, availability[[#This Row],[duration_hours]]&gt;16))</f>
        <v>0</v>
      </c>
    </row>
    <row r="361" spans="1:17" x14ac:dyDescent="0.25">
      <c r="A361" t="s">
        <v>539</v>
      </c>
      <c r="B361" t="s">
        <v>1053</v>
      </c>
      <c r="C361" s="1">
        <v>0.54166666666666663</v>
      </c>
      <c r="D361" s="1">
        <v>0.70833333333333337</v>
      </c>
      <c r="E361" t="b">
        <f>LEN(TRIM(availability[[#This Row],[FacultyID]]))=0</f>
        <v>0</v>
      </c>
      <c r="F361" t="b">
        <f>LEN(TRIM(availability[[#This Row],[Day]]))=0</f>
        <v>0</v>
      </c>
      <c r="G361" t="b">
        <f>IF(availability[[#This Row],[Day]]="",FALSE, ISERROR(MATCH(availability[[#This Row],[Day]], RefLists!$E:$E, 0)))</f>
        <v>0</v>
      </c>
      <c r="H361" t="b">
        <f>LEN(availability[[#This Row],[FacultyID]])&lt;&gt;LEN(TRIM(availability[[#This Row],[FacultyID]]))</f>
        <v>0</v>
      </c>
      <c r="I361" t="b">
        <f>OR(availability[[#This Row],[AvailableStart]]="", ISBLANK(availability[[#This Row],[AvailableStart]]))</f>
        <v>0</v>
      </c>
      <c r="J361" t="b">
        <f>OR(availability[[#This Row],[AvailableEnd]]="", ISBLANK(availability[[#This Row],[AvailableEnd]]))</f>
        <v>0</v>
      </c>
      <c r="K361" t="b">
        <f>AND(NOT(availability[[#This Row],[start_missing]]), NOT(ISNUMBER(availability[[#This Row],[AvailableStart]])))</f>
        <v>0</v>
      </c>
      <c r="L361" t="b">
        <f>AND(NOT(availability[[#This Row],[end_missing]]), NOT(ISNUMBER(availability[[#This Row],[AvailableEnd]])))</f>
        <v>0</v>
      </c>
      <c r="M361">
        <f>IF(availability[[#This Row],[start_missing]],"", IF(ISNUMBER(availability[[#This Row],[AvailableStart]]), availability[[#This Row],[AvailableStart]], IFERROR(TIMEVALUE(availability[[#This Row],[AvailableStart]]), "")))</f>
        <v>0.54166666666666663</v>
      </c>
      <c r="N361">
        <f>IF(availability[[#This Row],[end_missing]],"", IF(ISNUMBER(availability[[#This Row],[AvailableEnd]]), availability[[#This Row],[AvailableEnd]], IFERROR(TIMEVALUE(availability[[#This Row],[AvailableEnd]]), "")))</f>
        <v>0.70833333333333337</v>
      </c>
      <c r="O361" t="b">
        <f>IF(OR(availability[[#This Row],[start_missing]],availability[[#This Row],[end_missing]]), FALSE,
 IF(OR(availability[[#This Row],[start_not_time]],availability[[#This Row],[end_not_time]]), FALSE,
 availability[[#This Row],[end_num]]-availability[[#This Row],[start_num]]&lt;0))</f>
        <v>0</v>
      </c>
      <c r="P361" cm="1">
        <f t="array" aca="1" ref="P361" ca="1">IF(OR(availability[[#This Row],[start_missing]],availability[[#This Row],[end_missing]]), "",
 IF(OR(availability[[#This Row],[start_not_time]],availability[[#This Row],[end_not_time]]), "",
 (_FV(availability[#This Row],"end_num",TRUE)-_FV(availability[#This Row],"start_num",TRUE))*24))</f>
        <v>0</v>
      </c>
      <c r="Q361">
        <f ca="1">IF(availability[[#This Row],[duration_hours]]="", FALSE,
 OR(availability[[#This Row],[duration_hours]]&lt;=0, availability[[#This Row],[duration_hours]]&gt;16))</f>
        <v>0</v>
      </c>
    </row>
    <row r="362" spans="1:17" x14ac:dyDescent="0.25">
      <c r="A362" t="s">
        <v>539</v>
      </c>
      <c r="B362" t="s">
        <v>1051</v>
      </c>
      <c r="C362" s="1">
        <v>0.5</v>
      </c>
      <c r="D362" s="1">
        <v>0.625</v>
      </c>
      <c r="E362" t="b">
        <f>LEN(TRIM(availability[[#This Row],[FacultyID]]))=0</f>
        <v>0</v>
      </c>
      <c r="F362" t="b">
        <f>LEN(TRIM(availability[[#This Row],[Day]]))=0</f>
        <v>0</v>
      </c>
      <c r="G362" t="b">
        <f>IF(availability[[#This Row],[Day]]="",FALSE, ISERROR(MATCH(availability[[#This Row],[Day]], RefLists!$E:$E, 0)))</f>
        <v>0</v>
      </c>
      <c r="H362" t="b">
        <f>LEN(availability[[#This Row],[FacultyID]])&lt;&gt;LEN(TRIM(availability[[#This Row],[FacultyID]]))</f>
        <v>0</v>
      </c>
      <c r="I362" t="b">
        <f>OR(availability[[#This Row],[AvailableStart]]="", ISBLANK(availability[[#This Row],[AvailableStart]]))</f>
        <v>0</v>
      </c>
      <c r="J362" t="b">
        <f>OR(availability[[#This Row],[AvailableEnd]]="", ISBLANK(availability[[#This Row],[AvailableEnd]]))</f>
        <v>0</v>
      </c>
      <c r="K362" t="b">
        <f>AND(NOT(availability[[#This Row],[start_missing]]), NOT(ISNUMBER(availability[[#This Row],[AvailableStart]])))</f>
        <v>0</v>
      </c>
      <c r="L362" t="b">
        <f>AND(NOT(availability[[#This Row],[end_missing]]), NOT(ISNUMBER(availability[[#This Row],[AvailableEnd]])))</f>
        <v>0</v>
      </c>
      <c r="M362">
        <f>IF(availability[[#This Row],[start_missing]],"", IF(ISNUMBER(availability[[#This Row],[AvailableStart]]), availability[[#This Row],[AvailableStart]], IFERROR(TIMEVALUE(availability[[#This Row],[AvailableStart]]), "")))</f>
        <v>0.5</v>
      </c>
      <c r="N362">
        <f>IF(availability[[#This Row],[end_missing]],"", IF(ISNUMBER(availability[[#This Row],[AvailableEnd]]), availability[[#This Row],[AvailableEnd]], IFERROR(TIMEVALUE(availability[[#This Row],[AvailableEnd]]), "")))</f>
        <v>0.625</v>
      </c>
      <c r="O362" t="b">
        <f>IF(OR(availability[[#This Row],[start_missing]],availability[[#This Row],[end_missing]]), FALSE,
 IF(OR(availability[[#This Row],[start_not_time]],availability[[#This Row],[end_not_time]]), FALSE,
 availability[[#This Row],[end_num]]-availability[[#This Row],[start_num]]&lt;0))</f>
        <v>0</v>
      </c>
      <c r="P362" cm="1">
        <f t="array" aca="1" ref="P362" ca="1">IF(OR(availability[[#This Row],[start_missing]],availability[[#This Row],[end_missing]]), "",
 IF(OR(availability[[#This Row],[start_not_time]],availability[[#This Row],[end_not_time]]), "",
 (_FV(availability[#This Row],"end_num",TRUE)-_FV(availability[#This Row],"start_num",TRUE))*24))</f>
        <v>0</v>
      </c>
      <c r="Q362">
        <f ca="1">IF(availability[[#This Row],[duration_hours]]="", FALSE,
 OR(availability[[#This Row],[duration_hours]]&lt;=0, availability[[#This Row],[duration_hours]]&gt;16))</f>
        <v>0</v>
      </c>
    </row>
    <row r="363" spans="1:17" x14ac:dyDescent="0.25">
      <c r="A363" t="s">
        <v>539</v>
      </c>
      <c r="B363" t="s">
        <v>1052</v>
      </c>
      <c r="C363" s="1">
        <v>0.375</v>
      </c>
      <c r="D363" s="1">
        <v>0.54166666666666663</v>
      </c>
      <c r="E363" t="b">
        <f>LEN(TRIM(availability[[#This Row],[FacultyID]]))=0</f>
        <v>0</v>
      </c>
      <c r="F363" t="b">
        <f>LEN(TRIM(availability[[#This Row],[Day]]))=0</f>
        <v>0</v>
      </c>
      <c r="G363" t="b">
        <f>IF(availability[[#This Row],[Day]]="",FALSE, ISERROR(MATCH(availability[[#This Row],[Day]], RefLists!$E:$E, 0)))</f>
        <v>0</v>
      </c>
      <c r="H363" t="b">
        <f>LEN(availability[[#This Row],[FacultyID]])&lt;&gt;LEN(TRIM(availability[[#This Row],[FacultyID]]))</f>
        <v>0</v>
      </c>
      <c r="I363" t="b">
        <f>OR(availability[[#This Row],[AvailableStart]]="", ISBLANK(availability[[#This Row],[AvailableStart]]))</f>
        <v>0</v>
      </c>
      <c r="J363" t="b">
        <f>OR(availability[[#This Row],[AvailableEnd]]="", ISBLANK(availability[[#This Row],[AvailableEnd]]))</f>
        <v>0</v>
      </c>
      <c r="K363" t="b">
        <f>AND(NOT(availability[[#This Row],[start_missing]]), NOT(ISNUMBER(availability[[#This Row],[AvailableStart]])))</f>
        <v>0</v>
      </c>
      <c r="L363" t="b">
        <f>AND(NOT(availability[[#This Row],[end_missing]]), NOT(ISNUMBER(availability[[#This Row],[AvailableEnd]])))</f>
        <v>0</v>
      </c>
      <c r="M363">
        <f>IF(availability[[#This Row],[start_missing]],"", IF(ISNUMBER(availability[[#This Row],[AvailableStart]]), availability[[#This Row],[AvailableStart]], IFERROR(TIMEVALUE(availability[[#This Row],[AvailableStart]]), "")))</f>
        <v>0.375</v>
      </c>
      <c r="N363">
        <f>IF(availability[[#This Row],[end_missing]],"", IF(ISNUMBER(availability[[#This Row],[AvailableEnd]]), availability[[#This Row],[AvailableEnd]], IFERROR(TIMEVALUE(availability[[#This Row],[AvailableEnd]]), "")))</f>
        <v>0.54166666666666663</v>
      </c>
      <c r="O363" t="b">
        <f>IF(OR(availability[[#This Row],[start_missing]],availability[[#This Row],[end_missing]]), FALSE,
 IF(OR(availability[[#This Row],[start_not_time]],availability[[#This Row],[end_not_time]]), FALSE,
 availability[[#This Row],[end_num]]-availability[[#This Row],[start_num]]&lt;0))</f>
        <v>0</v>
      </c>
      <c r="P363" cm="1">
        <f t="array" aca="1" ref="P363" ca="1">IF(OR(availability[[#This Row],[start_missing]],availability[[#This Row],[end_missing]]), "",
 IF(OR(availability[[#This Row],[start_not_time]],availability[[#This Row],[end_not_time]]), "",
 (_FV(availability[#This Row],"end_num",TRUE)-_FV(availability[#This Row],"start_num",TRUE))*24))</f>
        <v>0</v>
      </c>
      <c r="Q363">
        <f ca="1">IF(availability[[#This Row],[duration_hours]]="", FALSE,
 OR(availability[[#This Row],[duration_hours]]&lt;=0, availability[[#This Row],[duration_hours]]&gt;16))</f>
        <v>0</v>
      </c>
    </row>
    <row r="364" spans="1:17" x14ac:dyDescent="0.25">
      <c r="A364" t="s">
        <v>539</v>
      </c>
      <c r="B364" t="s">
        <v>1049</v>
      </c>
      <c r="C364" s="1">
        <v>0.5</v>
      </c>
      <c r="D364" s="1">
        <v>0.625</v>
      </c>
      <c r="E364" t="b">
        <f>LEN(TRIM(availability[[#This Row],[FacultyID]]))=0</f>
        <v>0</v>
      </c>
      <c r="F364" t="b">
        <f>LEN(TRIM(availability[[#This Row],[Day]]))=0</f>
        <v>0</v>
      </c>
      <c r="G364" t="b">
        <f>IF(availability[[#This Row],[Day]]="",FALSE, ISERROR(MATCH(availability[[#This Row],[Day]], RefLists!$E:$E, 0)))</f>
        <v>0</v>
      </c>
      <c r="H364" t="b">
        <f>LEN(availability[[#This Row],[FacultyID]])&lt;&gt;LEN(TRIM(availability[[#This Row],[FacultyID]]))</f>
        <v>0</v>
      </c>
      <c r="I364" t="b">
        <f>OR(availability[[#This Row],[AvailableStart]]="", ISBLANK(availability[[#This Row],[AvailableStart]]))</f>
        <v>0</v>
      </c>
      <c r="J364" t="b">
        <f>OR(availability[[#This Row],[AvailableEnd]]="", ISBLANK(availability[[#This Row],[AvailableEnd]]))</f>
        <v>0</v>
      </c>
      <c r="K364" t="b">
        <f>AND(NOT(availability[[#This Row],[start_missing]]), NOT(ISNUMBER(availability[[#This Row],[AvailableStart]])))</f>
        <v>0</v>
      </c>
      <c r="L364" t="b">
        <f>AND(NOT(availability[[#This Row],[end_missing]]), NOT(ISNUMBER(availability[[#This Row],[AvailableEnd]])))</f>
        <v>0</v>
      </c>
      <c r="M364">
        <f>IF(availability[[#This Row],[start_missing]],"", IF(ISNUMBER(availability[[#This Row],[AvailableStart]]), availability[[#This Row],[AvailableStart]], IFERROR(TIMEVALUE(availability[[#This Row],[AvailableStart]]), "")))</f>
        <v>0.5</v>
      </c>
      <c r="N364">
        <f>IF(availability[[#This Row],[end_missing]],"", IF(ISNUMBER(availability[[#This Row],[AvailableEnd]]), availability[[#This Row],[AvailableEnd]], IFERROR(TIMEVALUE(availability[[#This Row],[AvailableEnd]]), "")))</f>
        <v>0.625</v>
      </c>
      <c r="O364" t="b">
        <f>IF(OR(availability[[#This Row],[start_missing]],availability[[#This Row],[end_missing]]), FALSE,
 IF(OR(availability[[#This Row],[start_not_time]],availability[[#This Row],[end_not_time]]), FALSE,
 availability[[#This Row],[end_num]]-availability[[#This Row],[start_num]]&lt;0))</f>
        <v>0</v>
      </c>
      <c r="P364" cm="1">
        <f t="array" aca="1" ref="P364" ca="1">IF(OR(availability[[#This Row],[start_missing]],availability[[#This Row],[end_missing]]), "",
 IF(OR(availability[[#This Row],[start_not_time]],availability[[#This Row],[end_not_time]]), "",
 (_FV(availability[#This Row],"end_num",TRUE)-_FV(availability[#This Row],"start_num",TRUE))*24))</f>
        <v>0</v>
      </c>
      <c r="Q364">
        <f ca="1">IF(availability[[#This Row],[duration_hours]]="", FALSE,
 OR(availability[[#This Row],[duration_hours]]&lt;=0, availability[[#This Row],[duration_hours]]&gt;16))</f>
        <v>0</v>
      </c>
    </row>
    <row r="365" spans="1:17" x14ac:dyDescent="0.25">
      <c r="A365" t="s">
        <v>542</v>
      </c>
      <c r="B365" t="s">
        <v>1049</v>
      </c>
      <c r="C365" s="1">
        <v>0.41666666666666669</v>
      </c>
      <c r="D365" s="1">
        <v>0.58333333333333337</v>
      </c>
      <c r="E365" t="b">
        <f>LEN(TRIM(availability[[#This Row],[FacultyID]]))=0</f>
        <v>0</v>
      </c>
      <c r="F365" t="b">
        <f>LEN(TRIM(availability[[#This Row],[Day]]))=0</f>
        <v>0</v>
      </c>
      <c r="G365" t="b">
        <f>IF(availability[[#This Row],[Day]]="",FALSE, ISERROR(MATCH(availability[[#This Row],[Day]], RefLists!$E:$E, 0)))</f>
        <v>0</v>
      </c>
      <c r="H365" t="b">
        <f>LEN(availability[[#This Row],[FacultyID]])&lt;&gt;LEN(TRIM(availability[[#This Row],[FacultyID]]))</f>
        <v>0</v>
      </c>
      <c r="I365" t="b">
        <f>OR(availability[[#This Row],[AvailableStart]]="", ISBLANK(availability[[#This Row],[AvailableStart]]))</f>
        <v>0</v>
      </c>
      <c r="J365" t="b">
        <f>OR(availability[[#This Row],[AvailableEnd]]="", ISBLANK(availability[[#This Row],[AvailableEnd]]))</f>
        <v>0</v>
      </c>
      <c r="K365" t="b">
        <f>AND(NOT(availability[[#This Row],[start_missing]]), NOT(ISNUMBER(availability[[#This Row],[AvailableStart]])))</f>
        <v>0</v>
      </c>
      <c r="L365" t="b">
        <f>AND(NOT(availability[[#This Row],[end_missing]]), NOT(ISNUMBER(availability[[#This Row],[AvailableEnd]])))</f>
        <v>0</v>
      </c>
      <c r="M365">
        <f>IF(availability[[#This Row],[start_missing]],"", IF(ISNUMBER(availability[[#This Row],[AvailableStart]]), availability[[#This Row],[AvailableStart]], IFERROR(TIMEVALUE(availability[[#This Row],[AvailableStart]]), "")))</f>
        <v>0.41666666666666669</v>
      </c>
      <c r="N365">
        <f>IF(availability[[#This Row],[end_missing]],"", IF(ISNUMBER(availability[[#This Row],[AvailableEnd]]), availability[[#This Row],[AvailableEnd]], IFERROR(TIMEVALUE(availability[[#This Row],[AvailableEnd]]), "")))</f>
        <v>0.58333333333333337</v>
      </c>
      <c r="O365" t="b">
        <f>IF(OR(availability[[#This Row],[start_missing]],availability[[#This Row],[end_missing]]), FALSE,
 IF(OR(availability[[#This Row],[start_not_time]],availability[[#This Row],[end_not_time]]), FALSE,
 availability[[#This Row],[end_num]]-availability[[#This Row],[start_num]]&lt;0))</f>
        <v>0</v>
      </c>
      <c r="P365" cm="1">
        <f t="array" aca="1" ref="P365" ca="1">IF(OR(availability[[#This Row],[start_missing]],availability[[#This Row],[end_missing]]), "",
 IF(OR(availability[[#This Row],[start_not_time]],availability[[#This Row],[end_not_time]]), "",
 (_FV(availability[#This Row],"end_num",TRUE)-_FV(availability[#This Row],"start_num",TRUE))*24))</f>
        <v>0</v>
      </c>
      <c r="Q365">
        <f ca="1">IF(availability[[#This Row],[duration_hours]]="", FALSE,
 OR(availability[[#This Row],[duration_hours]]&lt;=0, availability[[#This Row],[duration_hours]]&gt;16))</f>
        <v>0</v>
      </c>
    </row>
    <row r="366" spans="1:17" x14ac:dyDescent="0.25">
      <c r="A366" t="s">
        <v>542</v>
      </c>
      <c r="B366" t="s">
        <v>1053</v>
      </c>
      <c r="C366" s="1">
        <v>0.5</v>
      </c>
      <c r="D366" s="1">
        <v>0.625</v>
      </c>
      <c r="E366" t="b">
        <f>LEN(TRIM(availability[[#This Row],[FacultyID]]))=0</f>
        <v>0</v>
      </c>
      <c r="F366" t="b">
        <f>LEN(TRIM(availability[[#This Row],[Day]]))=0</f>
        <v>0</v>
      </c>
      <c r="G366" t="b">
        <f>IF(availability[[#This Row],[Day]]="",FALSE, ISERROR(MATCH(availability[[#This Row],[Day]], RefLists!$E:$E, 0)))</f>
        <v>0</v>
      </c>
      <c r="H366" t="b">
        <f>LEN(availability[[#This Row],[FacultyID]])&lt;&gt;LEN(TRIM(availability[[#This Row],[FacultyID]]))</f>
        <v>0</v>
      </c>
      <c r="I366" t="b">
        <f>OR(availability[[#This Row],[AvailableStart]]="", ISBLANK(availability[[#This Row],[AvailableStart]]))</f>
        <v>0</v>
      </c>
      <c r="J366" t="b">
        <f>OR(availability[[#This Row],[AvailableEnd]]="", ISBLANK(availability[[#This Row],[AvailableEnd]]))</f>
        <v>0</v>
      </c>
      <c r="K366" t="b">
        <f>AND(NOT(availability[[#This Row],[start_missing]]), NOT(ISNUMBER(availability[[#This Row],[AvailableStart]])))</f>
        <v>0</v>
      </c>
      <c r="L366" t="b">
        <f>AND(NOT(availability[[#This Row],[end_missing]]), NOT(ISNUMBER(availability[[#This Row],[AvailableEnd]])))</f>
        <v>0</v>
      </c>
      <c r="M366">
        <f>IF(availability[[#This Row],[start_missing]],"", IF(ISNUMBER(availability[[#This Row],[AvailableStart]]), availability[[#This Row],[AvailableStart]], IFERROR(TIMEVALUE(availability[[#This Row],[AvailableStart]]), "")))</f>
        <v>0.5</v>
      </c>
      <c r="N366">
        <f>IF(availability[[#This Row],[end_missing]],"", IF(ISNUMBER(availability[[#This Row],[AvailableEnd]]), availability[[#This Row],[AvailableEnd]], IFERROR(TIMEVALUE(availability[[#This Row],[AvailableEnd]]), "")))</f>
        <v>0.625</v>
      </c>
      <c r="O366" t="b">
        <f>IF(OR(availability[[#This Row],[start_missing]],availability[[#This Row],[end_missing]]), FALSE,
 IF(OR(availability[[#This Row],[start_not_time]],availability[[#This Row],[end_not_time]]), FALSE,
 availability[[#This Row],[end_num]]-availability[[#This Row],[start_num]]&lt;0))</f>
        <v>0</v>
      </c>
      <c r="P366" cm="1">
        <f t="array" aca="1" ref="P366" ca="1">IF(OR(availability[[#This Row],[start_missing]],availability[[#This Row],[end_missing]]), "",
 IF(OR(availability[[#This Row],[start_not_time]],availability[[#This Row],[end_not_time]]), "",
 (_FV(availability[#This Row],"end_num",TRUE)-_FV(availability[#This Row],"start_num",TRUE))*24))</f>
        <v>0</v>
      </c>
      <c r="Q366">
        <f ca="1">IF(availability[[#This Row],[duration_hours]]="", FALSE,
 OR(availability[[#This Row],[duration_hours]]&lt;=0, availability[[#This Row],[duration_hours]]&gt;16))</f>
        <v>0</v>
      </c>
    </row>
    <row r="367" spans="1:17" x14ac:dyDescent="0.25">
      <c r="A367" t="s">
        <v>542</v>
      </c>
      <c r="B367" t="s">
        <v>1051</v>
      </c>
      <c r="C367" s="1">
        <v>0.375</v>
      </c>
      <c r="D367" s="1">
        <v>0.5</v>
      </c>
      <c r="E367" t="b">
        <f>LEN(TRIM(availability[[#This Row],[FacultyID]]))=0</f>
        <v>0</v>
      </c>
      <c r="F367" t="b">
        <f>LEN(TRIM(availability[[#This Row],[Day]]))=0</f>
        <v>0</v>
      </c>
      <c r="G367" t="b">
        <f>IF(availability[[#This Row],[Day]]="",FALSE, ISERROR(MATCH(availability[[#This Row],[Day]], RefLists!$E:$E, 0)))</f>
        <v>0</v>
      </c>
      <c r="H367" t="b">
        <f>LEN(availability[[#This Row],[FacultyID]])&lt;&gt;LEN(TRIM(availability[[#This Row],[FacultyID]]))</f>
        <v>0</v>
      </c>
      <c r="I367" t="b">
        <f>OR(availability[[#This Row],[AvailableStart]]="", ISBLANK(availability[[#This Row],[AvailableStart]]))</f>
        <v>0</v>
      </c>
      <c r="J367" t="b">
        <f>OR(availability[[#This Row],[AvailableEnd]]="", ISBLANK(availability[[#This Row],[AvailableEnd]]))</f>
        <v>0</v>
      </c>
      <c r="K367" t="b">
        <f>AND(NOT(availability[[#This Row],[start_missing]]), NOT(ISNUMBER(availability[[#This Row],[AvailableStart]])))</f>
        <v>0</v>
      </c>
      <c r="L367" t="b">
        <f>AND(NOT(availability[[#This Row],[end_missing]]), NOT(ISNUMBER(availability[[#This Row],[AvailableEnd]])))</f>
        <v>0</v>
      </c>
      <c r="M367">
        <f>IF(availability[[#This Row],[start_missing]],"", IF(ISNUMBER(availability[[#This Row],[AvailableStart]]), availability[[#This Row],[AvailableStart]], IFERROR(TIMEVALUE(availability[[#This Row],[AvailableStart]]), "")))</f>
        <v>0.375</v>
      </c>
      <c r="N367">
        <f>IF(availability[[#This Row],[end_missing]],"", IF(ISNUMBER(availability[[#This Row],[AvailableEnd]]), availability[[#This Row],[AvailableEnd]], IFERROR(TIMEVALUE(availability[[#This Row],[AvailableEnd]]), "")))</f>
        <v>0.5</v>
      </c>
      <c r="O367" t="b">
        <f>IF(OR(availability[[#This Row],[start_missing]],availability[[#This Row],[end_missing]]), FALSE,
 IF(OR(availability[[#This Row],[start_not_time]],availability[[#This Row],[end_not_time]]), FALSE,
 availability[[#This Row],[end_num]]-availability[[#This Row],[start_num]]&lt;0))</f>
        <v>0</v>
      </c>
      <c r="P367" cm="1">
        <f t="array" aca="1" ref="P367" ca="1">IF(OR(availability[[#This Row],[start_missing]],availability[[#This Row],[end_missing]]), "",
 IF(OR(availability[[#This Row],[start_not_time]],availability[[#This Row],[end_not_time]]), "",
 (_FV(availability[#This Row],"end_num",TRUE)-_FV(availability[#This Row],"start_num",TRUE))*24))</f>
        <v>0</v>
      </c>
      <c r="Q367">
        <f ca="1">IF(availability[[#This Row],[duration_hours]]="", FALSE,
 OR(availability[[#This Row],[duration_hours]]&lt;=0, availability[[#This Row],[duration_hours]]&gt;16))</f>
        <v>0</v>
      </c>
    </row>
    <row r="368" spans="1:17" x14ac:dyDescent="0.25">
      <c r="A368" t="s">
        <v>542</v>
      </c>
      <c r="B368" t="s">
        <v>1052</v>
      </c>
      <c r="C368" s="1">
        <v>0.33333333333333331</v>
      </c>
      <c r="D368" s="1">
        <v>0.5</v>
      </c>
      <c r="E368" t="b">
        <f>LEN(TRIM(availability[[#This Row],[FacultyID]]))=0</f>
        <v>0</v>
      </c>
      <c r="F368" t="b">
        <f>LEN(TRIM(availability[[#This Row],[Day]]))=0</f>
        <v>0</v>
      </c>
      <c r="G368" t="b">
        <f>IF(availability[[#This Row],[Day]]="",FALSE, ISERROR(MATCH(availability[[#This Row],[Day]], RefLists!$E:$E, 0)))</f>
        <v>0</v>
      </c>
      <c r="H368" t="b">
        <f>LEN(availability[[#This Row],[FacultyID]])&lt;&gt;LEN(TRIM(availability[[#This Row],[FacultyID]]))</f>
        <v>0</v>
      </c>
      <c r="I368" t="b">
        <f>OR(availability[[#This Row],[AvailableStart]]="", ISBLANK(availability[[#This Row],[AvailableStart]]))</f>
        <v>0</v>
      </c>
      <c r="J368" t="b">
        <f>OR(availability[[#This Row],[AvailableEnd]]="", ISBLANK(availability[[#This Row],[AvailableEnd]]))</f>
        <v>0</v>
      </c>
      <c r="K368" t="b">
        <f>AND(NOT(availability[[#This Row],[start_missing]]), NOT(ISNUMBER(availability[[#This Row],[AvailableStart]])))</f>
        <v>0</v>
      </c>
      <c r="L368" t="b">
        <f>AND(NOT(availability[[#This Row],[end_missing]]), NOT(ISNUMBER(availability[[#This Row],[AvailableEnd]])))</f>
        <v>0</v>
      </c>
      <c r="M368">
        <f>IF(availability[[#This Row],[start_missing]],"", IF(ISNUMBER(availability[[#This Row],[AvailableStart]]), availability[[#This Row],[AvailableStart]], IFERROR(TIMEVALUE(availability[[#This Row],[AvailableStart]]), "")))</f>
        <v>0.33333333333333331</v>
      </c>
      <c r="N368">
        <f>IF(availability[[#This Row],[end_missing]],"", IF(ISNUMBER(availability[[#This Row],[AvailableEnd]]), availability[[#This Row],[AvailableEnd]], IFERROR(TIMEVALUE(availability[[#This Row],[AvailableEnd]]), "")))</f>
        <v>0.5</v>
      </c>
      <c r="O368" t="b">
        <f>IF(OR(availability[[#This Row],[start_missing]],availability[[#This Row],[end_missing]]), FALSE,
 IF(OR(availability[[#This Row],[start_not_time]],availability[[#This Row],[end_not_time]]), FALSE,
 availability[[#This Row],[end_num]]-availability[[#This Row],[start_num]]&lt;0))</f>
        <v>0</v>
      </c>
      <c r="P368" cm="1">
        <f t="array" aca="1" ref="P368" ca="1">IF(OR(availability[[#This Row],[start_missing]],availability[[#This Row],[end_missing]]), "",
 IF(OR(availability[[#This Row],[start_not_time]],availability[[#This Row],[end_not_time]]), "",
 (_FV(availability[#This Row],"end_num",TRUE)-_FV(availability[#This Row],"start_num",TRUE))*24))</f>
        <v>0</v>
      </c>
      <c r="Q368">
        <f ca="1">IF(availability[[#This Row],[duration_hours]]="", FALSE,
 OR(availability[[#This Row],[duration_hours]]&lt;=0, availability[[#This Row],[duration_hours]]&gt;16))</f>
        <v>0</v>
      </c>
    </row>
    <row r="369" spans="1:17" x14ac:dyDescent="0.25">
      <c r="A369" t="s">
        <v>542</v>
      </c>
      <c r="B369" t="s">
        <v>1050</v>
      </c>
      <c r="C369" s="1">
        <v>0.45833333333333331</v>
      </c>
      <c r="D369" s="1">
        <v>0.54166666666666663</v>
      </c>
      <c r="E369" t="b">
        <f>LEN(TRIM(availability[[#This Row],[FacultyID]]))=0</f>
        <v>0</v>
      </c>
      <c r="F369" t="b">
        <f>LEN(TRIM(availability[[#This Row],[Day]]))=0</f>
        <v>0</v>
      </c>
      <c r="G369" t="b">
        <f>IF(availability[[#This Row],[Day]]="",FALSE, ISERROR(MATCH(availability[[#This Row],[Day]], RefLists!$E:$E, 0)))</f>
        <v>0</v>
      </c>
      <c r="H369" t="b">
        <f>LEN(availability[[#This Row],[FacultyID]])&lt;&gt;LEN(TRIM(availability[[#This Row],[FacultyID]]))</f>
        <v>0</v>
      </c>
      <c r="I369" t="b">
        <f>OR(availability[[#This Row],[AvailableStart]]="", ISBLANK(availability[[#This Row],[AvailableStart]]))</f>
        <v>0</v>
      </c>
      <c r="J369" t="b">
        <f>OR(availability[[#This Row],[AvailableEnd]]="", ISBLANK(availability[[#This Row],[AvailableEnd]]))</f>
        <v>0</v>
      </c>
      <c r="K369" t="b">
        <f>AND(NOT(availability[[#This Row],[start_missing]]), NOT(ISNUMBER(availability[[#This Row],[AvailableStart]])))</f>
        <v>0</v>
      </c>
      <c r="L369" t="b">
        <f>AND(NOT(availability[[#This Row],[end_missing]]), NOT(ISNUMBER(availability[[#This Row],[AvailableEnd]])))</f>
        <v>0</v>
      </c>
      <c r="M369">
        <f>IF(availability[[#This Row],[start_missing]],"", IF(ISNUMBER(availability[[#This Row],[AvailableStart]]), availability[[#This Row],[AvailableStart]], IFERROR(TIMEVALUE(availability[[#This Row],[AvailableStart]]), "")))</f>
        <v>0.45833333333333331</v>
      </c>
      <c r="N369">
        <f>IF(availability[[#This Row],[end_missing]],"", IF(ISNUMBER(availability[[#This Row],[AvailableEnd]]), availability[[#This Row],[AvailableEnd]], IFERROR(TIMEVALUE(availability[[#This Row],[AvailableEnd]]), "")))</f>
        <v>0.54166666666666663</v>
      </c>
      <c r="O369" t="b">
        <f>IF(OR(availability[[#This Row],[start_missing]],availability[[#This Row],[end_missing]]), FALSE,
 IF(OR(availability[[#This Row],[start_not_time]],availability[[#This Row],[end_not_time]]), FALSE,
 availability[[#This Row],[end_num]]-availability[[#This Row],[start_num]]&lt;0))</f>
        <v>0</v>
      </c>
      <c r="P369" cm="1">
        <f t="array" aca="1" ref="P369" ca="1">IF(OR(availability[[#This Row],[start_missing]],availability[[#This Row],[end_missing]]), "",
 IF(OR(availability[[#This Row],[start_not_time]],availability[[#This Row],[end_not_time]]), "",
 (_FV(availability[#This Row],"end_num",TRUE)-_FV(availability[#This Row],"start_num",TRUE))*24))</f>
        <v>0</v>
      </c>
      <c r="Q369">
        <f ca="1">IF(availability[[#This Row],[duration_hours]]="", FALSE,
 OR(availability[[#This Row],[duration_hours]]&lt;=0, availability[[#This Row],[duration_hours]]&gt;16))</f>
        <v>0</v>
      </c>
    </row>
    <row r="370" spans="1:17" x14ac:dyDescent="0.25">
      <c r="A370" t="s">
        <v>545</v>
      </c>
      <c r="B370" t="s">
        <v>1052</v>
      </c>
      <c r="C370" s="1">
        <v>0.33333333333333331</v>
      </c>
      <c r="D370" s="1">
        <v>0.5</v>
      </c>
      <c r="E370" t="b">
        <f>LEN(TRIM(availability[[#This Row],[FacultyID]]))=0</f>
        <v>0</v>
      </c>
      <c r="F370" t="b">
        <f>LEN(TRIM(availability[[#This Row],[Day]]))=0</f>
        <v>0</v>
      </c>
      <c r="G370" t="b">
        <f>IF(availability[[#This Row],[Day]]="",FALSE, ISERROR(MATCH(availability[[#This Row],[Day]], RefLists!$E:$E, 0)))</f>
        <v>0</v>
      </c>
      <c r="H370" t="b">
        <f>LEN(availability[[#This Row],[FacultyID]])&lt;&gt;LEN(TRIM(availability[[#This Row],[FacultyID]]))</f>
        <v>0</v>
      </c>
      <c r="I370" t="b">
        <f>OR(availability[[#This Row],[AvailableStart]]="", ISBLANK(availability[[#This Row],[AvailableStart]]))</f>
        <v>0</v>
      </c>
      <c r="J370" t="b">
        <f>OR(availability[[#This Row],[AvailableEnd]]="", ISBLANK(availability[[#This Row],[AvailableEnd]]))</f>
        <v>0</v>
      </c>
      <c r="K370" t="b">
        <f>AND(NOT(availability[[#This Row],[start_missing]]), NOT(ISNUMBER(availability[[#This Row],[AvailableStart]])))</f>
        <v>0</v>
      </c>
      <c r="L370" t="b">
        <f>AND(NOT(availability[[#This Row],[end_missing]]), NOT(ISNUMBER(availability[[#This Row],[AvailableEnd]])))</f>
        <v>0</v>
      </c>
      <c r="M370">
        <f>IF(availability[[#This Row],[start_missing]],"", IF(ISNUMBER(availability[[#This Row],[AvailableStart]]), availability[[#This Row],[AvailableStart]], IFERROR(TIMEVALUE(availability[[#This Row],[AvailableStart]]), "")))</f>
        <v>0.33333333333333331</v>
      </c>
      <c r="N370">
        <f>IF(availability[[#This Row],[end_missing]],"", IF(ISNUMBER(availability[[#This Row],[AvailableEnd]]), availability[[#This Row],[AvailableEnd]], IFERROR(TIMEVALUE(availability[[#This Row],[AvailableEnd]]), "")))</f>
        <v>0.5</v>
      </c>
      <c r="O370" t="b">
        <f>IF(OR(availability[[#This Row],[start_missing]],availability[[#This Row],[end_missing]]), FALSE,
 IF(OR(availability[[#This Row],[start_not_time]],availability[[#This Row],[end_not_time]]), FALSE,
 availability[[#This Row],[end_num]]-availability[[#This Row],[start_num]]&lt;0))</f>
        <v>0</v>
      </c>
      <c r="P370" cm="1">
        <f t="array" aca="1" ref="P370" ca="1">IF(OR(availability[[#This Row],[start_missing]],availability[[#This Row],[end_missing]]), "",
 IF(OR(availability[[#This Row],[start_not_time]],availability[[#This Row],[end_not_time]]), "",
 (_FV(availability[#This Row],"end_num",TRUE)-_FV(availability[#This Row],"start_num",TRUE))*24))</f>
        <v>0</v>
      </c>
      <c r="Q370">
        <f ca="1">IF(availability[[#This Row],[duration_hours]]="", FALSE,
 OR(availability[[#This Row],[duration_hours]]&lt;=0, availability[[#This Row],[duration_hours]]&gt;16))</f>
        <v>0</v>
      </c>
    </row>
    <row r="371" spans="1:17" x14ac:dyDescent="0.25">
      <c r="A371" t="s">
        <v>545</v>
      </c>
      <c r="B371" t="s">
        <v>1050</v>
      </c>
      <c r="C371" s="1">
        <v>0.375</v>
      </c>
      <c r="D371" s="1">
        <v>0.45833333333333331</v>
      </c>
      <c r="E371" t="b">
        <f>LEN(TRIM(availability[[#This Row],[FacultyID]]))=0</f>
        <v>0</v>
      </c>
      <c r="F371" t="b">
        <f>LEN(TRIM(availability[[#This Row],[Day]]))=0</f>
        <v>0</v>
      </c>
      <c r="G371" t="b">
        <f>IF(availability[[#This Row],[Day]]="",FALSE, ISERROR(MATCH(availability[[#This Row],[Day]], RefLists!$E:$E, 0)))</f>
        <v>0</v>
      </c>
      <c r="H371" t="b">
        <f>LEN(availability[[#This Row],[FacultyID]])&lt;&gt;LEN(TRIM(availability[[#This Row],[FacultyID]]))</f>
        <v>0</v>
      </c>
      <c r="I371" t="b">
        <f>OR(availability[[#This Row],[AvailableStart]]="", ISBLANK(availability[[#This Row],[AvailableStart]]))</f>
        <v>0</v>
      </c>
      <c r="J371" t="b">
        <f>OR(availability[[#This Row],[AvailableEnd]]="", ISBLANK(availability[[#This Row],[AvailableEnd]]))</f>
        <v>0</v>
      </c>
      <c r="K371" t="b">
        <f>AND(NOT(availability[[#This Row],[start_missing]]), NOT(ISNUMBER(availability[[#This Row],[AvailableStart]])))</f>
        <v>0</v>
      </c>
      <c r="L371" t="b">
        <f>AND(NOT(availability[[#This Row],[end_missing]]), NOT(ISNUMBER(availability[[#This Row],[AvailableEnd]])))</f>
        <v>0</v>
      </c>
      <c r="M371">
        <f>IF(availability[[#This Row],[start_missing]],"", IF(ISNUMBER(availability[[#This Row],[AvailableStart]]), availability[[#This Row],[AvailableStart]], IFERROR(TIMEVALUE(availability[[#This Row],[AvailableStart]]), "")))</f>
        <v>0.375</v>
      </c>
      <c r="N371">
        <f>IF(availability[[#This Row],[end_missing]],"", IF(ISNUMBER(availability[[#This Row],[AvailableEnd]]), availability[[#This Row],[AvailableEnd]], IFERROR(TIMEVALUE(availability[[#This Row],[AvailableEnd]]), "")))</f>
        <v>0.45833333333333331</v>
      </c>
      <c r="O371" t="b">
        <f>IF(OR(availability[[#This Row],[start_missing]],availability[[#This Row],[end_missing]]), FALSE,
 IF(OR(availability[[#This Row],[start_not_time]],availability[[#This Row],[end_not_time]]), FALSE,
 availability[[#This Row],[end_num]]-availability[[#This Row],[start_num]]&lt;0))</f>
        <v>0</v>
      </c>
      <c r="P371" cm="1">
        <f t="array" aca="1" ref="P371" ca="1">IF(OR(availability[[#This Row],[start_missing]],availability[[#This Row],[end_missing]]), "",
 IF(OR(availability[[#This Row],[start_not_time]],availability[[#This Row],[end_not_time]]), "",
 (_FV(availability[#This Row],"end_num",TRUE)-_FV(availability[#This Row],"start_num",TRUE))*24))</f>
        <v>0</v>
      </c>
      <c r="Q371">
        <f ca="1">IF(availability[[#This Row],[duration_hours]]="", FALSE,
 OR(availability[[#This Row],[duration_hours]]&lt;=0, availability[[#This Row],[duration_hours]]&gt;16))</f>
        <v>0</v>
      </c>
    </row>
    <row r="372" spans="1:17" x14ac:dyDescent="0.25">
      <c r="A372" t="s">
        <v>545</v>
      </c>
      <c r="B372" t="s">
        <v>1051</v>
      </c>
      <c r="C372" s="1">
        <v>0.33333333333333331</v>
      </c>
      <c r="D372" s="1">
        <v>0.5</v>
      </c>
      <c r="E372" t="b">
        <f>LEN(TRIM(availability[[#This Row],[FacultyID]]))=0</f>
        <v>0</v>
      </c>
      <c r="F372" t="b">
        <f>LEN(TRIM(availability[[#This Row],[Day]]))=0</f>
        <v>0</v>
      </c>
      <c r="G372" t="b">
        <f>IF(availability[[#This Row],[Day]]="",FALSE, ISERROR(MATCH(availability[[#This Row],[Day]], RefLists!$E:$E, 0)))</f>
        <v>0</v>
      </c>
      <c r="H372" t="b">
        <f>LEN(availability[[#This Row],[FacultyID]])&lt;&gt;LEN(TRIM(availability[[#This Row],[FacultyID]]))</f>
        <v>0</v>
      </c>
      <c r="I372" t="b">
        <f>OR(availability[[#This Row],[AvailableStart]]="", ISBLANK(availability[[#This Row],[AvailableStart]]))</f>
        <v>0</v>
      </c>
      <c r="J372" t="b">
        <f>OR(availability[[#This Row],[AvailableEnd]]="", ISBLANK(availability[[#This Row],[AvailableEnd]]))</f>
        <v>0</v>
      </c>
      <c r="K372" t="b">
        <f>AND(NOT(availability[[#This Row],[start_missing]]), NOT(ISNUMBER(availability[[#This Row],[AvailableStart]])))</f>
        <v>0</v>
      </c>
      <c r="L372" t="b">
        <f>AND(NOT(availability[[#This Row],[end_missing]]), NOT(ISNUMBER(availability[[#This Row],[AvailableEnd]])))</f>
        <v>0</v>
      </c>
      <c r="M372">
        <f>IF(availability[[#This Row],[start_missing]],"", IF(ISNUMBER(availability[[#This Row],[AvailableStart]]), availability[[#This Row],[AvailableStart]], IFERROR(TIMEVALUE(availability[[#This Row],[AvailableStart]]), "")))</f>
        <v>0.33333333333333331</v>
      </c>
      <c r="N372">
        <f>IF(availability[[#This Row],[end_missing]],"", IF(ISNUMBER(availability[[#This Row],[AvailableEnd]]), availability[[#This Row],[AvailableEnd]], IFERROR(TIMEVALUE(availability[[#This Row],[AvailableEnd]]), "")))</f>
        <v>0.5</v>
      </c>
      <c r="O372" t="b">
        <f>IF(OR(availability[[#This Row],[start_missing]],availability[[#This Row],[end_missing]]), FALSE,
 IF(OR(availability[[#This Row],[start_not_time]],availability[[#This Row],[end_not_time]]), FALSE,
 availability[[#This Row],[end_num]]-availability[[#This Row],[start_num]]&lt;0))</f>
        <v>0</v>
      </c>
      <c r="P372" cm="1">
        <f t="array" aca="1" ref="P372" ca="1">IF(OR(availability[[#This Row],[start_missing]],availability[[#This Row],[end_missing]]), "",
 IF(OR(availability[[#This Row],[start_not_time]],availability[[#This Row],[end_not_time]]), "",
 (_FV(availability[#This Row],"end_num",TRUE)-_FV(availability[#This Row],"start_num",TRUE))*24))</f>
        <v>0</v>
      </c>
      <c r="Q372">
        <f ca="1">IF(availability[[#This Row],[duration_hours]]="", FALSE,
 OR(availability[[#This Row],[duration_hours]]&lt;=0, availability[[#This Row],[duration_hours]]&gt;16))</f>
        <v>0</v>
      </c>
    </row>
    <row r="373" spans="1:17" x14ac:dyDescent="0.25">
      <c r="A373" t="s">
        <v>545</v>
      </c>
      <c r="B373" t="s">
        <v>1049</v>
      </c>
      <c r="C373" s="1">
        <v>0.5</v>
      </c>
      <c r="D373" s="1">
        <v>0.58333333333333337</v>
      </c>
      <c r="E373" t="b">
        <f>LEN(TRIM(availability[[#This Row],[FacultyID]]))=0</f>
        <v>0</v>
      </c>
      <c r="F373" t="b">
        <f>LEN(TRIM(availability[[#This Row],[Day]]))=0</f>
        <v>0</v>
      </c>
      <c r="G373" t="b">
        <f>IF(availability[[#This Row],[Day]]="",FALSE, ISERROR(MATCH(availability[[#This Row],[Day]], RefLists!$E:$E, 0)))</f>
        <v>0</v>
      </c>
      <c r="H373" t="b">
        <f>LEN(availability[[#This Row],[FacultyID]])&lt;&gt;LEN(TRIM(availability[[#This Row],[FacultyID]]))</f>
        <v>0</v>
      </c>
      <c r="I373" t="b">
        <f>OR(availability[[#This Row],[AvailableStart]]="", ISBLANK(availability[[#This Row],[AvailableStart]]))</f>
        <v>0</v>
      </c>
      <c r="J373" t="b">
        <f>OR(availability[[#This Row],[AvailableEnd]]="", ISBLANK(availability[[#This Row],[AvailableEnd]]))</f>
        <v>0</v>
      </c>
      <c r="K373" t="b">
        <f>AND(NOT(availability[[#This Row],[start_missing]]), NOT(ISNUMBER(availability[[#This Row],[AvailableStart]])))</f>
        <v>0</v>
      </c>
      <c r="L373" t="b">
        <f>AND(NOT(availability[[#This Row],[end_missing]]), NOT(ISNUMBER(availability[[#This Row],[AvailableEnd]])))</f>
        <v>0</v>
      </c>
      <c r="M373">
        <f>IF(availability[[#This Row],[start_missing]],"", IF(ISNUMBER(availability[[#This Row],[AvailableStart]]), availability[[#This Row],[AvailableStart]], IFERROR(TIMEVALUE(availability[[#This Row],[AvailableStart]]), "")))</f>
        <v>0.5</v>
      </c>
      <c r="N373">
        <f>IF(availability[[#This Row],[end_missing]],"", IF(ISNUMBER(availability[[#This Row],[AvailableEnd]]), availability[[#This Row],[AvailableEnd]], IFERROR(TIMEVALUE(availability[[#This Row],[AvailableEnd]]), "")))</f>
        <v>0.58333333333333337</v>
      </c>
      <c r="O373" t="b">
        <f>IF(OR(availability[[#This Row],[start_missing]],availability[[#This Row],[end_missing]]), FALSE,
 IF(OR(availability[[#This Row],[start_not_time]],availability[[#This Row],[end_not_time]]), FALSE,
 availability[[#This Row],[end_num]]-availability[[#This Row],[start_num]]&lt;0))</f>
        <v>0</v>
      </c>
      <c r="P373" cm="1">
        <f t="array" aca="1" ref="P373" ca="1">IF(OR(availability[[#This Row],[start_missing]],availability[[#This Row],[end_missing]]), "",
 IF(OR(availability[[#This Row],[start_not_time]],availability[[#This Row],[end_not_time]]), "",
 (_FV(availability[#This Row],"end_num",TRUE)-_FV(availability[#This Row],"start_num",TRUE))*24))</f>
        <v>0</v>
      </c>
      <c r="Q373">
        <f ca="1">IF(availability[[#This Row],[duration_hours]]="", FALSE,
 OR(availability[[#This Row],[duration_hours]]&lt;=0, availability[[#This Row],[duration_hours]]&gt;16))</f>
        <v>0</v>
      </c>
    </row>
    <row r="374" spans="1:17" x14ac:dyDescent="0.25">
      <c r="A374" t="s">
        <v>549</v>
      </c>
      <c r="B374" t="s">
        <v>1053</v>
      </c>
      <c r="C374" s="1">
        <v>0.375</v>
      </c>
      <c r="D374" s="1">
        <v>0.45833333333333331</v>
      </c>
      <c r="E374" t="b">
        <f>LEN(TRIM(availability[[#This Row],[FacultyID]]))=0</f>
        <v>0</v>
      </c>
      <c r="F374" t="b">
        <f>LEN(TRIM(availability[[#This Row],[Day]]))=0</f>
        <v>0</v>
      </c>
      <c r="G374" t="b">
        <f>IF(availability[[#This Row],[Day]]="",FALSE, ISERROR(MATCH(availability[[#This Row],[Day]], RefLists!$E:$E, 0)))</f>
        <v>0</v>
      </c>
      <c r="H374" t="b">
        <f>LEN(availability[[#This Row],[FacultyID]])&lt;&gt;LEN(TRIM(availability[[#This Row],[FacultyID]]))</f>
        <v>0</v>
      </c>
      <c r="I374" t="b">
        <f>OR(availability[[#This Row],[AvailableStart]]="", ISBLANK(availability[[#This Row],[AvailableStart]]))</f>
        <v>0</v>
      </c>
      <c r="J374" t="b">
        <f>OR(availability[[#This Row],[AvailableEnd]]="", ISBLANK(availability[[#This Row],[AvailableEnd]]))</f>
        <v>0</v>
      </c>
      <c r="K374" t="b">
        <f>AND(NOT(availability[[#This Row],[start_missing]]), NOT(ISNUMBER(availability[[#This Row],[AvailableStart]])))</f>
        <v>0</v>
      </c>
      <c r="L374" t="b">
        <f>AND(NOT(availability[[#This Row],[end_missing]]), NOT(ISNUMBER(availability[[#This Row],[AvailableEnd]])))</f>
        <v>0</v>
      </c>
      <c r="M374">
        <f>IF(availability[[#This Row],[start_missing]],"", IF(ISNUMBER(availability[[#This Row],[AvailableStart]]), availability[[#This Row],[AvailableStart]], IFERROR(TIMEVALUE(availability[[#This Row],[AvailableStart]]), "")))</f>
        <v>0.375</v>
      </c>
      <c r="N374">
        <f>IF(availability[[#This Row],[end_missing]],"", IF(ISNUMBER(availability[[#This Row],[AvailableEnd]]), availability[[#This Row],[AvailableEnd]], IFERROR(TIMEVALUE(availability[[#This Row],[AvailableEnd]]), "")))</f>
        <v>0.45833333333333331</v>
      </c>
      <c r="O374" t="b">
        <f>IF(OR(availability[[#This Row],[start_missing]],availability[[#This Row],[end_missing]]), FALSE,
 IF(OR(availability[[#This Row],[start_not_time]],availability[[#This Row],[end_not_time]]), FALSE,
 availability[[#This Row],[end_num]]-availability[[#This Row],[start_num]]&lt;0))</f>
        <v>0</v>
      </c>
      <c r="P374" cm="1">
        <f t="array" aca="1" ref="P374" ca="1">IF(OR(availability[[#This Row],[start_missing]],availability[[#This Row],[end_missing]]), "",
 IF(OR(availability[[#This Row],[start_not_time]],availability[[#This Row],[end_not_time]]), "",
 (_FV(availability[#This Row],"end_num",TRUE)-_FV(availability[#This Row],"start_num",TRUE))*24))</f>
        <v>0</v>
      </c>
      <c r="Q374">
        <f ca="1">IF(availability[[#This Row],[duration_hours]]="", FALSE,
 OR(availability[[#This Row],[duration_hours]]&lt;=0, availability[[#This Row],[duration_hours]]&gt;16))</f>
        <v>0</v>
      </c>
    </row>
    <row r="375" spans="1:17" x14ac:dyDescent="0.25">
      <c r="A375" t="s">
        <v>549</v>
      </c>
      <c r="B375" t="s">
        <v>1050</v>
      </c>
      <c r="C375" s="1">
        <v>0.54166666666666663</v>
      </c>
      <c r="D375" s="1">
        <v>0.625</v>
      </c>
      <c r="E375" t="b">
        <f>LEN(TRIM(availability[[#This Row],[FacultyID]]))=0</f>
        <v>0</v>
      </c>
      <c r="F375" t="b">
        <f>LEN(TRIM(availability[[#This Row],[Day]]))=0</f>
        <v>0</v>
      </c>
      <c r="G375" t="b">
        <f>IF(availability[[#This Row],[Day]]="",FALSE, ISERROR(MATCH(availability[[#This Row],[Day]], RefLists!$E:$E, 0)))</f>
        <v>0</v>
      </c>
      <c r="H375" t="b">
        <f>LEN(availability[[#This Row],[FacultyID]])&lt;&gt;LEN(TRIM(availability[[#This Row],[FacultyID]]))</f>
        <v>0</v>
      </c>
      <c r="I375" t="b">
        <f>OR(availability[[#This Row],[AvailableStart]]="", ISBLANK(availability[[#This Row],[AvailableStart]]))</f>
        <v>0</v>
      </c>
      <c r="J375" t="b">
        <f>OR(availability[[#This Row],[AvailableEnd]]="", ISBLANK(availability[[#This Row],[AvailableEnd]]))</f>
        <v>0</v>
      </c>
      <c r="K375" t="b">
        <f>AND(NOT(availability[[#This Row],[start_missing]]), NOT(ISNUMBER(availability[[#This Row],[AvailableStart]])))</f>
        <v>0</v>
      </c>
      <c r="L375" t="b">
        <f>AND(NOT(availability[[#This Row],[end_missing]]), NOT(ISNUMBER(availability[[#This Row],[AvailableEnd]])))</f>
        <v>0</v>
      </c>
      <c r="M375">
        <f>IF(availability[[#This Row],[start_missing]],"", IF(ISNUMBER(availability[[#This Row],[AvailableStart]]), availability[[#This Row],[AvailableStart]], IFERROR(TIMEVALUE(availability[[#This Row],[AvailableStart]]), "")))</f>
        <v>0.54166666666666663</v>
      </c>
      <c r="N375">
        <f>IF(availability[[#This Row],[end_missing]],"", IF(ISNUMBER(availability[[#This Row],[AvailableEnd]]), availability[[#This Row],[AvailableEnd]], IFERROR(TIMEVALUE(availability[[#This Row],[AvailableEnd]]), "")))</f>
        <v>0.625</v>
      </c>
      <c r="O375" t="b">
        <f>IF(OR(availability[[#This Row],[start_missing]],availability[[#This Row],[end_missing]]), FALSE,
 IF(OR(availability[[#This Row],[start_not_time]],availability[[#This Row],[end_not_time]]), FALSE,
 availability[[#This Row],[end_num]]-availability[[#This Row],[start_num]]&lt;0))</f>
        <v>0</v>
      </c>
      <c r="P375" cm="1">
        <f t="array" aca="1" ref="P375" ca="1">IF(OR(availability[[#This Row],[start_missing]],availability[[#This Row],[end_missing]]), "",
 IF(OR(availability[[#This Row],[start_not_time]],availability[[#This Row],[end_not_time]]), "",
 (_FV(availability[#This Row],"end_num",TRUE)-_FV(availability[#This Row],"start_num",TRUE))*24))</f>
        <v>0</v>
      </c>
      <c r="Q375">
        <f ca="1">IF(availability[[#This Row],[duration_hours]]="", FALSE,
 OR(availability[[#This Row],[duration_hours]]&lt;=0, availability[[#This Row],[duration_hours]]&gt;16))</f>
        <v>0</v>
      </c>
    </row>
    <row r="376" spans="1:17" x14ac:dyDescent="0.25">
      <c r="A376" t="s">
        <v>549</v>
      </c>
      <c r="B376" t="s">
        <v>1051</v>
      </c>
      <c r="C376" s="1">
        <v>0.5</v>
      </c>
      <c r="D376" s="1">
        <v>0.58333333333333337</v>
      </c>
      <c r="E376" t="b">
        <f>LEN(TRIM(availability[[#This Row],[FacultyID]]))=0</f>
        <v>0</v>
      </c>
      <c r="F376" t="b">
        <f>LEN(TRIM(availability[[#This Row],[Day]]))=0</f>
        <v>0</v>
      </c>
      <c r="G376" t="b">
        <f>IF(availability[[#This Row],[Day]]="",FALSE, ISERROR(MATCH(availability[[#This Row],[Day]], RefLists!$E:$E, 0)))</f>
        <v>0</v>
      </c>
      <c r="H376" t="b">
        <f>LEN(availability[[#This Row],[FacultyID]])&lt;&gt;LEN(TRIM(availability[[#This Row],[FacultyID]]))</f>
        <v>0</v>
      </c>
      <c r="I376" t="b">
        <f>OR(availability[[#This Row],[AvailableStart]]="", ISBLANK(availability[[#This Row],[AvailableStart]]))</f>
        <v>0</v>
      </c>
      <c r="J376" t="b">
        <f>OR(availability[[#This Row],[AvailableEnd]]="", ISBLANK(availability[[#This Row],[AvailableEnd]]))</f>
        <v>0</v>
      </c>
      <c r="K376" t="b">
        <f>AND(NOT(availability[[#This Row],[start_missing]]), NOT(ISNUMBER(availability[[#This Row],[AvailableStart]])))</f>
        <v>0</v>
      </c>
      <c r="L376" t="b">
        <f>AND(NOT(availability[[#This Row],[end_missing]]), NOT(ISNUMBER(availability[[#This Row],[AvailableEnd]])))</f>
        <v>0</v>
      </c>
      <c r="M376">
        <f>IF(availability[[#This Row],[start_missing]],"", IF(ISNUMBER(availability[[#This Row],[AvailableStart]]), availability[[#This Row],[AvailableStart]], IFERROR(TIMEVALUE(availability[[#This Row],[AvailableStart]]), "")))</f>
        <v>0.5</v>
      </c>
      <c r="N376">
        <f>IF(availability[[#This Row],[end_missing]],"", IF(ISNUMBER(availability[[#This Row],[AvailableEnd]]), availability[[#This Row],[AvailableEnd]], IFERROR(TIMEVALUE(availability[[#This Row],[AvailableEnd]]), "")))</f>
        <v>0.58333333333333337</v>
      </c>
      <c r="O376" t="b">
        <f>IF(OR(availability[[#This Row],[start_missing]],availability[[#This Row],[end_missing]]), FALSE,
 IF(OR(availability[[#This Row],[start_not_time]],availability[[#This Row],[end_not_time]]), FALSE,
 availability[[#This Row],[end_num]]-availability[[#This Row],[start_num]]&lt;0))</f>
        <v>0</v>
      </c>
      <c r="P376" cm="1">
        <f t="array" aca="1" ref="P376" ca="1">IF(OR(availability[[#This Row],[start_missing]],availability[[#This Row],[end_missing]]), "",
 IF(OR(availability[[#This Row],[start_not_time]],availability[[#This Row],[end_not_time]]), "",
 (_FV(availability[#This Row],"end_num",TRUE)-_FV(availability[#This Row],"start_num",TRUE))*24))</f>
        <v>0</v>
      </c>
      <c r="Q376">
        <f ca="1">IF(availability[[#This Row],[duration_hours]]="", FALSE,
 OR(availability[[#This Row],[duration_hours]]&lt;=0, availability[[#This Row],[duration_hours]]&gt;16))</f>
        <v>0</v>
      </c>
    </row>
    <row r="377" spans="1:17" x14ac:dyDescent="0.25">
      <c r="A377" t="s">
        <v>553</v>
      </c>
      <c r="B377" t="s">
        <v>1052</v>
      </c>
      <c r="C377" s="1">
        <v>0.54166666666666663</v>
      </c>
      <c r="D377" s="1">
        <v>0.66666666666666663</v>
      </c>
      <c r="E377" t="b">
        <f>LEN(TRIM(availability[[#This Row],[FacultyID]]))=0</f>
        <v>0</v>
      </c>
      <c r="F377" t="b">
        <f>LEN(TRIM(availability[[#This Row],[Day]]))=0</f>
        <v>0</v>
      </c>
      <c r="G377" t="b">
        <f>IF(availability[[#This Row],[Day]]="",FALSE, ISERROR(MATCH(availability[[#This Row],[Day]], RefLists!$E:$E, 0)))</f>
        <v>0</v>
      </c>
      <c r="H377" t="b">
        <f>LEN(availability[[#This Row],[FacultyID]])&lt;&gt;LEN(TRIM(availability[[#This Row],[FacultyID]]))</f>
        <v>0</v>
      </c>
      <c r="I377" t="b">
        <f>OR(availability[[#This Row],[AvailableStart]]="", ISBLANK(availability[[#This Row],[AvailableStart]]))</f>
        <v>0</v>
      </c>
      <c r="J377" t="b">
        <f>OR(availability[[#This Row],[AvailableEnd]]="", ISBLANK(availability[[#This Row],[AvailableEnd]]))</f>
        <v>0</v>
      </c>
      <c r="K377" t="b">
        <f>AND(NOT(availability[[#This Row],[start_missing]]), NOT(ISNUMBER(availability[[#This Row],[AvailableStart]])))</f>
        <v>0</v>
      </c>
      <c r="L377" t="b">
        <f>AND(NOT(availability[[#This Row],[end_missing]]), NOT(ISNUMBER(availability[[#This Row],[AvailableEnd]])))</f>
        <v>0</v>
      </c>
      <c r="M377">
        <f>IF(availability[[#This Row],[start_missing]],"", IF(ISNUMBER(availability[[#This Row],[AvailableStart]]), availability[[#This Row],[AvailableStart]], IFERROR(TIMEVALUE(availability[[#This Row],[AvailableStart]]), "")))</f>
        <v>0.54166666666666663</v>
      </c>
      <c r="N377">
        <f>IF(availability[[#This Row],[end_missing]],"", IF(ISNUMBER(availability[[#This Row],[AvailableEnd]]), availability[[#This Row],[AvailableEnd]], IFERROR(TIMEVALUE(availability[[#This Row],[AvailableEnd]]), "")))</f>
        <v>0.66666666666666663</v>
      </c>
      <c r="O377" t="b">
        <f>IF(OR(availability[[#This Row],[start_missing]],availability[[#This Row],[end_missing]]), FALSE,
 IF(OR(availability[[#This Row],[start_not_time]],availability[[#This Row],[end_not_time]]), FALSE,
 availability[[#This Row],[end_num]]-availability[[#This Row],[start_num]]&lt;0))</f>
        <v>0</v>
      </c>
      <c r="P377" cm="1">
        <f t="array" aca="1" ref="P377" ca="1">IF(OR(availability[[#This Row],[start_missing]],availability[[#This Row],[end_missing]]), "",
 IF(OR(availability[[#This Row],[start_not_time]],availability[[#This Row],[end_not_time]]), "",
 (_FV(availability[#This Row],"end_num",TRUE)-_FV(availability[#This Row],"start_num",TRUE))*24))</f>
        <v>0</v>
      </c>
      <c r="Q377">
        <f ca="1">IF(availability[[#This Row],[duration_hours]]="", FALSE,
 OR(availability[[#This Row],[duration_hours]]&lt;=0, availability[[#This Row],[duration_hours]]&gt;16))</f>
        <v>0</v>
      </c>
    </row>
    <row r="378" spans="1:17" x14ac:dyDescent="0.25">
      <c r="A378" t="s">
        <v>553</v>
      </c>
      <c r="B378" t="s">
        <v>1051</v>
      </c>
      <c r="C378" s="1">
        <v>0.45833333333333331</v>
      </c>
      <c r="D378" s="1">
        <v>0.58333333333333337</v>
      </c>
      <c r="E378" t="b">
        <f>LEN(TRIM(availability[[#This Row],[FacultyID]]))=0</f>
        <v>0</v>
      </c>
      <c r="F378" t="b">
        <f>LEN(TRIM(availability[[#This Row],[Day]]))=0</f>
        <v>0</v>
      </c>
      <c r="G378" t="b">
        <f>IF(availability[[#This Row],[Day]]="",FALSE, ISERROR(MATCH(availability[[#This Row],[Day]], RefLists!$E:$E, 0)))</f>
        <v>0</v>
      </c>
      <c r="H378" t="b">
        <f>LEN(availability[[#This Row],[FacultyID]])&lt;&gt;LEN(TRIM(availability[[#This Row],[FacultyID]]))</f>
        <v>0</v>
      </c>
      <c r="I378" t="b">
        <f>OR(availability[[#This Row],[AvailableStart]]="", ISBLANK(availability[[#This Row],[AvailableStart]]))</f>
        <v>0</v>
      </c>
      <c r="J378" t="b">
        <f>OR(availability[[#This Row],[AvailableEnd]]="", ISBLANK(availability[[#This Row],[AvailableEnd]]))</f>
        <v>0</v>
      </c>
      <c r="K378" t="b">
        <f>AND(NOT(availability[[#This Row],[start_missing]]), NOT(ISNUMBER(availability[[#This Row],[AvailableStart]])))</f>
        <v>0</v>
      </c>
      <c r="L378" t="b">
        <f>AND(NOT(availability[[#This Row],[end_missing]]), NOT(ISNUMBER(availability[[#This Row],[AvailableEnd]])))</f>
        <v>0</v>
      </c>
      <c r="M378">
        <f>IF(availability[[#This Row],[start_missing]],"", IF(ISNUMBER(availability[[#This Row],[AvailableStart]]), availability[[#This Row],[AvailableStart]], IFERROR(TIMEVALUE(availability[[#This Row],[AvailableStart]]), "")))</f>
        <v>0.45833333333333331</v>
      </c>
      <c r="N378">
        <f>IF(availability[[#This Row],[end_missing]],"", IF(ISNUMBER(availability[[#This Row],[AvailableEnd]]), availability[[#This Row],[AvailableEnd]], IFERROR(TIMEVALUE(availability[[#This Row],[AvailableEnd]]), "")))</f>
        <v>0.58333333333333337</v>
      </c>
      <c r="O378" t="b">
        <f>IF(OR(availability[[#This Row],[start_missing]],availability[[#This Row],[end_missing]]), FALSE,
 IF(OR(availability[[#This Row],[start_not_time]],availability[[#This Row],[end_not_time]]), FALSE,
 availability[[#This Row],[end_num]]-availability[[#This Row],[start_num]]&lt;0))</f>
        <v>0</v>
      </c>
      <c r="P378" cm="1">
        <f t="array" aca="1" ref="P378" ca="1">IF(OR(availability[[#This Row],[start_missing]],availability[[#This Row],[end_missing]]), "",
 IF(OR(availability[[#This Row],[start_not_time]],availability[[#This Row],[end_not_time]]), "",
 (_FV(availability[#This Row],"end_num",TRUE)-_FV(availability[#This Row],"start_num",TRUE))*24))</f>
        <v>0</v>
      </c>
      <c r="Q378">
        <f ca="1">IF(availability[[#This Row],[duration_hours]]="", FALSE,
 OR(availability[[#This Row],[duration_hours]]&lt;=0, availability[[#This Row],[duration_hours]]&gt;16))</f>
        <v>0</v>
      </c>
    </row>
    <row r="379" spans="1:17" x14ac:dyDescent="0.25">
      <c r="A379" t="s">
        <v>553</v>
      </c>
      <c r="B379" t="s">
        <v>1050</v>
      </c>
      <c r="C379" s="1">
        <v>0.375</v>
      </c>
      <c r="D379" s="1">
        <v>0.5</v>
      </c>
      <c r="E379" t="b">
        <f>LEN(TRIM(availability[[#This Row],[FacultyID]]))=0</f>
        <v>0</v>
      </c>
      <c r="F379" t="b">
        <f>LEN(TRIM(availability[[#This Row],[Day]]))=0</f>
        <v>0</v>
      </c>
      <c r="G379" t="b">
        <f>IF(availability[[#This Row],[Day]]="",FALSE, ISERROR(MATCH(availability[[#This Row],[Day]], RefLists!$E:$E, 0)))</f>
        <v>0</v>
      </c>
      <c r="H379" t="b">
        <f>LEN(availability[[#This Row],[FacultyID]])&lt;&gt;LEN(TRIM(availability[[#This Row],[FacultyID]]))</f>
        <v>0</v>
      </c>
      <c r="I379" t="b">
        <f>OR(availability[[#This Row],[AvailableStart]]="", ISBLANK(availability[[#This Row],[AvailableStart]]))</f>
        <v>0</v>
      </c>
      <c r="J379" t="b">
        <f>OR(availability[[#This Row],[AvailableEnd]]="", ISBLANK(availability[[#This Row],[AvailableEnd]]))</f>
        <v>0</v>
      </c>
      <c r="K379" t="b">
        <f>AND(NOT(availability[[#This Row],[start_missing]]), NOT(ISNUMBER(availability[[#This Row],[AvailableStart]])))</f>
        <v>0</v>
      </c>
      <c r="L379" t="b">
        <f>AND(NOT(availability[[#This Row],[end_missing]]), NOT(ISNUMBER(availability[[#This Row],[AvailableEnd]])))</f>
        <v>0</v>
      </c>
      <c r="M379">
        <f>IF(availability[[#This Row],[start_missing]],"", IF(ISNUMBER(availability[[#This Row],[AvailableStart]]), availability[[#This Row],[AvailableStart]], IFERROR(TIMEVALUE(availability[[#This Row],[AvailableStart]]), "")))</f>
        <v>0.375</v>
      </c>
      <c r="N379">
        <f>IF(availability[[#This Row],[end_missing]],"", IF(ISNUMBER(availability[[#This Row],[AvailableEnd]]), availability[[#This Row],[AvailableEnd]], IFERROR(TIMEVALUE(availability[[#This Row],[AvailableEnd]]), "")))</f>
        <v>0.5</v>
      </c>
      <c r="O379" t="b">
        <f>IF(OR(availability[[#This Row],[start_missing]],availability[[#This Row],[end_missing]]), FALSE,
 IF(OR(availability[[#This Row],[start_not_time]],availability[[#This Row],[end_not_time]]), FALSE,
 availability[[#This Row],[end_num]]-availability[[#This Row],[start_num]]&lt;0))</f>
        <v>0</v>
      </c>
      <c r="P379" cm="1">
        <f t="array" aca="1" ref="P379" ca="1">IF(OR(availability[[#This Row],[start_missing]],availability[[#This Row],[end_missing]]), "",
 IF(OR(availability[[#This Row],[start_not_time]],availability[[#This Row],[end_not_time]]), "",
 (_FV(availability[#This Row],"end_num",TRUE)-_FV(availability[#This Row],"start_num",TRUE))*24))</f>
        <v>0</v>
      </c>
      <c r="Q379">
        <f ca="1">IF(availability[[#This Row],[duration_hours]]="", FALSE,
 OR(availability[[#This Row],[duration_hours]]&lt;=0, availability[[#This Row],[duration_hours]]&gt;16))</f>
        <v>0</v>
      </c>
    </row>
    <row r="380" spans="1:17" x14ac:dyDescent="0.25">
      <c r="A380" t="s">
        <v>553</v>
      </c>
      <c r="B380" t="s">
        <v>1049</v>
      </c>
      <c r="C380" s="1">
        <v>0.33333333333333331</v>
      </c>
      <c r="D380" s="1">
        <v>0.41666666666666669</v>
      </c>
      <c r="E380" t="b">
        <f>LEN(TRIM(availability[[#This Row],[FacultyID]]))=0</f>
        <v>0</v>
      </c>
      <c r="F380" t="b">
        <f>LEN(TRIM(availability[[#This Row],[Day]]))=0</f>
        <v>0</v>
      </c>
      <c r="G380" t="b">
        <f>IF(availability[[#This Row],[Day]]="",FALSE, ISERROR(MATCH(availability[[#This Row],[Day]], RefLists!$E:$E, 0)))</f>
        <v>0</v>
      </c>
      <c r="H380" t="b">
        <f>LEN(availability[[#This Row],[FacultyID]])&lt;&gt;LEN(TRIM(availability[[#This Row],[FacultyID]]))</f>
        <v>0</v>
      </c>
      <c r="I380" t="b">
        <f>OR(availability[[#This Row],[AvailableStart]]="", ISBLANK(availability[[#This Row],[AvailableStart]]))</f>
        <v>0</v>
      </c>
      <c r="J380" t="b">
        <f>OR(availability[[#This Row],[AvailableEnd]]="", ISBLANK(availability[[#This Row],[AvailableEnd]]))</f>
        <v>0</v>
      </c>
      <c r="K380" t="b">
        <f>AND(NOT(availability[[#This Row],[start_missing]]), NOT(ISNUMBER(availability[[#This Row],[AvailableStart]])))</f>
        <v>0</v>
      </c>
      <c r="L380" t="b">
        <f>AND(NOT(availability[[#This Row],[end_missing]]), NOT(ISNUMBER(availability[[#This Row],[AvailableEnd]])))</f>
        <v>0</v>
      </c>
      <c r="M380">
        <f>IF(availability[[#This Row],[start_missing]],"", IF(ISNUMBER(availability[[#This Row],[AvailableStart]]), availability[[#This Row],[AvailableStart]], IFERROR(TIMEVALUE(availability[[#This Row],[AvailableStart]]), "")))</f>
        <v>0.33333333333333331</v>
      </c>
      <c r="N380">
        <f>IF(availability[[#This Row],[end_missing]],"", IF(ISNUMBER(availability[[#This Row],[AvailableEnd]]), availability[[#This Row],[AvailableEnd]], IFERROR(TIMEVALUE(availability[[#This Row],[AvailableEnd]]), "")))</f>
        <v>0.41666666666666669</v>
      </c>
      <c r="O380" t="b">
        <f>IF(OR(availability[[#This Row],[start_missing]],availability[[#This Row],[end_missing]]), FALSE,
 IF(OR(availability[[#This Row],[start_not_time]],availability[[#This Row],[end_not_time]]), FALSE,
 availability[[#This Row],[end_num]]-availability[[#This Row],[start_num]]&lt;0))</f>
        <v>0</v>
      </c>
      <c r="P380" cm="1">
        <f t="array" aca="1" ref="P380" ca="1">IF(OR(availability[[#This Row],[start_missing]],availability[[#This Row],[end_missing]]), "",
 IF(OR(availability[[#This Row],[start_not_time]],availability[[#This Row],[end_not_time]]), "",
 (_FV(availability[#This Row],"end_num",TRUE)-_FV(availability[#This Row],"start_num",TRUE))*24))</f>
        <v>0</v>
      </c>
      <c r="Q380">
        <f ca="1">IF(availability[[#This Row],[duration_hours]]="", FALSE,
 OR(availability[[#This Row],[duration_hours]]&lt;=0, availability[[#This Row],[duration_hours]]&gt;16))</f>
        <v>0</v>
      </c>
    </row>
    <row r="381" spans="1:17" x14ac:dyDescent="0.25">
      <c r="A381" t="s">
        <v>556</v>
      </c>
      <c r="B381" t="s">
        <v>1049</v>
      </c>
      <c r="C381" s="1">
        <v>0.54166666666666663</v>
      </c>
      <c r="D381" s="1">
        <v>0.66666666666666663</v>
      </c>
      <c r="E381" t="b">
        <f>LEN(TRIM(availability[[#This Row],[FacultyID]]))=0</f>
        <v>0</v>
      </c>
      <c r="F381" t="b">
        <f>LEN(TRIM(availability[[#This Row],[Day]]))=0</f>
        <v>0</v>
      </c>
      <c r="G381" t="b">
        <f>IF(availability[[#This Row],[Day]]="",FALSE, ISERROR(MATCH(availability[[#This Row],[Day]], RefLists!$E:$E, 0)))</f>
        <v>0</v>
      </c>
      <c r="H381" t="b">
        <f>LEN(availability[[#This Row],[FacultyID]])&lt;&gt;LEN(TRIM(availability[[#This Row],[FacultyID]]))</f>
        <v>0</v>
      </c>
      <c r="I381" t="b">
        <f>OR(availability[[#This Row],[AvailableStart]]="", ISBLANK(availability[[#This Row],[AvailableStart]]))</f>
        <v>0</v>
      </c>
      <c r="J381" t="b">
        <f>OR(availability[[#This Row],[AvailableEnd]]="", ISBLANK(availability[[#This Row],[AvailableEnd]]))</f>
        <v>0</v>
      </c>
      <c r="K381" t="b">
        <f>AND(NOT(availability[[#This Row],[start_missing]]), NOT(ISNUMBER(availability[[#This Row],[AvailableStart]])))</f>
        <v>0</v>
      </c>
      <c r="L381" t="b">
        <f>AND(NOT(availability[[#This Row],[end_missing]]), NOT(ISNUMBER(availability[[#This Row],[AvailableEnd]])))</f>
        <v>0</v>
      </c>
      <c r="M381">
        <f>IF(availability[[#This Row],[start_missing]],"", IF(ISNUMBER(availability[[#This Row],[AvailableStart]]), availability[[#This Row],[AvailableStart]], IFERROR(TIMEVALUE(availability[[#This Row],[AvailableStart]]), "")))</f>
        <v>0.54166666666666663</v>
      </c>
      <c r="N381">
        <f>IF(availability[[#This Row],[end_missing]],"", IF(ISNUMBER(availability[[#This Row],[AvailableEnd]]), availability[[#This Row],[AvailableEnd]], IFERROR(TIMEVALUE(availability[[#This Row],[AvailableEnd]]), "")))</f>
        <v>0.66666666666666663</v>
      </c>
      <c r="O381" t="b">
        <f>IF(OR(availability[[#This Row],[start_missing]],availability[[#This Row],[end_missing]]), FALSE,
 IF(OR(availability[[#This Row],[start_not_time]],availability[[#This Row],[end_not_time]]), FALSE,
 availability[[#This Row],[end_num]]-availability[[#This Row],[start_num]]&lt;0))</f>
        <v>0</v>
      </c>
      <c r="P381" cm="1">
        <f t="array" aca="1" ref="P381" ca="1">IF(OR(availability[[#This Row],[start_missing]],availability[[#This Row],[end_missing]]), "",
 IF(OR(availability[[#This Row],[start_not_time]],availability[[#This Row],[end_not_time]]), "",
 (_FV(availability[#This Row],"end_num",TRUE)-_FV(availability[#This Row],"start_num",TRUE))*24))</f>
        <v>0</v>
      </c>
      <c r="Q381">
        <f ca="1">IF(availability[[#This Row],[duration_hours]]="", FALSE,
 OR(availability[[#This Row],[duration_hours]]&lt;=0, availability[[#This Row],[duration_hours]]&gt;16))</f>
        <v>0</v>
      </c>
    </row>
    <row r="382" spans="1:17" x14ac:dyDescent="0.25">
      <c r="A382" t="s">
        <v>556</v>
      </c>
      <c r="B382" t="s">
        <v>1051</v>
      </c>
      <c r="C382" s="1">
        <v>0.33333333333333331</v>
      </c>
      <c r="D382" s="1">
        <v>0.41666666666666669</v>
      </c>
      <c r="E382" t="b">
        <f>LEN(TRIM(availability[[#This Row],[FacultyID]]))=0</f>
        <v>0</v>
      </c>
      <c r="F382" t="b">
        <f>LEN(TRIM(availability[[#This Row],[Day]]))=0</f>
        <v>0</v>
      </c>
      <c r="G382" t="b">
        <f>IF(availability[[#This Row],[Day]]="",FALSE, ISERROR(MATCH(availability[[#This Row],[Day]], RefLists!$E:$E, 0)))</f>
        <v>0</v>
      </c>
      <c r="H382" t="b">
        <f>LEN(availability[[#This Row],[FacultyID]])&lt;&gt;LEN(TRIM(availability[[#This Row],[FacultyID]]))</f>
        <v>0</v>
      </c>
      <c r="I382" t="b">
        <f>OR(availability[[#This Row],[AvailableStart]]="", ISBLANK(availability[[#This Row],[AvailableStart]]))</f>
        <v>0</v>
      </c>
      <c r="J382" t="b">
        <f>OR(availability[[#This Row],[AvailableEnd]]="", ISBLANK(availability[[#This Row],[AvailableEnd]]))</f>
        <v>0</v>
      </c>
      <c r="K382" t="b">
        <f>AND(NOT(availability[[#This Row],[start_missing]]), NOT(ISNUMBER(availability[[#This Row],[AvailableStart]])))</f>
        <v>0</v>
      </c>
      <c r="L382" t="b">
        <f>AND(NOT(availability[[#This Row],[end_missing]]), NOT(ISNUMBER(availability[[#This Row],[AvailableEnd]])))</f>
        <v>0</v>
      </c>
      <c r="M382">
        <f>IF(availability[[#This Row],[start_missing]],"", IF(ISNUMBER(availability[[#This Row],[AvailableStart]]), availability[[#This Row],[AvailableStart]], IFERROR(TIMEVALUE(availability[[#This Row],[AvailableStart]]), "")))</f>
        <v>0.33333333333333331</v>
      </c>
      <c r="N382">
        <f>IF(availability[[#This Row],[end_missing]],"", IF(ISNUMBER(availability[[#This Row],[AvailableEnd]]), availability[[#This Row],[AvailableEnd]], IFERROR(TIMEVALUE(availability[[#This Row],[AvailableEnd]]), "")))</f>
        <v>0.41666666666666669</v>
      </c>
      <c r="O382" t="b">
        <f>IF(OR(availability[[#This Row],[start_missing]],availability[[#This Row],[end_missing]]), FALSE,
 IF(OR(availability[[#This Row],[start_not_time]],availability[[#This Row],[end_not_time]]), FALSE,
 availability[[#This Row],[end_num]]-availability[[#This Row],[start_num]]&lt;0))</f>
        <v>0</v>
      </c>
      <c r="P382" cm="1">
        <f t="array" aca="1" ref="P382" ca="1">IF(OR(availability[[#This Row],[start_missing]],availability[[#This Row],[end_missing]]), "",
 IF(OR(availability[[#This Row],[start_not_time]],availability[[#This Row],[end_not_time]]), "",
 (_FV(availability[#This Row],"end_num",TRUE)-_FV(availability[#This Row],"start_num",TRUE))*24))</f>
        <v>0</v>
      </c>
      <c r="Q382">
        <f ca="1">IF(availability[[#This Row],[duration_hours]]="", FALSE,
 OR(availability[[#This Row],[duration_hours]]&lt;=0, availability[[#This Row],[duration_hours]]&gt;16))</f>
        <v>0</v>
      </c>
    </row>
    <row r="383" spans="1:17" x14ac:dyDescent="0.25">
      <c r="A383" t="s">
        <v>557</v>
      </c>
      <c r="B383" t="s">
        <v>1051</v>
      </c>
      <c r="C383" s="1">
        <v>0.41666666666666669</v>
      </c>
      <c r="D383" s="1">
        <v>0.5</v>
      </c>
      <c r="E383" t="b">
        <f>LEN(TRIM(availability[[#This Row],[FacultyID]]))=0</f>
        <v>0</v>
      </c>
      <c r="F383" t="b">
        <f>LEN(TRIM(availability[[#This Row],[Day]]))=0</f>
        <v>0</v>
      </c>
      <c r="G383" t="b">
        <f>IF(availability[[#This Row],[Day]]="",FALSE, ISERROR(MATCH(availability[[#This Row],[Day]], RefLists!$E:$E, 0)))</f>
        <v>0</v>
      </c>
      <c r="H383" t="b">
        <f>LEN(availability[[#This Row],[FacultyID]])&lt;&gt;LEN(TRIM(availability[[#This Row],[FacultyID]]))</f>
        <v>0</v>
      </c>
      <c r="I383" t="b">
        <f>OR(availability[[#This Row],[AvailableStart]]="", ISBLANK(availability[[#This Row],[AvailableStart]]))</f>
        <v>0</v>
      </c>
      <c r="J383" t="b">
        <f>OR(availability[[#This Row],[AvailableEnd]]="", ISBLANK(availability[[#This Row],[AvailableEnd]]))</f>
        <v>0</v>
      </c>
      <c r="K383" t="b">
        <f>AND(NOT(availability[[#This Row],[start_missing]]), NOT(ISNUMBER(availability[[#This Row],[AvailableStart]])))</f>
        <v>0</v>
      </c>
      <c r="L383" t="b">
        <f>AND(NOT(availability[[#This Row],[end_missing]]), NOT(ISNUMBER(availability[[#This Row],[AvailableEnd]])))</f>
        <v>0</v>
      </c>
      <c r="M383">
        <f>IF(availability[[#This Row],[start_missing]],"", IF(ISNUMBER(availability[[#This Row],[AvailableStart]]), availability[[#This Row],[AvailableStart]], IFERROR(TIMEVALUE(availability[[#This Row],[AvailableStart]]), "")))</f>
        <v>0.41666666666666669</v>
      </c>
      <c r="N383">
        <f>IF(availability[[#This Row],[end_missing]],"", IF(ISNUMBER(availability[[#This Row],[AvailableEnd]]), availability[[#This Row],[AvailableEnd]], IFERROR(TIMEVALUE(availability[[#This Row],[AvailableEnd]]), "")))</f>
        <v>0.5</v>
      </c>
      <c r="O383" t="b">
        <f>IF(OR(availability[[#This Row],[start_missing]],availability[[#This Row],[end_missing]]), FALSE,
 IF(OR(availability[[#This Row],[start_not_time]],availability[[#This Row],[end_not_time]]), FALSE,
 availability[[#This Row],[end_num]]-availability[[#This Row],[start_num]]&lt;0))</f>
        <v>0</v>
      </c>
      <c r="P383" cm="1">
        <f t="array" aca="1" ref="P383" ca="1">IF(OR(availability[[#This Row],[start_missing]],availability[[#This Row],[end_missing]]), "",
 IF(OR(availability[[#This Row],[start_not_time]],availability[[#This Row],[end_not_time]]), "",
 (_FV(availability[#This Row],"end_num",TRUE)-_FV(availability[#This Row],"start_num",TRUE))*24))</f>
        <v>0</v>
      </c>
      <c r="Q383">
        <f ca="1">IF(availability[[#This Row],[duration_hours]]="", FALSE,
 OR(availability[[#This Row],[duration_hours]]&lt;=0, availability[[#This Row],[duration_hours]]&gt;16))</f>
        <v>0</v>
      </c>
    </row>
    <row r="384" spans="1:17" x14ac:dyDescent="0.25">
      <c r="A384" t="s">
        <v>557</v>
      </c>
      <c r="B384" t="s">
        <v>1050</v>
      </c>
      <c r="C384" s="1">
        <v>0.41666666666666669</v>
      </c>
      <c r="D384" s="1">
        <v>0.58333333333333337</v>
      </c>
      <c r="E384" t="b">
        <f>LEN(TRIM(availability[[#This Row],[FacultyID]]))=0</f>
        <v>0</v>
      </c>
      <c r="F384" t="b">
        <f>LEN(TRIM(availability[[#This Row],[Day]]))=0</f>
        <v>0</v>
      </c>
      <c r="G384" t="b">
        <f>IF(availability[[#This Row],[Day]]="",FALSE, ISERROR(MATCH(availability[[#This Row],[Day]], RefLists!$E:$E, 0)))</f>
        <v>0</v>
      </c>
      <c r="H384" t="b">
        <f>LEN(availability[[#This Row],[FacultyID]])&lt;&gt;LEN(TRIM(availability[[#This Row],[FacultyID]]))</f>
        <v>0</v>
      </c>
      <c r="I384" t="b">
        <f>OR(availability[[#This Row],[AvailableStart]]="", ISBLANK(availability[[#This Row],[AvailableStart]]))</f>
        <v>0</v>
      </c>
      <c r="J384" t="b">
        <f>OR(availability[[#This Row],[AvailableEnd]]="", ISBLANK(availability[[#This Row],[AvailableEnd]]))</f>
        <v>0</v>
      </c>
      <c r="K384" t="b">
        <f>AND(NOT(availability[[#This Row],[start_missing]]), NOT(ISNUMBER(availability[[#This Row],[AvailableStart]])))</f>
        <v>0</v>
      </c>
      <c r="L384" t="b">
        <f>AND(NOT(availability[[#This Row],[end_missing]]), NOT(ISNUMBER(availability[[#This Row],[AvailableEnd]])))</f>
        <v>0</v>
      </c>
      <c r="M384">
        <f>IF(availability[[#This Row],[start_missing]],"", IF(ISNUMBER(availability[[#This Row],[AvailableStart]]), availability[[#This Row],[AvailableStart]], IFERROR(TIMEVALUE(availability[[#This Row],[AvailableStart]]), "")))</f>
        <v>0.41666666666666669</v>
      </c>
      <c r="N384">
        <f>IF(availability[[#This Row],[end_missing]],"", IF(ISNUMBER(availability[[#This Row],[AvailableEnd]]), availability[[#This Row],[AvailableEnd]], IFERROR(TIMEVALUE(availability[[#This Row],[AvailableEnd]]), "")))</f>
        <v>0.58333333333333337</v>
      </c>
      <c r="O384" t="b">
        <f>IF(OR(availability[[#This Row],[start_missing]],availability[[#This Row],[end_missing]]), FALSE,
 IF(OR(availability[[#This Row],[start_not_time]],availability[[#This Row],[end_not_time]]), FALSE,
 availability[[#This Row],[end_num]]-availability[[#This Row],[start_num]]&lt;0))</f>
        <v>0</v>
      </c>
      <c r="P384" cm="1">
        <f t="array" aca="1" ref="P384" ca="1">IF(OR(availability[[#This Row],[start_missing]],availability[[#This Row],[end_missing]]), "",
 IF(OR(availability[[#This Row],[start_not_time]],availability[[#This Row],[end_not_time]]), "",
 (_FV(availability[#This Row],"end_num",TRUE)-_FV(availability[#This Row],"start_num",TRUE))*24))</f>
        <v>0</v>
      </c>
      <c r="Q384">
        <f ca="1">IF(availability[[#This Row],[duration_hours]]="", FALSE,
 OR(availability[[#This Row],[duration_hours]]&lt;=0, availability[[#This Row],[duration_hours]]&gt;16))</f>
        <v>0</v>
      </c>
    </row>
    <row r="385" spans="1:17" x14ac:dyDescent="0.25">
      <c r="A385" t="s">
        <v>557</v>
      </c>
      <c r="B385" t="s">
        <v>1053</v>
      </c>
      <c r="C385" s="1">
        <v>0.45833333333333331</v>
      </c>
      <c r="D385" s="1">
        <v>0.54166666666666663</v>
      </c>
      <c r="E385" t="b">
        <f>LEN(TRIM(availability[[#This Row],[FacultyID]]))=0</f>
        <v>0</v>
      </c>
      <c r="F385" t="b">
        <f>LEN(TRIM(availability[[#This Row],[Day]]))=0</f>
        <v>0</v>
      </c>
      <c r="G385" t="b">
        <f>IF(availability[[#This Row],[Day]]="",FALSE, ISERROR(MATCH(availability[[#This Row],[Day]], RefLists!$E:$E, 0)))</f>
        <v>0</v>
      </c>
      <c r="H385" t="b">
        <f>LEN(availability[[#This Row],[FacultyID]])&lt;&gt;LEN(TRIM(availability[[#This Row],[FacultyID]]))</f>
        <v>0</v>
      </c>
      <c r="I385" t="b">
        <f>OR(availability[[#This Row],[AvailableStart]]="", ISBLANK(availability[[#This Row],[AvailableStart]]))</f>
        <v>0</v>
      </c>
      <c r="J385" t="b">
        <f>OR(availability[[#This Row],[AvailableEnd]]="", ISBLANK(availability[[#This Row],[AvailableEnd]]))</f>
        <v>0</v>
      </c>
      <c r="K385" t="b">
        <f>AND(NOT(availability[[#This Row],[start_missing]]), NOT(ISNUMBER(availability[[#This Row],[AvailableStart]])))</f>
        <v>0</v>
      </c>
      <c r="L385" t="b">
        <f>AND(NOT(availability[[#This Row],[end_missing]]), NOT(ISNUMBER(availability[[#This Row],[AvailableEnd]])))</f>
        <v>0</v>
      </c>
      <c r="M385">
        <f>IF(availability[[#This Row],[start_missing]],"", IF(ISNUMBER(availability[[#This Row],[AvailableStart]]), availability[[#This Row],[AvailableStart]], IFERROR(TIMEVALUE(availability[[#This Row],[AvailableStart]]), "")))</f>
        <v>0.45833333333333331</v>
      </c>
      <c r="N385">
        <f>IF(availability[[#This Row],[end_missing]],"", IF(ISNUMBER(availability[[#This Row],[AvailableEnd]]), availability[[#This Row],[AvailableEnd]], IFERROR(TIMEVALUE(availability[[#This Row],[AvailableEnd]]), "")))</f>
        <v>0.54166666666666663</v>
      </c>
      <c r="O385" t="b">
        <f>IF(OR(availability[[#This Row],[start_missing]],availability[[#This Row],[end_missing]]), FALSE,
 IF(OR(availability[[#This Row],[start_not_time]],availability[[#This Row],[end_not_time]]), FALSE,
 availability[[#This Row],[end_num]]-availability[[#This Row],[start_num]]&lt;0))</f>
        <v>0</v>
      </c>
      <c r="P385" cm="1">
        <f t="array" aca="1" ref="P385" ca="1">IF(OR(availability[[#This Row],[start_missing]],availability[[#This Row],[end_missing]]), "",
 IF(OR(availability[[#This Row],[start_not_time]],availability[[#This Row],[end_not_time]]), "",
 (_FV(availability[#This Row],"end_num",TRUE)-_FV(availability[#This Row],"start_num",TRUE))*24))</f>
        <v>0</v>
      </c>
      <c r="Q385">
        <f ca="1">IF(availability[[#This Row],[duration_hours]]="", FALSE,
 OR(availability[[#This Row],[duration_hours]]&lt;=0, availability[[#This Row],[duration_hours]]&gt;16))</f>
        <v>0</v>
      </c>
    </row>
    <row r="386" spans="1:17" x14ac:dyDescent="0.25">
      <c r="A386" t="s">
        <v>557</v>
      </c>
      <c r="B386" t="s">
        <v>1049</v>
      </c>
      <c r="C386" s="1">
        <v>0.375</v>
      </c>
      <c r="D386" s="1">
        <v>0.5</v>
      </c>
      <c r="E386" t="b">
        <f>LEN(TRIM(availability[[#This Row],[FacultyID]]))=0</f>
        <v>0</v>
      </c>
      <c r="F386" t="b">
        <f>LEN(TRIM(availability[[#This Row],[Day]]))=0</f>
        <v>0</v>
      </c>
      <c r="G386" t="b">
        <f>IF(availability[[#This Row],[Day]]="",FALSE, ISERROR(MATCH(availability[[#This Row],[Day]], RefLists!$E:$E, 0)))</f>
        <v>0</v>
      </c>
      <c r="H386" t="b">
        <f>LEN(availability[[#This Row],[FacultyID]])&lt;&gt;LEN(TRIM(availability[[#This Row],[FacultyID]]))</f>
        <v>0</v>
      </c>
      <c r="I386" t="b">
        <f>OR(availability[[#This Row],[AvailableStart]]="", ISBLANK(availability[[#This Row],[AvailableStart]]))</f>
        <v>0</v>
      </c>
      <c r="J386" t="b">
        <f>OR(availability[[#This Row],[AvailableEnd]]="", ISBLANK(availability[[#This Row],[AvailableEnd]]))</f>
        <v>0</v>
      </c>
      <c r="K386" t="b">
        <f>AND(NOT(availability[[#This Row],[start_missing]]), NOT(ISNUMBER(availability[[#This Row],[AvailableStart]])))</f>
        <v>0</v>
      </c>
      <c r="L386" t="b">
        <f>AND(NOT(availability[[#This Row],[end_missing]]), NOT(ISNUMBER(availability[[#This Row],[AvailableEnd]])))</f>
        <v>0</v>
      </c>
      <c r="M386">
        <f>IF(availability[[#This Row],[start_missing]],"", IF(ISNUMBER(availability[[#This Row],[AvailableStart]]), availability[[#This Row],[AvailableStart]], IFERROR(TIMEVALUE(availability[[#This Row],[AvailableStart]]), "")))</f>
        <v>0.375</v>
      </c>
      <c r="N386">
        <f>IF(availability[[#This Row],[end_missing]],"", IF(ISNUMBER(availability[[#This Row],[AvailableEnd]]), availability[[#This Row],[AvailableEnd]], IFERROR(TIMEVALUE(availability[[#This Row],[AvailableEnd]]), "")))</f>
        <v>0.5</v>
      </c>
      <c r="O386" t="b">
        <f>IF(OR(availability[[#This Row],[start_missing]],availability[[#This Row],[end_missing]]), FALSE,
 IF(OR(availability[[#This Row],[start_not_time]],availability[[#This Row],[end_not_time]]), FALSE,
 availability[[#This Row],[end_num]]-availability[[#This Row],[start_num]]&lt;0))</f>
        <v>0</v>
      </c>
      <c r="P386" cm="1">
        <f t="array" aca="1" ref="P386" ca="1">IF(OR(availability[[#This Row],[start_missing]],availability[[#This Row],[end_missing]]), "",
 IF(OR(availability[[#This Row],[start_not_time]],availability[[#This Row],[end_not_time]]), "",
 (_FV(availability[#This Row],"end_num",TRUE)-_FV(availability[#This Row],"start_num",TRUE))*24))</f>
        <v>0</v>
      </c>
      <c r="Q386">
        <f ca="1">IF(availability[[#This Row],[duration_hours]]="", FALSE,
 OR(availability[[#This Row],[duration_hours]]&lt;=0, availability[[#This Row],[duration_hours]]&gt;16))</f>
        <v>0</v>
      </c>
    </row>
    <row r="387" spans="1:17" x14ac:dyDescent="0.25">
      <c r="A387" t="s">
        <v>557</v>
      </c>
      <c r="B387" t="s">
        <v>1052</v>
      </c>
      <c r="C387" s="1">
        <v>0.375</v>
      </c>
      <c r="D387" s="1">
        <v>0.5</v>
      </c>
      <c r="E387" t="b">
        <f>LEN(TRIM(availability[[#This Row],[FacultyID]]))=0</f>
        <v>0</v>
      </c>
      <c r="F387" t="b">
        <f>LEN(TRIM(availability[[#This Row],[Day]]))=0</f>
        <v>0</v>
      </c>
      <c r="G387" t="b">
        <f>IF(availability[[#This Row],[Day]]="",FALSE, ISERROR(MATCH(availability[[#This Row],[Day]], RefLists!$E:$E, 0)))</f>
        <v>0</v>
      </c>
      <c r="H387" t="b">
        <f>LEN(availability[[#This Row],[FacultyID]])&lt;&gt;LEN(TRIM(availability[[#This Row],[FacultyID]]))</f>
        <v>0</v>
      </c>
      <c r="I387" t="b">
        <f>OR(availability[[#This Row],[AvailableStart]]="", ISBLANK(availability[[#This Row],[AvailableStart]]))</f>
        <v>0</v>
      </c>
      <c r="J387" t="b">
        <f>OR(availability[[#This Row],[AvailableEnd]]="", ISBLANK(availability[[#This Row],[AvailableEnd]]))</f>
        <v>0</v>
      </c>
      <c r="K387" t="b">
        <f>AND(NOT(availability[[#This Row],[start_missing]]), NOT(ISNUMBER(availability[[#This Row],[AvailableStart]])))</f>
        <v>0</v>
      </c>
      <c r="L387" t="b">
        <f>AND(NOT(availability[[#This Row],[end_missing]]), NOT(ISNUMBER(availability[[#This Row],[AvailableEnd]])))</f>
        <v>0</v>
      </c>
      <c r="M387">
        <f>IF(availability[[#This Row],[start_missing]],"", IF(ISNUMBER(availability[[#This Row],[AvailableStart]]), availability[[#This Row],[AvailableStart]], IFERROR(TIMEVALUE(availability[[#This Row],[AvailableStart]]), "")))</f>
        <v>0.375</v>
      </c>
      <c r="N387">
        <f>IF(availability[[#This Row],[end_missing]],"", IF(ISNUMBER(availability[[#This Row],[AvailableEnd]]), availability[[#This Row],[AvailableEnd]], IFERROR(TIMEVALUE(availability[[#This Row],[AvailableEnd]]), "")))</f>
        <v>0.5</v>
      </c>
      <c r="O387" t="b">
        <f>IF(OR(availability[[#This Row],[start_missing]],availability[[#This Row],[end_missing]]), FALSE,
 IF(OR(availability[[#This Row],[start_not_time]],availability[[#This Row],[end_not_time]]), FALSE,
 availability[[#This Row],[end_num]]-availability[[#This Row],[start_num]]&lt;0))</f>
        <v>0</v>
      </c>
      <c r="P387" cm="1">
        <f t="array" aca="1" ref="P387" ca="1">IF(OR(availability[[#This Row],[start_missing]],availability[[#This Row],[end_missing]]), "",
 IF(OR(availability[[#This Row],[start_not_time]],availability[[#This Row],[end_not_time]]), "",
 (_FV(availability[#This Row],"end_num",TRUE)-_FV(availability[#This Row],"start_num",TRUE))*24))</f>
        <v>0</v>
      </c>
      <c r="Q387">
        <f ca="1">IF(availability[[#This Row],[duration_hours]]="", FALSE,
 OR(availability[[#This Row],[duration_hours]]&lt;=0, availability[[#This Row],[duration_hours]]&gt;16))</f>
        <v>0</v>
      </c>
    </row>
    <row r="388" spans="1:17" x14ac:dyDescent="0.25">
      <c r="A388" t="s">
        <v>560</v>
      </c>
      <c r="B388" t="s">
        <v>1053</v>
      </c>
      <c r="C388" s="1">
        <v>0.45833333333333331</v>
      </c>
      <c r="D388" s="1">
        <v>0.58333333333333337</v>
      </c>
      <c r="E388" t="b">
        <f>LEN(TRIM(availability[[#This Row],[FacultyID]]))=0</f>
        <v>0</v>
      </c>
      <c r="F388" t="b">
        <f>LEN(TRIM(availability[[#This Row],[Day]]))=0</f>
        <v>0</v>
      </c>
      <c r="G388" t="b">
        <f>IF(availability[[#This Row],[Day]]="",FALSE, ISERROR(MATCH(availability[[#This Row],[Day]], RefLists!$E:$E, 0)))</f>
        <v>0</v>
      </c>
      <c r="H388" t="b">
        <f>LEN(availability[[#This Row],[FacultyID]])&lt;&gt;LEN(TRIM(availability[[#This Row],[FacultyID]]))</f>
        <v>0</v>
      </c>
      <c r="I388" t="b">
        <f>OR(availability[[#This Row],[AvailableStart]]="", ISBLANK(availability[[#This Row],[AvailableStart]]))</f>
        <v>0</v>
      </c>
      <c r="J388" t="b">
        <f>OR(availability[[#This Row],[AvailableEnd]]="", ISBLANK(availability[[#This Row],[AvailableEnd]]))</f>
        <v>0</v>
      </c>
      <c r="K388" t="b">
        <f>AND(NOT(availability[[#This Row],[start_missing]]), NOT(ISNUMBER(availability[[#This Row],[AvailableStart]])))</f>
        <v>0</v>
      </c>
      <c r="L388" t="b">
        <f>AND(NOT(availability[[#This Row],[end_missing]]), NOT(ISNUMBER(availability[[#This Row],[AvailableEnd]])))</f>
        <v>0</v>
      </c>
      <c r="M388">
        <f>IF(availability[[#This Row],[start_missing]],"", IF(ISNUMBER(availability[[#This Row],[AvailableStart]]), availability[[#This Row],[AvailableStart]], IFERROR(TIMEVALUE(availability[[#This Row],[AvailableStart]]), "")))</f>
        <v>0.45833333333333331</v>
      </c>
      <c r="N388">
        <f>IF(availability[[#This Row],[end_missing]],"", IF(ISNUMBER(availability[[#This Row],[AvailableEnd]]), availability[[#This Row],[AvailableEnd]], IFERROR(TIMEVALUE(availability[[#This Row],[AvailableEnd]]), "")))</f>
        <v>0.58333333333333337</v>
      </c>
      <c r="O388" t="b">
        <f>IF(OR(availability[[#This Row],[start_missing]],availability[[#This Row],[end_missing]]), FALSE,
 IF(OR(availability[[#This Row],[start_not_time]],availability[[#This Row],[end_not_time]]), FALSE,
 availability[[#This Row],[end_num]]-availability[[#This Row],[start_num]]&lt;0))</f>
        <v>0</v>
      </c>
      <c r="P388" cm="1">
        <f t="array" aca="1" ref="P388" ca="1">IF(OR(availability[[#This Row],[start_missing]],availability[[#This Row],[end_missing]]), "",
 IF(OR(availability[[#This Row],[start_not_time]],availability[[#This Row],[end_not_time]]), "",
 (_FV(availability[#This Row],"end_num",TRUE)-_FV(availability[#This Row],"start_num",TRUE))*24))</f>
        <v>0</v>
      </c>
      <c r="Q388">
        <f ca="1">IF(availability[[#This Row],[duration_hours]]="", FALSE,
 OR(availability[[#This Row],[duration_hours]]&lt;=0, availability[[#This Row],[duration_hours]]&gt;16))</f>
        <v>0</v>
      </c>
    </row>
    <row r="389" spans="1:17" x14ac:dyDescent="0.25">
      <c r="A389" t="s">
        <v>560</v>
      </c>
      <c r="B389" t="s">
        <v>1050</v>
      </c>
      <c r="C389" s="1">
        <v>0.375</v>
      </c>
      <c r="D389" s="1">
        <v>0.5</v>
      </c>
      <c r="E389" t="b">
        <f>LEN(TRIM(availability[[#This Row],[FacultyID]]))=0</f>
        <v>0</v>
      </c>
      <c r="F389" t="b">
        <f>LEN(TRIM(availability[[#This Row],[Day]]))=0</f>
        <v>0</v>
      </c>
      <c r="G389" t="b">
        <f>IF(availability[[#This Row],[Day]]="",FALSE, ISERROR(MATCH(availability[[#This Row],[Day]], RefLists!$E:$E, 0)))</f>
        <v>0</v>
      </c>
      <c r="H389" t="b">
        <f>LEN(availability[[#This Row],[FacultyID]])&lt;&gt;LEN(TRIM(availability[[#This Row],[FacultyID]]))</f>
        <v>0</v>
      </c>
      <c r="I389" t="b">
        <f>OR(availability[[#This Row],[AvailableStart]]="", ISBLANK(availability[[#This Row],[AvailableStart]]))</f>
        <v>0</v>
      </c>
      <c r="J389" t="b">
        <f>OR(availability[[#This Row],[AvailableEnd]]="", ISBLANK(availability[[#This Row],[AvailableEnd]]))</f>
        <v>0</v>
      </c>
      <c r="K389" t="b">
        <f>AND(NOT(availability[[#This Row],[start_missing]]), NOT(ISNUMBER(availability[[#This Row],[AvailableStart]])))</f>
        <v>0</v>
      </c>
      <c r="L389" t="b">
        <f>AND(NOT(availability[[#This Row],[end_missing]]), NOT(ISNUMBER(availability[[#This Row],[AvailableEnd]])))</f>
        <v>0</v>
      </c>
      <c r="M389">
        <f>IF(availability[[#This Row],[start_missing]],"", IF(ISNUMBER(availability[[#This Row],[AvailableStart]]), availability[[#This Row],[AvailableStart]], IFERROR(TIMEVALUE(availability[[#This Row],[AvailableStart]]), "")))</f>
        <v>0.375</v>
      </c>
      <c r="N389">
        <f>IF(availability[[#This Row],[end_missing]],"", IF(ISNUMBER(availability[[#This Row],[AvailableEnd]]), availability[[#This Row],[AvailableEnd]], IFERROR(TIMEVALUE(availability[[#This Row],[AvailableEnd]]), "")))</f>
        <v>0.5</v>
      </c>
      <c r="O389" t="b">
        <f>IF(OR(availability[[#This Row],[start_missing]],availability[[#This Row],[end_missing]]), FALSE,
 IF(OR(availability[[#This Row],[start_not_time]],availability[[#This Row],[end_not_time]]), FALSE,
 availability[[#This Row],[end_num]]-availability[[#This Row],[start_num]]&lt;0))</f>
        <v>0</v>
      </c>
      <c r="P389" cm="1">
        <f t="array" aca="1" ref="P389" ca="1">IF(OR(availability[[#This Row],[start_missing]],availability[[#This Row],[end_missing]]), "",
 IF(OR(availability[[#This Row],[start_not_time]],availability[[#This Row],[end_not_time]]), "",
 (_FV(availability[#This Row],"end_num",TRUE)-_FV(availability[#This Row],"start_num",TRUE))*24))</f>
        <v>0</v>
      </c>
      <c r="Q389">
        <f ca="1">IF(availability[[#This Row],[duration_hours]]="", FALSE,
 OR(availability[[#This Row],[duration_hours]]&lt;=0, availability[[#This Row],[duration_hours]]&gt;16))</f>
        <v>0</v>
      </c>
    </row>
    <row r="390" spans="1:17" x14ac:dyDescent="0.25">
      <c r="A390" t="s">
        <v>560</v>
      </c>
      <c r="B390" t="s">
        <v>1052</v>
      </c>
      <c r="C390" s="1">
        <v>0.41666666666666669</v>
      </c>
      <c r="D390" s="1">
        <v>0.5</v>
      </c>
      <c r="E390" t="b">
        <f>LEN(TRIM(availability[[#This Row],[FacultyID]]))=0</f>
        <v>0</v>
      </c>
      <c r="F390" t="b">
        <f>LEN(TRIM(availability[[#This Row],[Day]]))=0</f>
        <v>0</v>
      </c>
      <c r="G390" t="b">
        <f>IF(availability[[#This Row],[Day]]="",FALSE, ISERROR(MATCH(availability[[#This Row],[Day]], RefLists!$E:$E, 0)))</f>
        <v>0</v>
      </c>
      <c r="H390" t="b">
        <f>LEN(availability[[#This Row],[FacultyID]])&lt;&gt;LEN(TRIM(availability[[#This Row],[FacultyID]]))</f>
        <v>0</v>
      </c>
      <c r="I390" t="b">
        <f>OR(availability[[#This Row],[AvailableStart]]="", ISBLANK(availability[[#This Row],[AvailableStart]]))</f>
        <v>0</v>
      </c>
      <c r="J390" t="b">
        <f>OR(availability[[#This Row],[AvailableEnd]]="", ISBLANK(availability[[#This Row],[AvailableEnd]]))</f>
        <v>0</v>
      </c>
      <c r="K390" t="b">
        <f>AND(NOT(availability[[#This Row],[start_missing]]), NOT(ISNUMBER(availability[[#This Row],[AvailableStart]])))</f>
        <v>0</v>
      </c>
      <c r="L390" t="b">
        <f>AND(NOT(availability[[#This Row],[end_missing]]), NOT(ISNUMBER(availability[[#This Row],[AvailableEnd]])))</f>
        <v>0</v>
      </c>
      <c r="M390">
        <f>IF(availability[[#This Row],[start_missing]],"", IF(ISNUMBER(availability[[#This Row],[AvailableStart]]), availability[[#This Row],[AvailableStart]], IFERROR(TIMEVALUE(availability[[#This Row],[AvailableStart]]), "")))</f>
        <v>0.41666666666666669</v>
      </c>
      <c r="N390">
        <f>IF(availability[[#This Row],[end_missing]],"", IF(ISNUMBER(availability[[#This Row],[AvailableEnd]]), availability[[#This Row],[AvailableEnd]], IFERROR(TIMEVALUE(availability[[#This Row],[AvailableEnd]]), "")))</f>
        <v>0.5</v>
      </c>
      <c r="O390" t="b">
        <f>IF(OR(availability[[#This Row],[start_missing]],availability[[#This Row],[end_missing]]), FALSE,
 IF(OR(availability[[#This Row],[start_not_time]],availability[[#This Row],[end_not_time]]), FALSE,
 availability[[#This Row],[end_num]]-availability[[#This Row],[start_num]]&lt;0))</f>
        <v>0</v>
      </c>
      <c r="P390" cm="1">
        <f t="array" aca="1" ref="P390" ca="1">IF(OR(availability[[#This Row],[start_missing]],availability[[#This Row],[end_missing]]), "",
 IF(OR(availability[[#This Row],[start_not_time]],availability[[#This Row],[end_not_time]]), "",
 (_FV(availability[#This Row],"end_num",TRUE)-_FV(availability[#This Row],"start_num",TRUE))*24))</f>
        <v>0</v>
      </c>
      <c r="Q390">
        <f ca="1">IF(availability[[#This Row],[duration_hours]]="", FALSE,
 OR(availability[[#This Row],[duration_hours]]&lt;=0, availability[[#This Row],[duration_hours]]&gt;16))</f>
        <v>0</v>
      </c>
    </row>
    <row r="391" spans="1:17" x14ac:dyDescent="0.25">
      <c r="A391" t="s">
        <v>560</v>
      </c>
      <c r="B391" t="s">
        <v>1049</v>
      </c>
      <c r="C391" s="1">
        <v>0.41666666666666669</v>
      </c>
      <c r="D391" s="1">
        <v>0.5</v>
      </c>
      <c r="E391" t="b">
        <f>LEN(TRIM(availability[[#This Row],[FacultyID]]))=0</f>
        <v>0</v>
      </c>
      <c r="F391" t="b">
        <f>LEN(TRIM(availability[[#This Row],[Day]]))=0</f>
        <v>0</v>
      </c>
      <c r="G391" t="b">
        <f>IF(availability[[#This Row],[Day]]="",FALSE, ISERROR(MATCH(availability[[#This Row],[Day]], RefLists!$E:$E, 0)))</f>
        <v>0</v>
      </c>
      <c r="H391" t="b">
        <f>LEN(availability[[#This Row],[FacultyID]])&lt;&gt;LEN(TRIM(availability[[#This Row],[FacultyID]]))</f>
        <v>0</v>
      </c>
      <c r="I391" t="b">
        <f>OR(availability[[#This Row],[AvailableStart]]="", ISBLANK(availability[[#This Row],[AvailableStart]]))</f>
        <v>0</v>
      </c>
      <c r="J391" t="b">
        <f>OR(availability[[#This Row],[AvailableEnd]]="", ISBLANK(availability[[#This Row],[AvailableEnd]]))</f>
        <v>0</v>
      </c>
      <c r="K391" t="b">
        <f>AND(NOT(availability[[#This Row],[start_missing]]), NOT(ISNUMBER(availability[[#This Row],[AvailableStart]])))</f>
        <v>0</v>
      </c>
      <c r="L391" t="b">
        <f>AND(NOT(availability[[#This Row],[end_missing]]), NOT(ISNUMBER(availability[[#This Row],[AvailableEnd]])))</f>
        <v>0</v>
      </c>
      <c r="M391">
        <f>IF(availability[[#This Row],[start_missing]],"", IF(ISNUMBER(availability[[#This Row],[AvailableStart]]), availability[[#This Row],[AvailableStart]], IFERROR(TIMEVALUE(availability[[#This Row],[AvailableStart]]), "")))</f>
        <v>0.41666666666666669</v>
      </c>
      <c r="N391">
        <f>IF(availability[[#This Row],[end_missing]],"", IF(ISNUMBER(availability[[#This Row],[AvailableEnd]]), availability[[#This Row],[AvailableEnd]], IFERROR(TIMEVALUE(availability[[#This Row],[AvailableEnd]]), "")))</f>
        <v>0.5</v>
      </c>
      <c r="O391" t="b">
        <f>IF(OR(availability[[#This Row],[start_missing]],availability[[#This Row],[end_missing]]), FALSE,
 IF(OR(availability[[#This Row],[start_not_time]],availability[[#This Row],[end_not_time]]), FALSE,
 availability[[#This Row],[end_num]]-availability[[#This Row],[start_num]]&lt;0))</f>
        <v>0</v>
      </c>
      <c r="P391" cm="1">
        <f t="array" aca="1" ref="P391" ca="1">IF(OR(availability[[#This Row],[start_missing]],availability[[#This Row],[end_missing]]), "",
 IF(OR(availability[[#This Row],[start_not_time]],availability[[#This Row],[end_not_time]]), "",
 (_FV(availability[#This Row],"end_num",TRUE)-_FV(availability[#This Row],"start_num",TRUE))*24))</f>
        <v>0</v>
      </c>
      <c r="Q391">
        <f ca="1">IF(availability[[#This Row],[duration_hours]]="", FALSE,
 OR(availability[[#This Row],[duration_hours]]&lt;=0, availability[[#This Row],[duration_hours]]&gt;16))</f>
        <v>0</v>
      </c>
    </row>
    <row r="392" spans="1:17" x14ac:dyDescent="0.25">
      <c r="A392" t="s">
        <v>560</v>
      </c>
      <c r="B392" t="s">
        <v>1051</v>
      </c>
      <c r="C392" s="1">
        <v>0.45833333333333331</v>
      </c>
      <c r="D392" s="1">
        <v>0.54166666666666663</v>
      </c>
      <c r="E392" t="b">
        <f>LEN(TRIM(availability[[#This Row],[FacultyID]]))=0</f>
        <v>0</v>
      </c>
      <c r="F392" t="b">
        <f>LEN(TRIM(availability[[#This Row],[Day]]))=0</f>
        <v>0</v>
      </c>
      <c r="G392" t="b">
        <f>IF(availability[[#This Row],[Day]]="",FALSE, ISERROR(MATCH(availability[[#This Row],[Day]], RefLists!$E:$E, 0)))</f>
        <v>0</v>
      </c>
      <c r="H392" t="b">
        <f>LEN(availability[[#This Row],[FacultyID]])&lt;&gt;LEN(TRIM(availability[[#This Row],[FacultyID]]))</f>
        <v>0</v>
      </c>
      <c r="I392" t="b">
        <f>OR(availability[[#This Row],[AvailableStart]]="", ISBLANK(availability[[#This Row],[AvailableStart]]))</f>
        <v>0</v>
      </c>
      <c r="J392" t="b">
        <f>OR(availability[[#This Row],[AvailableEnd]]="", ISBLANK(availability[[#This Row],[AvailableEnd]]))</f>
        <v>0</v>
      </c>
      <c r="K392" t="b">
        <f>AND(NOT(availability[[#This Row],[start_missing]]), NOT(ISNUMBER(availability[[#This Row],[AvailableStart]])))</f>
        <v>0</v>
      </c>
      <c r="L392" t="b">
        <f>AND(NOT(availability[[#This Row],[end_missing]]), NOT(ISNUMBER(availability[[#This Row],[AvailableEnd]])))</f>
        <v>0</v>
      </c>
      <c r="M392">
        <f>IF(availability[[#This Row],[start_missing]],"", IF(ISNUMBER(availability[[#This Row],[AvailableStart]]), availability[[#This Row],[AvailableStart]], IFERROR(TIMEVALUE(availability[[#This Row],[AvailableStart]]), "")))</f>
        <v>0.45833333333333331</v>
      </c>
      <c r="N392">
        <f>IF(availability[[#This Row],[end_missing]],"", IF(ISNUMBER(availability[[#This Row],[AvailableEnd]]), availability[[#This Row],[AvailableEnd]], IFERROR(TIMEVALUE(availability[[#This Row],[AvailableEnd]]), "")))</f>
        <v>0.54166666666666663</v>
      </c>
      <c r="O392" t="b">
        <f>IF(OR(availability[[#This Row],[start_missing]],availability[[#This Row],[end_missing]]), FALSE,
 IF(OR(availability[[#This Row],[start_not_time]],availability[[#This Row],[end_not_time]]), FALSE,
 availability[[#This Row],[end_num]]-availability[[#This Row],[start_num]]&lt;0))</f>
        <v>0</v>
      </c>
      <c r="P392" cm="1">
        <f t="array" aca="1" ref="P392" ca="1">IF(OR(availability[[#This Row],[start_missing]],availability[[#This Row],[end_missing]]), "",
 IF(OR(availability[[#This Row],[start_not_time]],availability[[#This Row],[end_not_time]]), "",
 (_FV(availability[#This Row],"end_num",TRUE)-_FV(availability[#This Row],"start_num",TRUE))*24))</f>
        <v>0</v>
      </c>
      <c r="Q392">
        <f ca="1">IF(availability[[#This Row],[duration_hours]]="", FALSE,
 OR(availability[[#This Row],[duration_hours]]&lt;=0, availability[[#This Row],[duration_hours]]&gt;16))</f>
        <v>0</v>
      </c>
    </row>
    <row r="393" spans="1:17" x14ac:dyDescent="0.25">
      <c r="A393" t="s">
        <v>563</v>
      </c>
      <c r="B393" t="s">
        <v>1053</v>
      </c>
      <c r="C393" s="1">
        <v>0.5</v>
      </c>
      <c r="D393" s="1">
        <v>0.58333333333333337</v>
      </c>
      <c r="E393" t="b">
        <f>LEN(TRIM(availability[[#This Row],[FacultyID]]))=0</f>
        <v>0</v>
      </c>
      <c r="F393" t="b">
        <f>LEN(TRIM(availability[[#This Row],[Day]]))=0</f>
        <v>0</v>
      </c>
      <c r="G393" t="b">
        <f>IF(availability[[#This Row],[Day]]="",FALSE, ISERROR(MATCH(availability[[#This Row],[Day]], RefLists!$E:$E, 0)))</f>
        <v>0</v>
      </c>
      <c r="H393" t="b">
        <f>LEN(availability[[#This Row],[FacultyID]])&lt;&gt;LEN(TRIM(availability[[#This Row],[FacultyID]]))</f>
        <v>0</v>
      </c>
      <c r="I393" t="b">
        <f>OR(availability[[#This Row],[AvailableStart]]="", ISBLANK(availability[[#This Row],[AvailableStart]]))</f>
        <v>0</v>
      </c>
      <c r="J393" t="b">
        <f>OR(availability[[#This Row],[AvailableEnd]]="", ISBLANK(availability[[#This Row],[AvailableEnd]]))</f>
        <v>0</v>
      </c>
      <c r="K393" t="b">
        <f>AND(NOT(availability[[#This Row],[start_missing]]), NOT(ISNUMBER(availability[[#This Row],[AvailableStart]])))</f>
        <v>0</v>
      </c>
      <c r="L393" t="b">
        <f>AND(NOT(availability[[#This Row],[end_missing]]), NOT(ISNUMBER(availability[[#This Row],[AvailableEnd]])))</f>
        <v>0</v>
      </c>
      <c r="M393">
        <f>IF(availability[[#This Row],[start_missing]],"", IF(ISNUMBER(availability[[#This Row],[AvailableStart]]), availability[[#This Row],[AvailableStart]], IFERROR(TIMEVALUE(availability[[#This Row],[AvailableStart]]), "")))</f>
        <v>0.5</v>
      </c>
      <c r="N393">
        <f>IF(availability[[#This Row],[end_missing]],"", IF(ISNUMBER(availability[[#This Row],[AvailableEnd]]), availability[[#This Row],[AvailableEnd]], IFERROR(TIMEVALUE(availability[[#This Row],[AvailableEnd]]), "")))</f>
        <v>0.58333333333333337</v>
      </c>
      <c r="O393" t="b">
        <f>IF(OR(availability[[#This Row],[start_missing]],availability[[#This Row],[end_missing]]), FALSE,
 IF(OR(availability[[#This Row],[start_not_time]],availability[[#This Row],[end_not_time]]), FALSE,
 availability[[#This Row],[end_num]]-availability[[#This Row],[start_num]]&lt;0))</f>
        <v>0</v>
      </c>
      <c r="P393" cm="1">
        <f t="array" aca="1" ref="P393" ca="1">IF(OR(availability[[#This Row],[start_missing]],availability[[#This Row],[end_missing]]), "",
 IF(OR(availability[[#This Row],[start_not_time]],availability[[#This Row],[end_not_time]]), "",
 (_FV(availability[#This Row],"end_num",TRUE)-_FV(availability[#This Row],"start_num",TRUE))*24))</f>
        <v>0</v>
      </c>
      <c r="Q393">
        <f ca="1">IF(availability[[#This Row],[duration_hours]]="", FALSE,
 OR(availability[[#This Row],[duration_hours]]&lt;=0, availability[[#This Row],[duration_hours]]&gt;16))</f>
        <v>0</v>
      </c>
    </row>
    <row r="394" spans="1:17" x14ac:dyDescent="0.25">
      <c r="A394" t="s">
        <v>563</v>
      </c>
      <c r="B394" t="s">
        <v>1051</v>
      </c>
      <c r="C394" s="1">
        <v>0.375</v>
      </c>
      <c r="D394" s="1">
        <v>0.54166666666666663</v>
      </c>
      <c r="E394" t="b">
        <f>LEN(TRIM(availability[[#This Row],[FacultyID]]))=0</f>
        <v>0</v>
      </c>
      <c r="F394" t="b">
        <f>LEN(TRIM(availability[[#This Row],[Day]]))=0</f>
        <v>0</v>
      </c>
      <c r="G394" t="b">
        <f>IF(availability[[#This Row],[Day]]="",FALSE, ISERROR(MATCH(availability[[#This Row],[Day]], RefLists!$E:$E, 0)))</f>
        <v>0</v>
      </c>
      <c r="H394" t="b">
        <f>LEN(availability[[#This Row],[FacultyID]])&lt;&gt;LEN(TRIM(availability[[#This Row],[FacultyID]]))</f>
        <v>0</v>
      </c>
      <c r="I394" t="b">
        <f>OR(availability[[#This Row],[AvailableStart]]="", ISBLANK(availability[[#This Row],[AvailableStart]]))</f>
        <v>0</v>
      </c>
      <c r="J394" t="b">
        <f>OR(availability[[#This Row],[AvailableEnd]]="", ISBLANK(availability[[#This Row],[AvailableEnd]]))</f>
        <v>0</v>
      </c>
      <c r="K394" t="b">
        <f>AND(NOT(availability[[#This Row],[start_missing]]), NOT(ISNUMBER(availability[[#This Row],[AvailableStart]])))</f>
        <v>0</v>
      </c>
      <c r="L394" t="b">
        <f>AND(NOT(availability[[#This Row],[end_missing]]), NOT(ISNUMBER(availability[[#This Row],[AvailableEnd]])))</f>
        <v>0</v>
      </c>
      <c r="M394">
        <f>IF(availability[[#This Row],[start_missing]],"", IF(ISNUMBER(availability[[#This Row],[AvailableStart]]), availability[[#This Row],[AvailableStart]], IFERROR(TIMEVALUE(availability[[#This Row],[AvailableStart]]), "")))</f>
        <v>0.375</v>
      </c>
      <c r="N394">
        <f>IF(availability[[#This Row],[end_missing]],"", IF(ISNUMBER(availability[[#This Row],[AvailableEnd]]), availability[[#This Row],[AvailableEnd]], IFERROR(TIMEVALUE(availability[[#This Row],[AvailableEnd]]), "")))</f>
        <v>0.54166666666666663</v>
      </c>
      <c r="O394" t="b">
        <f>IF(OR(availability[[#This Row],[start_missing]],availability[[#This Row],[end_missing]]), FALSE,
 IF(OR(availability[[#This Row],[start_not_time]],availability[[#This Row],[end_not_time]]), FALSE,
 availability[[#This Row],[end_num]]-availability[[#This Row],[start_num]]&lt;0))</f>
        <v>0</v>
      </c>
      <c r="P394" cm="1">
        <f t="array" aca="1" ref="P394" ca="1">IF(OR(availability[[#This Row],[start_missing]],availability[[#This Row],[end_missing]]), "",
 IF(OR(availability[[#This Row],[start_not_time]],availability[[#This Row],[end_not_time]]), "",
 (_FV(availability[#This Row],"end_num",TRUE)-_FV(availability[#This Row],"start_num",TRUE))*24))</f>
        <v>0</v>
      </c>
      <c r="Q394">
        <f ca="1">IF(availability[[#This Row],[duration_hours]]="", FALSE,
 OR(availability[[#This Row],[duration_hours]]&lt;=0, availability[[#This Row],[duration_hours]]&gt;16))</f>
        <v>0</v>
      </c>
    </row>
    <row r="395" spans="1:17" x14ac:dyDescent="0.25">
      <c r="A395" t="s">
        <v>563</v>
      </c>
      <c r="B395" t="s">
        <v>1049</v>
      </c>
      <c r="C395" s="1">
        <v>0.41666666666666669</v>
      </c>
      <c r="D395" s="1">
        <v>0.5</v>
      </c>
      <c r="E395" t="b">
        <f>LEN(TRIM(availability[[#This Row],[FacultyID]]))=0</f>
        <v>0</v>
      </c>
      <c r="F395" t="b">
        <f>LEN(TRIM(availability[[#This Row],[Day]]))=0</f>
        <v>0</v>
      </c>
      <c r="G395" t="b">
        <f>IF(availability[[#This Row],[Day]]="",FALSE, ISERROR(MATCH(availability[[#This Row],[Day]], RefLists!$E:$E, 0)))</f>
        <v>0</v>
      </c>
      <c r="H395" t="b">
        <f>LEN(availability[[#This Row],[FacultyID]])&lt;&gt;LEN(TRIM(availability[[#This Row],[FacultyID]]))</f>
        <v>0</v>
      </c>
      <c r="I395" t="b">
        <f>OR(availability[[#This Row],[AvailableStart]]="", ISBLANK(availability[[#This Row],[AvailableStart]]))</f>
        <v>0</v>
      </c>
      <c r="J395" t="b">
        <f>OR(availability[[#This Row],[AvailableEnd]]="", ISBLANK(availability[[#This Row],[AvailableEnd]]))</f>
        <v>0</v>
      </c>
      <c r="K395" t="b">
        <f>AND(NOT(availability[[#This Row],[start_missing]]), NOT(ISNUMBER(availability[[#This Row],[AvailableStart]])))</f>
        <v>0</v>
      </c>
      <c r="L395" t="b">
        <f>AND(NOT(availability[[#This Row],[end_missing]]), NOT(ISNUMBER(availability[[#This Row],[AvailableEnd]])))</f>
        <v>0</v>
      </c>
      <c r="M395">
        <f>IF(availability[[#This Row],[start_missing]],"", IF(ISNUMBER(availability[[#This Row],[AvailableStart]]), availability[[#This Row],[AvailableStart]], IFERROR(TIMEVALUE(availability[[#This Row],[AvailableStart]]), "")))</f>
        <v>0.41666666666666669</v>
      </c>
      <c r="N395">
        <f>IF(availability[[#This Row],[end_missing]],"", IF(ISNUMBER(availability[[#This Row],[AvailableEnd]]), availability[[#This Row],[AvailableEnd]], IFERROR(TIMEVALUE(availability[[#This Row],[AvailableEnd]]), "")))</f>
        <v>0.5</v>
      </c>
      <c r="O395" t="b">
        <f>IF(OR(availability[[#This Row],[start_missing]],availability[[#This Row],[end_missing]]), FALSE,
 IF(OR(availability[[#This Row],[start_not_time]],availability[[#This Row],[end_not_time]]), FALSE,
 availability[[#This Row],[end_num]]-availability[[#This Row],[start_num]]&lt;0))</f>
        <v>0</v>
      </c>
      <c r="P395" cm="1">
        <f t="array" aca="1" ref="P395" ca="1">IF(OR(availability[[#This Row],[start_missing]],availability[[#This Row],[end_missing]]), "",
 IF(OR(availability[[#This Row],[start_not_time]],availability[[#This Row],[end_not_time]]), "",
 (_FV(availability[#This Row],"end_num",TRUE)-_FV(availability[#This Row],"start_num",TRUE))*24))</f>
        <v>0</v>
      </c>
      <c r="Q395">
        <f ca="1">IF(availability[[#This Row],[duration_hours]]="", FALSE,
 OR(availability[[#This Row],[duration_hours]]&lt;=0, availability[[#This Row],[duration_hours]]&gt;16))</f>
        <v>0</v>
      </c>
    </row>
    <row r="396" spans="1:17" x14ac:dyDescent="0.25">
      <c r="A396" t="s">
        <v>566</v>
      </c>
      <c r="B396" t="s">
        <v>1052</v>
      </c>
      <c r="C396" s="1">
        <v>0.33333333333333331</v>
      </c>
      <c r="D396" s="1">
        <v>0.41666666666666669</v>
      </c>
      <c r="E396" t="b">
        <f>LEN(TRIM(availability[[#This Row],[FacultyID]]))=0</f>
        <v>0</v>
      </c>
      <c r="F396" t="b">
        <f>LEN(TRIM(availability[[#This Row],[Day]]))=0</f>
        <v>0</v>
      </c>
      <c r="G396" t="b">
        <f>IF(availability[[#This Row],[Day]]="",FALSE, ISERROR(MATCH(availability[[#This Row],[Day]], RefLists!$E:$E, 0)))</f>
        <v>0</v>
      </c>
      <c r="H396" t="b">
        <f>LEN(availability[[#This Row],[FacultyID]])&lt;&gt;LEN(TRIM(availability[[#This Row],[FacultyID]]))</f>
        <v>0</v>
      </c>
      <c r="I396" t="b">
        <f>OR(availability[[#This Row],[AvailableStart]]="", ISBLANK(availability[[#This Row],[AvailableStart]]))</f>
        <v>0</v>
      </c>
      <c r="J396" t="b">
        <f>OR(availability[[#This Row],[AvailableEnd]]="", ISBLANK(availability[[#This Row],[AvailableEnd]]))</f>
        <v>0</v>
      </c>
      <c r="K396" t="b">
        <f>AND(NOT(availability[[#This Row],[start_missing]]), NOT(ISNUMBER(availability[[#This Row],[AvailableStart]])))</f>
        <v>0</v>
      </c>
      <c r="L396" t="b">
        <f>AND(NOT(availability[[#This Row],[end_missing]]), NOT(ISNUMBER(availability[[#This Row],[AvailableEnd]])))</f>
        <v>0</v>
      </c>
      <c r="M396">
        <f>IF(availability[[#This Row],[start_missing]],"", IF(ISNUMBER(availability[[#This Row],[AvailableStart]]), availability[[#This Row],[AvailableStart]], IFERROR(TIMEVALUE(availability[[#This Row],[AvailableStart]]), "")))</f>
        <v>0.33333333333333331</v>
      </c>
      <c r="N396">
        <f>IF(availability[[#This Row],[end_missing]],"", IF(ISNUMBER(availability[[#This Row],[AvailableEnd]]), availability[[#This Row],[AvailableEnd]], IFERROR(TIMEVALUE(availability[[#This Row],[AvailableEnd]]), "")))</f>
        <v>0.41666666666666669</v>
      </c>
      <c r="O396" t="b">
        <f>IF(OR(availability[[#This Row],[start_missing]],availability[[#This Row],[end_missing]]), FALSE,
 IF(OR(availability[[#This Row],[start_not_time]],availability[[#This Row],[end_not_time]]), FALSE,
 availability[[#This Row],[end_num]]-availability[[#This Row],[start_num]]&lt;0))</f>
        <v>0</v>
      </c>
      <c r="P396" cm="1">
        <f t="array" aca="1" ref="P396" ca="1">IF(OR(availability[[#This Row],[start_missing]],availability[[#This Row],[end_missing]]), "",
 IF(OR(availability[[#This Row],[start_not_time]],availability[[#This Row],[end_not_time]]), "",
 (_FV(availability[#This Row],"end_num",TRUE)-_FV(availability[#This Row],"start_num",TRUE))*24))</f>
        <v>0</v>
      </c>
      <c r="Q396">
        <f ca="1">IF(availability[[#This Row],[duration_hours]]="", FALSE,
 OR(availability[[#This Row],[duration_hours]]&lt;=0, availability[[#This Row],[duration_hours]]&gt;16))</f>
        <v>0</v>
      </c>
    </row>
    <row r="397" spans="1:17" x14ac:dyDescent="0.25">
      <c r="A397" t="s">
        <v>566</v>
      </c>
      <c r="B397" t="s">
        <v>1051</v>
      </c>
      <c r="C397" s="1">
        <v>0.33333333333333331</v>
      </c>
      <c r="D397" s="1">
        <v>0.41666666666666669</v>
      </c>
      <c r="E397" t="b">
        <f>LEN(TRIM(availability[[#This Row],[FacultyID]]))=0</f>
        <v>0</v>
      </c>
      <c r="F397" t="b">
        <f>LEN(TRIM(availability[[#This Row],[Day]]))=0</f>
        <v>0</v>
      </c>
      <c r="G397" t="b">
        <f>IF(availability[[#This Row],[Day]]="",FALSE, ISERROR(MATCH(availability[[#This Row],[Day]], RefLists!$E:$E, 0)))</f>
        <v>0</v>
      </c>
      <c r="H397" t="b">
        <f>LEN(availability[[#This Row],[FacultyID]])&lt;&gt;LEN(TRIM(availability[[#This Row],[FacultyID]]))</f>
        <v>0</v>
      </c>
      <c r="I397" t="b">
        <f>OR(availability[[#This Row],[AvailableStart]]="", ISBLANK(availability[[#This Row],[AvailableStart]]))</f>
        <v>0</v>
      </c>
      <c r="J397" t="b">
        <f>OR(availability[[#This Row],[AvailableEnd]]="", ISBLANK(availability[[#This Row],[AvailableEnd]]))</f>
        <v>0</v>
      </c>
      <c r="K397" t="b">
        <f>AND(NOT(availability[[#This Row],[start_missing]]), NOT(ISNUMBER(availability[[#This Row],[AvailableStart]])))</f>
        <v>0</v>
      </c>
      <c r="L397" t="b">
        <f>AND(NOT(availability[[#This Row],[end_missing]]), NOT(ISNUMBER(availability[[#This Row],[AvailableEnd]])))</f>
        <v>0</v>
      </c>
      <c r="M397">
        <f>IF(availability[[#This Row],[start_missing]],"", IF(ISNUMBER(availability[[#This Row],[AvailableStart]]), availability[[#This Row],[AvailableStart]], IFERROR(TIMEVALUE(availability[[#This Row],[AvailableStart]]), "")))</f>
        <v>0.33333333333333331</v>
      </c>
      <c r="N397">
        <f>IF(availability[[#This Row],[end_missing]],"", IF(ISNUMBER(availability[[#This Row],[AvailableEnd]]), availability[[#This Row],[AvailableEnd]], IFERROR(TIMEVALUE(availability[[#This Row],[AvailableEnd]]), "")))</f>
        <v>0.41666666666666669</v>
      </c>
      <c r="O397" t="b">
        <f>IF(OR(availability[[#This Row],[start_missing]],availability[[#This Row],[end_missing]]), FALSE,
 IF(OR(availability[[#This Row],[start_not_time]],availability[[#This Row],[end_not_time]]), FALSE,
 availability[[#This Row],[end_num]]-availability[[#This Row],[start_num]]&lt;0))</f>
        <v>0</v>
      </c>
      <c r="P397" cm="1">
        <f t="array" aca="1" ref="P397" ca="1">IF(OR(availability[[#This Row],[start_missing]],availability[[#This Row],[end_missing]]), "",
 IF(OR(availability[[#This Row],[start_not_time]],availability[[#This Row],[end_not_time]]), "",
 (_FV(availability[#This Row],"end_num",TRUE)-_FV(availability[#This Row],"start_num",TRUE))*24))</f>
        <v>0</v>
      </c>
      <c r="Q397">
        <f ca="1">IF(availability[[#This Row],[duration_hours]]="", FALSE,
 OR(availability[[#This Row],[duration_hours]]&lt;=0, availability[[#This Row],[duration_hours]]&gt;16))</f>
        <v>0</v>
      </c>
    </row>
    <row r="398" spans="1:17" x14ac:dyDescent="0.25">
      <c r="A398" t="s">
        <v>566</v>
      </c>
      <c r="B398" t="s">
        <v>1049</v>
      </c>
      <c r="C398" s="1">
        <v>0.41666666666666669</v>
      </c>
      <c r="D398" s="1">
        <v>0.5</v>
      </c>
      <c r="E398" t="b">
        <f>LEN(TRIM(availability[[#This Row],[FacultyID]]))=0</f>
        <v>0</v>
      </c>
      <c r="F398" t="b">
        <f>LEN(TRIM(availability[[#This Row],[Day]]))=0</f>
        <v>0</v>
      </c>
      <c r="G398" t="b">
        <f>IF(availability[[#This Row],[Day]]="",FALSE, ISERROR(MATCH(availability[[#This Row],[Day]], RefLists!$E:$E, 0)))</f>
        <v>0</v>
      </c>
      <c r="H398" t="b">
        <f>LEN(availability[[#This Row],[FacultyID]])&lt;&gt;LEN(TRIM(availability[[#This Row],[FacultyID]]))</f>
        <v>0</v>
      </c>
      <c r="I398" t="b">
        <f>OR(availability[[#This Row],[AvailableStart]]="", ISBLANK(availability[[#This Row],[AvailableStart]]))</f>
        <v>0</v>
      </c>
      <c r="J398" t="b">
        <f>OR(availability[[#This Row],[AvailableEnd]]="", ISBLANK(availability[[#This Row],[AvailableEnd]]))</f>
        <v>0</v>
      </c>
      <c r="K398" t="b">
        <f>AND(NOT(availability[[#This Row],[start_missing]]), NOT(ISNUMBER(availability[[#This Row],[AvailableStart]])))</f>
        <v>0</v>
      </c>
      <c r="L398" t="b">
        <f>AND(NOT(availability[[#This Row],[end_missing]]), NOT(ISNUMBER(availability[[#This Row],[AvailableEnd]])))</f>
        <v>0</v>
      </c>
      <c r="M398">
        <f>IF(availability[[#This Row],[start_missing]],"", IF(ISNUMBER(availability[[#This Row],[AvailableStart]]), availability[[#This Row],[AvailableStart]], IFERROR(TIMEVALUE(availability[[#This Row],[AvailableStart]]), "")))</f>
        <v>0.41666666666666669</v>
      </c>
      <c r="N398">
        <f>IF(availability[[#This Row],[end_missing]],"", IF(ISNUMBER(availability[[#This Row],[AvailableEnd]]), availability[[#This Row],[AvailableEnd]], IFERROR(TIMEVALUE(availability[[#This Row],[AvailableEnd]]), "")))</f>
        <v>0.5</v>
      </c>
      <c r="O398" t="b">
        <f>IF(OR(availability[[#This Row],[start_missing]],availability[[#This Row],[end_missing]]), FALSE,
 IF(OR(availability[[#This Row],[start_not_time]],availability[[#This Row],[end_not_time]]), FALSE,
 availability[[#This Row],[end_num]]-availability[[#This Row],[start_num]]&lt;0))</f>
        <v>0</v>
      </c>
      <c r="P398" cm="1">
        <f t="array" aca="1" ref="P398" ca="1">IF(OR(availability[[#This Row],[start_missing]],availability[[#This Row],[end_missing]]), "",
 IF(OR(availability[[#This Row],[start_not_time]],availability[[#This Row],[end_not_time]]), "",
 (_FV(availability[#This Row],"end_num",TRUE)-_FV(availability[#This Row],"start_num",TRUE))*24))</f>
        <v>0</v>
      </c>
      <c r="Q398">
        <f ca="1">IF(availability[[#This Row],[duration_hours]]="", FALSE,
 OR(availability[[#This Row],[duration_hours]]&lt;=0, availability[[#This Row],[duration_hours]]&gt;16))</f>
        <v>0</v>
      </c>
    </row>
    <row r="399" spans="1:17" x14ac:dyDescent="0.25">
      <c r="A399" t="s">
        <v>566</v>
      </c>
      <c r="B399" t="s">
        <v>1050</v>
      </c>
      <c r="C399" s="1">
        <v>0.5</v>
      </c>
      <c r="D399" s="1">
        <v>0.66666666666666663</v>
      </c>
      <c r="E399" t="b">
        <f>LEN(TRIM(availability[[#This Row],[FacultyID]]))=0</f>
        <v>0</v>
      </c>
      <c r="F399" t="b">
        <f>LEN(TRIM(availability[[#This Row],[Day]]))=0</f>
        <v>0</v>
      </c>
      <c r="G399" t="b">
        <f>IF(availability[[#This Row],[Day]]="",FALSE, ISERROR(MATCH(availability[[#This Row],[Day]], RefLists!$E:$E, 0)))</f>
        <v>0</v>
      </c>
      <c r="H399" t="b">
        <f>LEN(availability[[#This Row],[FacultyID]])&lt;&gt;LEN(TRIM(availability[[#This Row],[FacultyID]]))</f>
        <v>0</v>
      </c>
      <c r="I399" t="b">
        <f>OR(availability[[#This Row],[AvailableStart]]="", ISBLANK(availability[[#This Row],[AvailableStart]]))</f>
        <v>0</v>
      </c>
      <c r="J399" t="b">
        <f>OR(availability[[#This Row],[AvailableEnd]]="", ISBLANK(availability[[#This Row],[AvailableEnd]]))</f>
        <v>0</v>
      </c>
      <c r="K399" t="b">
        <f>AND(NOT(availability[[#This Row],[start_missing]]), NOT(ISNUMBER(availability[[#This Row],[AvailableStart]])))</f>
        <v>0</v>
      </c>
      <c r="L399" t="b">
        <f>AND(NOT(availability[[#This Row],[end_missing]]), NOT(ISNUMBER(availability[[#This Row],[AvailableEnd]])))</f>
        <v>0</v>
      </c>
      <c r="M399">
        <f>IF(availability[[#This Row],[start_missing]],"", IF(ISNUMBER(availability[[#This Row],[AvailableStart]]), availability[[#This Row],[AvailableStart]], IFERROR(TIMEVALUE(availability[[#This Row],[AvailableStart]]), "")))</f>
        <v>0.5</v>
      </c>
      <c r="N399">
        <f>IF(availability[[#This Row],[end_missing]],"", IF(ISNUMBER(availability[[#This Row],[AvailableEnd]]), availability[[#This Row],[AvailableEnd]], IFERROR(TIMEVALUE(availability[[#This Row],[AvailableEnd]]), "")))</f>
        <v>0.66666666666666663</v>
      </c>
      <c r="O399" t="b">
        <f>IF(OR(availability[[#This Row],[start_missing]],availability[[#This Row],[end_missing]]), FALSE,
 IF(OR(availability[[#This Row],[start_not_time]],availability[[#This Row],[end_not_time]]), FALSE,
 availability[[#This Row],[end_num]]-availability[[#This Row],[start_num]]&lt;0))</f>
        <v>0</v>
      </c>
      <c r="P399" cm="1">
        <f t="array" aca="1" ref="P399" ca="1">IF(OR(availability[[#This Row],[start_missing]],availability[[#This Row],[end_missing]]), "",
 IF(OR(availability[[#This Row],[start_not_time]],availability[[#This Row],[end_not_time]]), "",
 (_FV(availability[#This Row],"end_num",TRUE)-_FV(availability[#This Row],"start_num",TRUE))*24))</f>
        <v>0</v>
      </c>
      <c r="Q399">
        <f ca="1">IF(availability[[#This Row],[duration_hours]]="", FALSE,
 OR(availability[[#This Row],[duration_hours]]&lt;=0, availability[[#This Row],[duration_hours]]&gt;16))</f>
        <v>0</v>
      </c>
    </row>
    <row r="400" spans="1:17" x14ac:dyDescent="0.25">
      <c r="A400" t="s">
        <v>566</v>
      </c>
      <c r="B400" t="s">
        <v>1053</v>
      </c>
      <c r="C400" s="1">
        <v>0.41666666666666669</v>
      </c>
      <c r="D400" s="1">
        <v>0.5</v>
      </c>
      <c r="E400" t="b">
        <f>LEN(TRIM(availability[[#This Row],[FacultyID]]))=0</f>
        <v>0</v>
      </c>
      <c r="F400" t="b">
        <f>LEN(TRIM(availability[[#This Row],[Day]]))=0</f>
        <v>0</v>
      </c>
      <c r="G400" t="b">
        <f>IF(availability[[#This Row],[Day]]="",FALSE, ISERROR(MATCH(availability[[#This Row],[Day]], RefLists!$E:$E, 0)))</f>
        <v>0</v>
      </c>
      <c r="H400" t="b">
        <f>LEN(availability[[#This Row],[FacultyID]])&lt;&gt;LEN(TRIM(availability[[#This Row],[FacultyID]]))</f>
        <v>0</v>
      </c>
      <c r="I400" t="b">
        <f>OR(availability[[#This Row],[AvailableStart]]="", ISBLANK(availability[[#This Row],[AvailableStart]]))</f>
        <v>0</v>
      </c>
      <c r="J400" t="b">
        <f>OR(availability[[#This Row],[AvailableEnd]]="", ISBLANK(availability[[#This Row],[AvailableEnd]]))</f>
        <v>0</v>
      </c>
      <c r="K400" t="b">
        <f>AND(NOT(availability[[#This Row],[start_missing]]), NOT(ISNUMBER(availability[[#This Row],[AvailableStart]])))</f>
        <v>0</v>
      </c>
      <c r="L400" t="b">
        <f>AND(NOT(availability[[#This Row],[end_missing]]), NOT(ISNUMBER(availability[[#This Row],[AvailableEnd]])))</f>
        <v>0</v>
      </c>
      <c r="M400">
        <f>IF(availability[[#This Row],[start_missing]],"", IF(ISNUMBER(availability[[#This Row],[AvailableStart]]), availability[[#This Row],[AvailableStart]], IFERROR(TIMEVALUE(availability[[#This Row],[AvailableStart]]), "")))</f>
        <v>0.41666666666666669</v>
      </c>
      <c r="N400">
        <f>IF(availability[[#This Row],[end_missing]],"", IF(ISNUMBER(availability[[#This Row],[AvailableEnd]]), availability[[#This Row],[AvailableEnd]], IFERROR(TIMEVALUE(availability[[#This Row],[AvailableEnd]]), "")))</f>
        <v>0.5</v>
      </c>
      <c r="O400" t="b">
        <f>IF(OR(availability[[#This Row],[start_missing]],availability[[#This Row],[end_missing]]), FALSE,
 IF(OR(availability[[#This Row],[start_not_time]],availability[[#This Row],[end_not_time]]), FALSE,
 availability[[#This Row],[end_num]]-availability[[#This Row],[start_num]]&lt;0))</f>
        <v>0</v>
      </c>
      <c r="P400" cm="1">
        <f t="array" aca="1" ref="P400" ca="1">IF(OR(availability[[#This Row],[start_missing]],availability[[#This Row],[end_missing]]), "",
 IF(OR(availability[[#This Row],[start_not_time]],availability[[#This Row],[end_not_time]]), "",
 (_FV(availability[#This Row],"end_num",TRUE)-_FV(availability[#This Row],"start_num",TRUE))*24))</f>
        <v>0</v>
      </c>
      <c r="Q400">
        <f ca="1">IF(availability[[#This Row],[duration_hours]]="", FALSE,
 OR(availability[[#This Row],[duration_hours]]&lt;=0, availability[[#This Row],[duration_hours]]&gt;16))</f>
        <v>0</v>
      </c>
    </row>
    <row r="401" spans="1:17" x14ac:dyDescent="0.25">
      <c r="A401" t="s">
        <v>569</v>
      </c>
      <c r="B401" t="s">
        <v>1051</v>
      </c>
      <c r="C401" s="1">
        <v>0.45833333333333331</v>
      </c>
      <c r="D401" s="1">
        <v>0.58333333333333337</v>
      </c>
      <c r="E401" t="b">
        <f>LEN(TRIM(availability[[#This Row],[FacultyID]]))=0</f>
        <v>0</v>
      </c>
      <c r="F401" t="b">
        <f>LEN(TRIM(availability[[#This Row],[Day]]))=0</f>
        <v>0</v>
      </c>
      <c r="G401" t="b">
        <f>IF(availability[[#This Row],[Day]]="",FALSE, ISERROR(MATCH(availability[[#This Row],[Day]], RefLists!$E:$E, 0)))</f>
        <v>0</v>
      </c>
      <c r="H401" t="b">
        <f>LEN(availability[[#This Row],[FacultyID]])&lt;&gt;LEN(TRIM(availability[[#This Row],[FacultyID]]))</f>
        <v>0</v>
      </c>
      <c r="I401" t="b">
        <f>OR(availability[[#This Row],[AvailableStart]]="", ISBLANK(availability[[#This Row],[AvailableStart]]))</f>
        <v>0</v>
      </c>
      <c r="J401" t="b">
        <f>OR(availability[[#This Row],[AvailableEnd]]="", ISBLANK(availability[[#This Row],[AvailableEnd]]))</f>
        <v>0</v>
      </c>
      <c r="K401" t="b">
        <f>AND(NOT(availability[[#This Row],[start_missing]]), NOT(ISNUMBER(availability[[#This Row],[AvailableStart]])))</f>
        <v>0</v>
      </c>
      <c r="L401" t="b">
        <f>AND(NOT(availability[[#This Row],[end_missing]]), NOT(ISNUMBER(availability[[#This Row],[AvailableEnd]])))</f>
        <v>0</v>
      </c>
      <c r="M401">
        <f>IF(availability[[#This Row],[start_missing]],"", IF(ISNUMBER(availability[[#This Row],[AvailableStart]]), availability[[#This Row],[AvailableStart]], IFERROR(TIMEVALUE(availability[[#This Row],[AvailableStart]]), "")))</f>
        <v>0.45833333333333331</v>
      </c>
      <c r="N401">
        <f>IF(availability[[#This Row],[end_missing]],"", IF(ISNUMBER(availability[[#This Row],[AvailableEnd]]), availability[[#This Row],[AvailableEnd]], IFERROR(TIMEVALUE(availability[[#This Row],[AvailableEnd]]), "")))</f>
        <v>0.58333333333333337</v>
      </c>
      <c r="O401" t="b">
        <f>IF(OR(availability[[#This Row],[start_missing]],availability[[#This Row],[end_missing]]), FALSE,
 IF(OR(availability[[#This Row],[start_not_time]],availability[[#This Row],[end_not_time]]), FALSE,
 availability[[#This Row],[end_num]]-availability[[#This Row],[start_num]]&lt;0))</f>
        <v>0</v>
      </c>
      <c r="P401" cm="1">
        <f t="array" aca="1" ref="P401" ca="1">IF(OR(availability[[#This Row],[start_missing]],availability[[#This Row],[end_missing]]), "",
 IF(OR(availability[[#This Row],[start_not_time]],availability[[#This Row],[end_not_time]]), "",
 (_FV(availability[#This Row],"end_num",TRUE)-_FV(availability[#This Row],"start_num",TRUE))*24))</f>
        <v>0</v>
      </c>
      <c r="Q401">
        <f ca="1">IF(availability[[#This Row],[duration_hours]]="", FALSE,
 OR(availability[[#This Row],[duration_hours]]&lt;=0, availability[[#This Row],[duration_hours]]&gt;16))</f>
        <v>0</v>
      </c>
    </row>
    <row r="402" spans="1:17" x14ac:dyDescent="0.25">
      <c r="A402" t="s">
        <v>569</v>
      </c>
      <c r="B402" t="s">
        <v>1050</v>
      </c>
      <c r="C402" s="1">
        <v>0.54166666666666663</v>
      </c>
      <c r="D402" s="1">
        <v>0.70833333333333337</v>
      </c>
      <c r="E402" t="b">
        <f>LEN(TRIM(availability[[#This Row],[FacultyID]]))=0</f>
        <v>0</v>
      </c>
      <c r="F402" t="b">
        <f>LEN(TRIM(availability[[#This Row],[Day]]))=0</f>
        <v>0</v>
      </c>
      <c r="G402" t="b">
        <f>IF(availability[[#This Row],[Day]]="",FALSE, ISERROR(MATCH(availability[[#This Row],[Day]], RefLists!$E:$E, 0)))</f>
        <v>0</v>
      </c>
      <c r="H402" t="b">
        <f>LEN(availability[[#This Row],[FacultyID]])&lt;&gt;LEN(TRIM(availability[[#This Row],[FacultyID]]))</f>
        <v>0</v>
      </c>
      <c r="I402" t="b">
        <f>OR(availability[[#This Row],[AvailableStart]]="", ISBLANK(availability[[#This Row],[AvailableStart]]))</f>
        <v>0</v>
      </c>
      <c r="J402" t="b">
        <f>OR(availability[[#This Row],[AvailableEnd]]="", ISBLANK(availability[[#This Row],[AvailableEnd]]))</f>
        <v>0</v>
      </c>
      <c r="K402" t="b">
        <f>AND(NOT(availability[[#This Row],[start_missing]]), NOT(ISNUMBER(availability[[#This Row],[AvailableStart]])))</f>
        <v>0</v>
      </c>
      <c r="L402" t="b">
        <f>AND(NOT(availability[[#This Row],[end_missing]]), NOT(ISNUMBER(availability[[#This Row],[AvailableEnd]])))</f>
        <v>0</v>
      </c>
      <c r="M402">
        <f>IF(availability[[#This Row],[start_missing]],"", IF(ISNUMBER(availability[[#This Row],[AvailableStart]]), availability[[#This Row],[AvailableStart]], IFERROR(TIMEVALUE(availability[[#This Row],[AvailableStart]]), "")))</f>
        <v>0.54166666666666663</v>
      </c>
      <c r="N402">
        <f>IF(availability[[#This Row],[end_missing]],"", IF(ISNUMBER(availability[[#This Row],[AvailableEnd]]), availability[[#This Row],[AvailableEnd]], IFERROR(TIMEVALUE(availability[[#This Row],[AvailableEnd]]), "")))</f>
        <v>0.70833333333333337</v>
      </c>
      <c r="O402" t="b">
        <f>IF(OR(availability[[#This Row],[start_missing]],availability[[#This Row],[end_missing]]), FALSE,
 IF(OR(availability[[#This Row],[start_not_time]],availability[[#This Row],[end_not_time]]), FALSE,
 availability[[#This Row],[end_num]]-availability[[#This Row],[start_num]]&lt;0))</f>
        <v>0</v>
      </c>
      <c r="P402" cm="1">
        <f t="array" aca="1" ref="P402" ca="1">IF(OR(availability[[#This Row],[start_missing]],availability[[#This Row],[end_missing]]), "",
 IF(OR(availability[[#This Row],[start_not_time]],availability[[#This Row],[end_not_time]]), "",
 (_FV(availability[#This Row],"end_num",TRUE)-_FV(availability[#This Row],"start_num",TRUE))*24))</f>
        <v>0</v>
      </c>
      <c r="Q402">
        <f ca="1">IF(availability[[#This Row],[duration_hours]]="", FALSE,
 OR(availability[[#This Row],[duration_hours]]&lt;=0, availability[[#This Row],[duration_hours]]&gt;16))</f>
        <v>0</v>
      </c>
    </row>
    <row r="403" spans="1:17" x14ac:dyDescent="0.25">
      <c r="A403" t="s">
        <v>569</v>
      </c>
      <c r="B403" t="s">
        <v>1049</v>
      </c>
      <c r="C403" s="1">
        <v>0.54166666666666663</v>
      </c>
      <c r="D403" s="1">
        <v>0.66666666666666663</v>
      </c>
      <c r="E403" t="b">
        <f>LEN(TRIM(availability[[#This Row],[FacultyID]]))=0</f>
        <v>0</v>
      </c>
      <c r="F403" t="b">
        <f>LEN(TRIM(availability[[#This Row],[Day]]))=0</f>
        <v>0</v>
      </c>
      <c r="G403" t="b">
        <f>IF(availability[[#This Row],[Day]]="",FALSE, ISERROR(MATCH(availability[[#This Row],[Day]], RefLists!$E:$E, 0)))</f>
        <v>0</v>
      </c>
      <c r="H403" t="b">
        <f>LEN(availability[[#This Row],[FacultyID]])&lt;&gt;LEN(TRIM(availability[[#This Row],[FacultyID]]))</f>
        <v>0</v>
      </c>
      <c r="I403" t="b">
        <f>OR(availability[[#This Row],[AvailableStart]]="", ISBLANK(availability[[#This Row],[AvailableStart]]))</f>
        <v>0</v>
      </c>
      <c r="J403" t="b">
        <f>OR(availability[[#This Row],[AvailableEnd]]="", ISBLANK(availability[[#This Row],[AvailableEnd]]))</f>
        <v>0</v>
      </c>
      <c r="K403" t="b">
        <f>AND(NOT(availability[[#This Row],[start_missing]]), NOT(ISNUMBER(availability[[#This Row],[AvailableStart]])))</f>
        <v>0</v>
      </c>
      <c r="L403" t="b">
        <f>AND(NOT(availability[[#This Row],[end_missing]]), NOT(ISNUMBER(availability[[#This Row],[AvailableEnd]])))</f>
        <v>0</v>
      </c>
      <c r="M403">
        <f>IF(availability[[#This Row],[start_missing]],"", IF(ISNUMBER(availability[[#This Row],[AvailableStart]]), availability[[#This Row],[AvailableStart]], IFERROR(TIMEVALUE(availability[[#This Row],[AvailableStart]]), "")))</f>
        <v>0.54166666666666663</v>
      </c>
      <c r="N403">
        <f>IF(availability[[#This Row],[end_missing]],"", IF(ISNUMBER(availability[[#This Row],[AvailableEnd]]), availability[[#This Row],[AvailableEnd]], IFERROR(TIMEVALUE(availability[[#This Row],[AvailableEnd]]), "")))</f>
        <v>0.66666666666666663</v>
      </c>
      <c r="O403" t="b">
        <f>IF(OR(availability[[#This Row],[start_missing]],availability[[#This Row],[end_missing]]), FALSE,
 IF(OR(availability[[#This Row],[start_not_time]],availability[[#This Row],[end_not_time]]), FALSE,
 availability[[#This Row],[end_num]]-availability[[#This Row],[start_num]]&lt;0))</f>
        <v>0</v>
      </c>
      <c r="P403" cm="1">
        <f t="array" aca="1" ref="P403" ca="1">IF(OR(availability[[#This Row],[start_missing]],availability[[#This Row],[end_missing]]), "",
 IF(OR(availability[[#This Row],[start_not_time]],availability[[#This Row],[end_not_time]]), "",
 (_FV(availability[#This Row],"end_num",TRUE)-_FV(availability[#This Row],"start_num",TRUE))*24))</f>
        <v>0</v>
      </c>
      <c r="Q403">
        <f ca="1">IF(availability[[#This Row],[duration_hours]]="", FALSE,
 OR(availability[[#This Row],[duration_hours]]&lt;=0, availability[[#This Row],[duration_hours]]&gt;16))</f>
        <v>0</v>
      </c>
    </row>
    <row r="404" spans="1:17" x14ac:dyDescent="0.25">
      <c r="A404" t="s">
        <v>572</v>
      </c>
      <c r="B404" t="s">
        <v>1049</v>
      </c>
      <c r="C404" s="1">
        <v>0.33333333333333331</v>
      </c>
      <c r="D404" s="1">
        <v>0.41666666666666669</v>
      </c>
      <c r="E404" t="b">
        <f>LEN(TRIM(availability[[#This Row],[FacultyID]]))=0</f>
        <v>0</v>
      </c>
      <c r="F404" t="b">
        <f>LEN(TRIM(availability[[#This Row],[Day]]))=0</f>
        <v>0</v>
      </c>
      <c r="G404" t="b">
        <f>IF(availability[[#This Row],[Day]]="",FALSE, ISERROR(MATCH(availability[[#This Row],[Day]], RefLists!$E:$E, 0)))</f>
        <v>0</v>
      </c>
      <c r="H404" t="b">
        <f>LEN(availability[[#This Row],[FacultyID]])&lt;&gt;LEN(TRIM(availability[[#This Row],[FacultyID]]))</f>
        <v>0</v>
      </c>
      <c r="I404" t="b">
        <f>OR(availability[[#This Row],[AvailableStart]]="", ISBLANK(availability[[#This Row],[AvailableStart]]))</f>
        <v>0</v>
      </c>
      <c r="J404" t="b">
        <f>OR(availability[[#This Row],[AvailableEnd]]="", ISBLANK(availability[[#This Row],[AvailableEnd]]))</f>
        <v>0</v>
      </c>
      <c r="K404" t="b">
        <f>AND(NOT(availability[[#This Row],[start_missing]]), NOT(ISNUMBER(availability[[#This Row],[AvailableStart]])))</f>
        <v>0</v>
      </c>
      <c r="L404" t="b">
        <f>AND(NOT(availability[[#This Row],[end_missing]]), NOT(ISNUMBER(availability[[#This Row],[AvailableEnd]])))</f>
        <v>0</v>
      </c>
      <c r="M404">
        <f>IF(availability[[#This Row],[start_missing]],"", IF(ISNUMBER(availability[[#This Row],[AvailableStart]]), availability[[#This Row],[AvailableStart]], IFERROR(TIMEVALUE(availability[[#This Row],[AvailableStart]]), "")))</f>
        <v>0.33333333333333331</v>
      </c>
      <c r="N404">
        <f>IF(availability[[#This Row],[end_missing]],"", IF(ISNUMBER(availability[[#This Row],[AvailableEnd]]), availability[[#This Row],[AvailableEnd]], IFERROR(TIMEVALUE(availability[[#This Row],[AvailableEnd]]), "")))</f>
        <v>0.41666666666666669</v>
      </c>
      <c r="O404" t="b">
        <f>IF(OR(availability[[#This Row],[start_missing]],availability[[#This Row],[end_missing]]), FALSE,
 IF(OR(availability[[#This Row],[start_not_time]],availability[[#This Row],[end_not_time]]), FALSE,
 availability[[#This Row],[end_num]]-availability[[#This Row],[start_num]]&lt;0))</f>
        <v>0</v>
      </c>
      <c r="P404" cm="1">
        <f t="array" aca="1" ref="P404" ca="1">IF(OR(availability[[#This Row],[start_missing]],availability[[#This Row],[end_missing]]), "",
 IF(OR(availability[[#This Row],[start_not_time]],availability[[#This Row],[end_not_time]]), "",
 (_FV(availability[#This Row],"end_num",TRUE)-_FV(availability[#This Row],"start_num",TRUE))*24))</f>
        <v>0</v>
      </c>
      <c r="Q404">
        <f ca="1">IF(availability[[#This Row],[duration_hours]]="", FALSE,
 OR(availability[[#This Row],[duration_hours]]&lt;=0, availability[[#This Row],[duration_hours]]&gt;16))</f>
        <v>0</v>
      </c>
    </row>
    <row r="405" spans="1:17" x14ac:dyDescent="0.25">
      <c r="A405" t="s">
        <v>572</v>
      </c>
      <c r="B405" t="s">
        <v>1052</v>
      </c>
      <c r="C405" s="1">
        <v>0.5</v>
      </c>
      <c r="D405" s="1">
        <v>0.66666666666666663</v>
      </c>
      <c r="E405" t="b">
        <f>LEN(TRIM(availability[[#This Row],[FacultyID]]))=0</f>
        <v>0</v>
      </c>
      <c r="F405" t="b">
        <f>LEN(TRIM(availability[[#This Row],[Day]]))=0</f>
        <v>0</v>
      </c>
      <c r="G405" t="b">
        <f>IF(availability[[#This Row],[Day]]="",FALSE, ISERROR(MATCH(availability[[#This Row],[Day]], RefLists!$E:$E, 0)))</f>
        <v>0</v>
      </c>
      <c r="H405" t="b">
        <f>LEN(availability[[#This Row],[FacultyID]])&lt;&gt;LEN(TRIM(availability[[#This Row],[FacultyID]]))</f>
        <v>0</v>
      </c>
      <c r="I405" t="b">
        <f>OR(availability[[#This Row],[AvailableStart]]="", ISBLANK(availability[[#This Row],[AvailableStart]]))</f>
        <v>0</v>
      </c>
      <c r="J405" t="b">
        <f>OR(availability[[#This Row],[AvailableEnd]]="", ISBLANK(availability[[#This Row],[AvailableEnd]]))</f>
        <v>0</v>
      </c>
      <c r="K405" t="b">
        <f>AND(NOT(availability[[#This Row],[start_missing]]), NOT(ISNUMBER(availability[[#This Row],[AvailableStart]])))</f>
        <v>0</v>
      </c>
      <c r="L405" t="b">
        <f>AND(NOT(availability[[#This Row],[end_missing]]), NOT(ISNUMBER(availability[[#This Row],[AvailableEnd]])))</f>
        <v>0</v>
      </c>
      <c r="M405">
        <f>IF(availability[[#This Row],[start_missing]],"", IF(ISNUMBER(availability[[#This Row],[AvailableStart]]), availability[[#This Row],[AvailableStart]], IFERROR(TIMEVALUE(availability[[#This Row],[AvailableStart]]), "")))</f>
        <v>0.5</v>
      </c>
      <c r="N405">
        <f>IF(availability[[#This Row],[end_missing]],"", IF(ISNUMBER(availability[[#This Row],[AvailableEnd]]), availability[[#This Row],[AvailableEnd]], IFERROR(TIMEVALUE(availability[[#This Row],[AvailableEnd]]), "")))</f>
        <v>0.66666666666666663</v>
      </c>
      <c r="O405" t="b">
        <f>IF(OR(availability[[#This Row],[start_missing]],availability[[#This Row],[end_missing]]), FALSE,
 IF(OR(availability[[#This Row],[start_not_time]],availability[[#This Row],[end_not_time]]), FALSE,
 availability[[#This Row],[end_num]]-availability[[#This Row],[start_num]]&lt;0))</f>
        <v>0</v>
      </c>
      <c r="P405" cm="1">
        <f t="array" aca="1" ref="P405" ca="1">IF(OR(availability[[#This Row],[start_missing]],availability[[#This Row],[end_missing]]), "",
 IF(OR(availability[[#This Row],[start_not_time]],availability[[#This Row],[end_not_time]]), "",
 (_FV(availability[#This Row],"end_num",TRUE)-_FV(availability[#This Row],"start_num",TRUE))*24))</f>
        <v>0</v>
      </c>
      <c r="Q405">
        <f ca="1">IF(availability[[#This Row],[duration_hours]]="", FALSE,
 OR(availability[[#This Row],[duration_hours]]&lt;=0, availability[[#This Row],[duration_hours]]&gt;16))</f>
        <v>0</v>
      </c>
    </row>
    <row r="406" spans="1:17" x14ac:dyDescent="0.25">
      <c r="A406" t="s">
        <v>572</v>
      </c>
      <c r="B406" t="s">
        <v>1050</v>
      </c>
      <c r="C406" s="1">
        <v>0.375</v>
      </c>
      <c r="D406" s="1">
        <v>0.54166666666666663</v>
      </c>
      <c r="E406" t="b">
        <f>LEN(TRIM(availability[[#This Row],[FacultyID]]))=0</f>
        <v>0</v>
      </c>
      <c r="F406" t="b">
        <f>LEN(TRIM(availability[[#This Row],[Day]]))=0</f>
        <v>0</v>
      </c>
      <c r="G406" t="b">
        <f>IF(availability[[#This Row],[Day]]="",FALSE, ISERROR(MATCH(availability[[#This Row],[Day]], RefLists!$E:$E, 0)))</f>
        <v>0</v>
      </c>
      <c r="H406" t="b">
        <f>LEN(availability[[#This Row],[FacultyID]])&lt;&gt;LEN(TRIM(availability[[#This Row],[FacultyID]]))</f>
        <v>0</v>
      </c>
      <c r="I406" t="b">
        <f>OR(availability[[#This Row],[AvailableStart]]="", ISBLANK(availability[[#This Row],[AvailableStart]]))</f>
        <v>0</v>
      </c>
      <c r="J406" t="b">
        <f>OR(availability[[#This Row],[AvailableEnd]]="", ISBLANK(availability[[#This Row],[AvailableEnd]]))</f>
        <v>0</v>
      </c>
      <c r="K406" t="b">
        <f>AND(NOT(availability[[#This Row],[start_missing]]), NOT(ISNUMBER(availability[[#This Row],[AvailableStart]])))</f>
        <v>0</v>
      </c>
      <c r="L406" t="b">
        <f>AND(NOT(availability[[#This Row],[end_missing]]), NOT(ISNUMBER(availability[[#This Row],[AvailableEnd]])))</f>
        <v>0</v>
      </c>
      <c r="M406">
        <f>IF(availability[[#This Row],[start_missing]],"", IF(ISNUMBER(availability[[#This Row],[AvailableStart]]), availability[[#This Row],[AvailableStart]], IFERROR(TIMEVALUE(availability[[#This Row],[AvailableStart]]), "")))</f>
        <v>0.375</v>
      </c>
      <c r="N406">
        <f>IF(availability[[#This Row],[end_missing]],"", IF(ISNUMBER(availability[[#This Row],[AvailableEnd]]), availability[[#This Row],[AvailableEnd]], IFERROR(TIMEVALUE(availability[[#This Row],[AvailableEnd]]), "")))</f>
        <v>0.54166666666666663</v>
      </c>
      <c r="O406" t="b">
        <f>IF(OR(availability[[#This Row],[start_missing]],availability[[#This Row],[end_missing]]), FALSE,
 IF(OR(availability[[#This Row],[start_not_time]],availability[[#This Row],[end_not_time]]), FALSE,
 availability[[#This Row],[end_num]]-availability[[#This Row],[start_num]]&lt;0))</f>
        <v>0</v>
      </c>
      <c r="P406" cm="1">
        <f t="array" aca="1" ref="P406" ca="1">IF(OR(availability[[#This Row],[start_missing]],availability[[#This Row],[end_missing]]), "",
 IF(OR(availability[[#This Row],[start_not_time]],availability[[#This Row],[end_not_time]]), "",
 (_FV(availability[#This Row],"end_num",TRUE)-_FV(availability[#This Row],"start_num",TRUE))*24))</f>
        <v>0</v>
      </c>
      <c r="Q406">
        <f ca="1">IF(availability[[#This Row],[duration_hours]]="", FALSE,
 OR(availability[[#This Row],[duration_hours]]&lt;=0, availability[[#This Row],[duration_hours]]&gt;16))</f>
        <v>0</v>
      </c>
    </row>
    <row r="407" spans="1:17" x14ac:dyDescent="0.25">
      <c r="A407" t="s">
        <v>572</v>
      </c>
      <c r="B407" t="s">
        <v>1053</v>
      </c>
      <c r="C407" s="1">
        <v>0.45833333333333331</v>
      </c>
      <c r="D407" s="1">
        <v>0.625</v>
      </c>
      <c r="E407" t="b">
        <f>LEN(TRIM(availability[[#This Row],[FacultyID]]))=0</f>
        <v>0</v>
      </c>
      <c r="F407" t="b">
        <f>LEN(TRIM(availability[[#This Row],[Day]]))=0</f>
        <v>0</v>
      </c>
      <c r="G407" t="b">
        <f>IF(availability[[#This Row],[Day]]="",FALSE, ISERROR(MATCH(availability[[#This Row],[Day]], RefLists!$E:$E, 0)))</f>
        <v>0</v>
      </c>
      <c r="H407" t="b">
        <f>LEN(availability[[#This Row],[FacultyID]])&lt;&gt;LEN(TRIM(availability[[#This Row],[FacultyID]]))</f>
        <v>0</v>
      </c>
      <c r="I407" t="b">
        <f>OR(availability[[#This Row],[AvailableStart]]="", ISBLANK(availability[[#This Row],[AvailableStart]]))</f>
        <v>0</v>
      </c>
      <c r="J407" t="b">
        <f>OR(availability[[#This Row],[AvailableEnd]]="", ISBLANK(availability[[#This Row],[AvailableEnd]]))</f>
        <v>0</v>
      </c>
      <c r="K407" t="b">
        <f>AND(NOT(availability[[#This Row],[start_missing]]), NOT(ISNUMBER(availability[[#This Row],[AvailableStart]])))</f>
        <v>0</v>
      </c>
      <c r="L407" t="b">
        <f>AND(NOT(availability[[#This Row],[end_missing]]), NOT(ISNUMBER(availability[[#This Row],[AvailableEnd]])))</f>
        <v>0</v>
      </c>
      <c r="M407">
        <f>IF(availability[[#This Row],[start_missing]],"", IF(ISNUMBER(availability[[#This Row],[AvailableStart]]), availability[[#This Row],[AvailableStart]], IFERROR(TIMEVALUE(availability[[#This Row],[AvailableStart]]), "")))</f>
        <v>0.45833333333333331</v>
      </c>
      <c r="N407">
        <f>IF(availability[[#This Row],[end_missing]],"", IF(ISNUMBER(availability[[#This Row],[AvailableEnd]]), availability[[#This Row],[AvailableEnd]], IFERROR(TIMEVALUE(availability[[#This Row],[AvailableEnd]]), "")))</f>
        <v>0.625</v>
      </c>
      <c r="O407" t="b">
        <f>IF(OR(availability[[#This Row],[start_missing]],availability[[#This Row],[end_missing]]), FALSE,
 IF(OR(availability[[#This Row],[start_not_time]],availability[[#This Row],[end_not_time]]), FALSE,
 availability[[#This Row],[end_num]]-availability[[#This Row],[start_num]]&lt;0))</f>
        <v>0</v>
      </c>
      <c r="P407" cm="1">
        <f t="array" aca="1" ref="P407" ca="1">IF(OR(availability[[#This Row],[start_missing]],availability[[#This Row],[end_missing]]), "",
 IF(OR(availability[[#This Row],[start_not_time]],availability[[#This Row],[end_not_time]]), "",
 (_FV(availability[#This Row],"end_num",TRUE)-_FV(availability[#This Row],"start_num",TRUE))*24))</f>
        <v>0</v>
      </c>
      <c r="Q407">
        <f ca="1">IF(availability[[#This Row],[duration_hours]]="", FALSE,
 OR(availability[[#This Row],[duration_hours]]&lt;=0, availability[[#This Row],[duration_hours]]&gt;16))</f>
        <v>0</v>
      </c>
    </row>
    <row r="408" spans="1:17" x14ac:dyDescent="0.25">
      <c r="A408" t="s">
        <v>575</v>
      </c>
      <c r="B408" t="s">
        <v>1049</v>
      </c>
      <c r="C408" s="1">
        <v>0.41666666666666669</v>
      </c>
      <c r="D408" s="1">
        <v>0.5</v>
      </c>
      <c r="E408" t="b">
        <f>LEN(TRIM(availability[[#This Row],[FacultyID]]))=0</f>
        <v>0</v>
      </c>
      <c r="F408" t="b">
        <f>LEN(TRIM(availability[[#This Row],[Day]]))=0</f>
        <v>0</v>
      </c>
      <c r="G408" t="b">
        <f>IF(availability[[#This Row],[Day]]="",FALSE, ISERROR(MATCH(availability[[#This Row],[Day]], RefLists!$E:$E, 0)))</f>
        <v>0</v>
      </c>
      <c r="H408" t="b">
        <f>LEN(availability[[#This Row],[FacultyID]])&lt;&gt;LEN(TRIM(availability[[#This Row],[FacultyID]]))</f>
        <v>0</v>
      </c>
      <c r="I408" t="b">
        <f>OR(availability[[#This Row],[AvailableStart]]="", ISBLANK(availability[[#This Row],[AvailableStart]]))</f>
        <v>0</v>
      </c>
      <c r="J408" t="b">
        <f>OR(availability[[#This Row],[AvailableEnd]]="", ISBLANK(availability[[#This Row],[AvailableEnd]]))</f>
        <v>0</v>
      </c>
      <c r="K408" t="b">
        <f>AND(NOT(availability[[#This Row],[start_missing]]), NOT(ISNUMBER(availability[[#This Row],[AvailableStart]])))</f>
        <v>0</v>
      </c>
      <c r="L408" t="b">
        <f>AND(NOT(availability[[#This Row],[end_missing]]), NOT(ISNUMBER(availability[[#This Row],[AvailableEnd]])))</f>
        <v>0</v>
      </c>
      <c r="M408">
        <f>IF(availability[[#This Row],[start_missing]],"", IF(ISNUMBER(availability[[#This Row],[AvailableStart]]), availability[[#This Row],[AvailableStart]], IFERROR(TIMEVALUE(availability[[#This Row],[AvailableStart]]), "")))</f>
        <v>0.41666666666666669</v>
      </c>
      <c r="N408">
        <f>IF(availability[[#This Row],[end_missing]],"", IF(ISNUMBER(availability[[#This Row],[AvailableEnd]]), availability[[#This Row],[AvailableEnd]], IFERROR(TIMEVALUE(availability[[#This Row],[AvailableEnd]]), "")))</f>
        <v>0.5</v>
      </c>
      <c r="O408" t="b">
        <f>IF(OR(availability[[#This Row],[start_missing]],availability[[#This Row],[end_missing]]), FALSE,
 IF(OR(availability[[#This Row],[start_not_time]],availability[[#This Row],[end_not_time]]), FALSE,
 availability[[#This Row],[end_num]]-availability[[#This Row],[start_num]]&lt;0))</f>
        <v>0</v>
      </c>
      <c r="P408" cm="1">
        <f t="array" aca="1" ref="P408" ca="1">IF(OR(availability[[#This Row],[start_missing]],availability[[#This Row],[end_missing]]), "",
 IF(OR(availability[[#This Row],[start_not_time]],availability[[#This Row],[end_not_time]]), "",
 (_FV(availability[#This Row],"end_num",TRUE)-_FV(availability[#This Row],"start_num",TRUE))*24))</f>
        <v>0</v>
      </c>
      <c r="Q408">
        <f ca="1">IF(availability[[#This Row],[duration_hours]]="", FALSE,
 OR(availability[[#This Row],[duration_hours]]&lt;=0, availability[[#This Row],[duration_hours]]&gt;16))</f>
        <v>0</v>
      </c>
    </row>
    <row r="409" spans="1:17" x14ac:dyDescent="0.25">
      <c r="A409" t="s">
        <v>575</v>
      </c>
      <c r="B409" t="s">
        <v>1050</v>
      </c>
      <c r="C409" s="1">
        <v>0.33333333333333331</v>
      </c>
      <c r="D409" s="1">
        <v>0.41666666666666669</v>
      </c>
      <c r="E409" t="b">
        <f>LEN(TRIM(availability[[#This Row],[FacultyID]]))=0</f>
        <v>0</v>
      </c>
      <c r="F409" t="b">
        <f>LEN(TRIM(availability[[#This Row],[Day]]))=0</f>
        <v>0</v>
      </c>
      <c r="G409" t="b">
        <f>IF(availability[[#This Row],[Day]]="",FALSE, ISERROR(MATCH(availability[[#This Row],[Day]], RefLists!$E:$E, 0)))</f>
        <v>0</v>
      </c>
      <c r="H409" t="b">
        <f>LEN(availability[[#This Row],[FacultyID]])&lt;&gt;LEN(TRIM(availability[[#This Row],[FacultyID]]))</f>
        <v>0</v>
      </c>
      <c r="I409" t="b">
        <f>OR(availability[[#This Row],[AvailableStart]]="", ISBLANK(availability[[#This Row],[AvailableStart]]))</f>
        <v>0</v>
      </c>
      <c r="J409" t="b">
        <f>OR(availability[[#This Row],[AvailableEnd]]="", ISBLANK(availability[[#This Row],[AvailableEnd]]))</f>
        <v>0</v>
      </c>
      <c r="K409" t="b">
        <f>AND(NOT(availability[[#This Row],[start_missing]]), NOT(ISNUMBER(availability[[#This Row],[AvailableStart]])))</f>
        <v>0</v>
      </c>
      <c r="L409" t="b">
        <f>AND(NOT(availability[[#This Row],[end_missing]]), NOT(ISNUMBER(availability[[#This Row],[AvailableEnd]])))</f>
        <v>0</v>
      </c>
      <c r="M409">
        <f>IF(availability[[#This Row],[start_missing]],"", IF(ISNUMBER(availability[[#This Row],[AvailableStart]]), availability[[#This Row],[AvailableStart]], IFERROR(TIMEVALUE(availability[[#This Row],[AvailableStart]]), "")))</f>
        <v>0.33333333333333331</v>
      </c>
      <c r="N409">
        <f>IF(availability[[#This Row],[end_missing]],"", IF(ISNUMBER(availability[[#This Row],[AvailableEnd]]), availability[[#This Row],[AvailableEnd]], IFERROR(TIMEVALUE(availability[[#This Row],[AvailableEnd]]), "")))</f>
        <v>0.41666666666666669</v>
      </c>
      <c r="O409" t="b">
        <f>IF(OR(availability[[#This Row],[start_missing]],availability[[#This Row],[end_missing]]), FALSE,
 IF(OR(availability[[#This Row],[start_not_time]],availability[[#This Row],[end_not_time]]), FALSE,
 availability[[#This Row],[end_num]]-availability[[#This Row],[start_num]]&lt;0))</f>
        <v>0</v>
      </c>
      <c r="P409" cm="1">
        <f t="array" aca="1" ref="P409" ca="1">IF(OR(availability[[#This Row],[start_missing]],availability[[#This Row],[end_missing]]), "",
 IF(OR(availability[[#This Row],[start_not_time]],availability[[#This Row],[end_not_time]]), "",
 (_FV(availability[#This Row],"end_num",TRUE)-_FV(availability[#This Row],"start_num",TRUE))*24))</f>
        <v>0</v>
      </c>
      <c r="Q409">
        <f ca="1">IF(availability[[#This Row],[duration_hours]]="", FALSE,
 OR(availability[[#This Row],[duration_hours]]&lt;=0, availability[[#This Row],[duration_hours]]&gt;16))</f>
        <v>0</v>
      </c>
    </row>
    <row r="410" spans="1:17" x14ac:dyDescent="0.25">
      <c r="A410" t="s">
        <v>578</v>
      </c>
      <c r="B410" t="s">
        <v>1052</v>
      </c>
      <c r="C410" s="1">
        <v>0.54166666666666663</v>
      </c>
      <c r="D410" s="1">
        <v>0.70833333333333337</v>
      </c>
      <c r="E410" t="b">
        <f>LEN(TRIM(availability[[#This Row],[FacultyID]]))=0</f>
        <v>0</v>
      </c>
      <c r="F410" t="b">
        <f>LEN(TRIM(availability[[#This Row],[Day]]))=0</f>
        <v>0</v>
      </c>
      <c r="G410" t="b">
        <f>IF(availability[[#This Row],[Day]]="",FALSE, ISERROR(MATCH(availability[[#This Row],[Day]], RefLists!$E:$E, 0)))</f>
        <v>0</v>
      </c>
      <c r="H410" t="b">
        <f>LEN(availability[[#This Row],[FacultyID]])&lt;&gt;LEN(TRIM(availability[[#This Row],[FacultyID]]))</f>
        <v>0</v>
      </c>
      <c r="I410" t="b">
        <f>OR(availability[[#This Row],[AvailableStart]]="", ISBLANK(availability[[#This Row],[AvailableStart]]))</f>
        <v>0</v>
      </c>
      <c r="J410" t="b">
        <f>OR(availability[[#This Row],[AvailableEnd]]="", ISBLANK(availability[[#This Row],[AvailableEnd]]))</f>
        <v>0</v>
      </c>
      <c r="K410" t="b">
        <f>AND(NOT(availability[[#This Row],[start_missing]]), NOT(ISNUMBER(availability[[#This Row],[AvailableStart]])))</f>
        <v>0</v>
      </c>
      <c r="L410" t="b">
        <f>AND(NOT(availability[[#This Row],[end_missing]]), NOT(ISNUMBER(availability[[#This Row],[AvailableEnd]])))</f>
        <v>0</v>
      </c>
      <c r="M410">
        <f>IF(availability[[#This Row],[start_missing]],"", IF(ISNUMBER(availability[[#This Row],[AvailableStart]]), availability[[#This Row],[AvailableStart]], IFERROR(TIMEVALUE(availability[[#This Row],[AvailableStart]]), "")))</f>
        <v>0.54166666666666663</v>
      </c>
      <c r="N410">
        <f>IF(availability[[#This Row],[end_missing]],"", IF(ISNUMBER(availability[[#This Row],[AvailableEnd]]), availability[[#This Row],[AvailableEnd]], IFERROR(TIMEVALUE(availability[[#This Row],[AvailableEnd]]), "")))</f>
        <v>0.70833333333333337</v>
      </c>
      <c r="O410" t="b">
        <f>IF(OR(availability[[#This Row],[start_missing]],availability[[#This Row],[end_missing]]), FALSE,
 IF(OR(availability[[#This Row],[start_not_time]],availability[[#This Row],[end_not_time]]), FALSE,
 availability[[#This Row],[end_num]]-availability[[#This Row],[start_num]]&lt;0))</f>
        <v>0</v>
      </c>
      <c r="P410" cm="1">
        <f t="array" aca="1" ref="P410" ca="1">IF(OR(availability[[#This Row],[start_missing]],availability[[#This Row],[end_missing]]), "",
 IF(OR(availability[[#This Row],[start_not_time]],availability[[#This Row],[end_not_time]]), "",
 (_FV(availability[#This Row],"end_num",TRUE)-_FV(availability[#This Row],"start_num",TRUE))*24))</f>
        <v>0</v>
      </c>
      <c r="Q410">
        <f ca="1">IF(availability[[#This Row],[duration_hours]]="", FALSE,
 OR(availability[[#This Row],[duration_hours]]&lt;=0, availability[[#This Row],[duration_hours]]&gt;16))</f>
        <v>0</v>
      </c>
    </row>
    <row r="411" spans="1:17" x14ac:dyDescent="0.25">
      <c r="A411" t="s">
        <v>578</v>
      </c>
      <c r="B411" t="s">
        <v>1051</v>
      </c>
      <c r="C411" s="1">
        <v>0.375</v>
      </c>
      <c r="D411" s="1">
        <v>0.54166666666666663</v>
      </c>
      <c r="E411" t="b">
        <f>LEN(TRIM(availability[[#This Row],[FacultyID]]))=0</f>
        <v>0</v>
      </c>
      <c r="F411" t="b">
        <f>LEN(TRIM(availability[[#This Row],[Day]]))=0</f>
        <v>0</v>
      </c>
      <c r="G411" t="b">
        <f>IF(availability[[#This Row],[Day]]="",FALSE, ISERROR(MATCH(availability[[#This Row],[Day]], RefLists!$E:$E, 0)))</f>
        <v>0</v>
      </c>
      <c r="H411" t="b">
        <f>LEN(availability[[#This Row],[FacultyID]])&lt;&gt;LEN(TRIM(availability[[#This Row],[FacultyID]]))</f>
        <v>0</v>
      </c>
      <c r="I411" t="b">
        <f>OR(availability[[#This Row],[AvailableStart]]="", ISBLANK(availability[[#This Row],[AvailableStart]]))</f>
        <v>0</v>
      </c>
      <c r="J411" t="b">
        <f>OR(availability[[#This Row],[AvailableEnd]]="", ISBLANK(availability[[#This Row],[AvailableEnd]]))</f>
        <v>0</v>
      </c>
      <c r="K411" t="b">
        <f>AND(NOT(availability[[#This Row],[start_missing]]), NOT(ISNUMBER(availability[[#This Row],[AvailableStart]])))</f>
        <v>0</v>
      </c>
      <c r="L411" t="b">
        <f>AND(NOT(availability[[#This Row],[end_missing]]), NOT(ISNUMBER(availability[[#This Row],[AvailableEnd]])))</f>
        <v>0</v>
      </c>
      <c r="M411">
        <f>IF(availability[[#This Row],[start_missing]],"", IF(ISNUMBER(availability[[#This Row],[AvailableStart]]), availability[[#This Row],[AvailableStart]], IFERROR(TIMEVALUE(availability[[#This Row],[AvailableStart]]), "")))</f>
        <v>0.375</v>
      </c>
      <c r="N411">
        <f>IF(availability[[#This Row],[end_missing]],"", IF(ISNUMBER(availability[[#This Row],[AvailableEnd]]), availability[[#This Row],[AvailableEnd]], IFERROR(TIMEVALUE(availability[[#This Row],[AvailableEnd]]), "")))</f>
        <v>0.54166666666666663</v>
      </c>
      <c r="O411" t="b">
        <f>IF(OR(availability[[#This Row],[start_missing]],availability[[#This Row],[end_missing]]), FALSE,
 IF(OR(availability[[#This Row],[start_not_time]],availability[[#This Row],[end_not_time]]), FALSE,
 availability[[#This Row],[end_num]]-availability[[#This Row],[start_num]]&lt;0))</f>
        <v>0</v>
      </c>
      <c r="P411" cm="1">
        <f t="array" aca="1" ref="P411" ca="1">IF(OR(availability[[#This Row],[start_missing]],availability[[#This Row],[end_missing]]), "",
 IF(OR(availability[[#This Row],[start_not_time]],availability[[#This Row],[end_not_time]]), "",
 (_FV(availability[#This Row],"end_num",TRUE)-_FV(availability[#This Row],"start_num",TRUE))*24))</f>
        <v>0</v>
      </c>
      <c r="Q411">
        <f ca="1">IF(availability[[#This Row],[duration_hours]]="", FALSE,
 OR(availability[[#This Row],[duration_hours]]&lt;=0, availability[[#This Row],[duration_hours]]&gt;16))</f>
        <v>0</v>
      </c>
    </row>
    <row r="412" spans="1:17" x14ac:dyDescent="0.25">
      <c r="A412" t="s">
        <v>578</v>
      </c>
      <c r="B412" t="s">
        <v>1049</v>
      </c>
      <c r="C412" s="1">
        <v>0.54166666666666663</v>
      </c>
      <c r="D412" s="1">
        <v>0.70833333333333337</v>
      </c>
      <c r="E412" t="b">
        <f>LEN(TRIM(availability[[#This Row],[FacultyID]]))=0</f>
        <v>0</v>
      </c>
      <c r="F412" t="b">
        <f>LEN(TRIM(availability[[#This Row],[Day]]))=0</f>
        <v>0</v>
      </c>
      <c r="G412" t="b">
        <f>IF(availability[[#This Row],[Day]]="",FALSE, ISERROR(MATCH(availability[[#This Row],[Day]], RefLists!$E:$E, 0)))</f>
        <v>0</v>
      </c>
      <c r="H412" t="b">
        <f>LEN(availability[[#This Row],[FacultyID]])&lt;&gt;LEN(TRIM(availability[[#This Row],[FacultyID]]))</f>
        <v>0</v>
      </c>
      <c r="I412" t="b">
        <f>OR(availability[[#This Row],[AvailableStart]]="", ISBLANK(availability[[#This Row],[AvailableStart]]))</f>
        <v>0</v>
      </c>
      <c r="J412" t="b">
        <f>OR(availability[[#This Row],[AvailableEnd]]="", ISBLANK(availability[[#This Row],[AvailableEnd]]))</f>
        <v>0</v>
      </c>
      <c r="K412" t="b">
        <f>AND(NOT(availability[[#This Row],[start_missing]]), NOT(ISNUMBER(availability[[#This Row],[AvailableStart]])))</f>
        <v>0</v>
      </c>
      <c r="L412" t="b">
        <f>AND(NOT(availability[[#This Row],[end_missing]]), NOT(ISNUMBER(availability[[#This Row],[AvailableEnd]])))</f>
        <v>0</v>
      </c>
      <c r="M412">
        <f>IF(availability[[#This Row],[start_missing]],"", IF(ISNUMBER(availability[[#This Row],[AvailableStart]]), availability[[#This Row],[AvailableStart]], IFERROR(TIMEVALUE(availability[[#This Row],[AvailableStart]]), "")))</f>
        <v>0.54166666666666663</v>
      </c>
      <c r="N412">
        <f>IF(availability[[#This Row],[end_missing]],"", IF(ISNUMBER(availability[[#This Row],[AvailableEnd]]), availability[[#This Row],[AvailableEnd]], IFERROR(TIMEVALUE(availability[[#This Row],[AvailableEnd]]), "")))</f>
        <v>0.70833333333333337</v>
      </c>
      <c r="O412" t="b">
        <f>IF(OR(availability[[#This Row],[start_missing]],availability[[#This Row],[end_missing]]), FALSE,
 IF(OR(availability[[#This Row],[start_not_time]],availability[[#This Row],[end_not_time]]), FALSE,
 availability[[#This Row],[end_num]]-availability[[#This Row],[start_num]]&lt;0))</f>
        <v>0</v>
      </c>
      <c r="P412" cm="1">
        <f t="array" aca="1" ref="P412" ca="1">IF(OR(availability[[#This Row],[start_missing]],availability[[#This Row],[end_missing]]), "",
 IF(OR(availability[[#This Row],[start_not_time]],availability[[#This Row],[end_not_time]]), "",
 (_FV(availability[#This Row],"end_num",TRUE)-_FV(availability[#This Row],"start_num",TRUE))*24))</f>
        <v>0</v>
      </c>
      <c r="Q412">
        <f ca="1">IF(availability[[#This Row],[duration_hours]]="", FALSE,
 OR(availability[[#This Row],[duration_hours]]&lt;=0, availability[[#This Row],[duration_hours]]&gt;16))</f>
        <v>0</v>
      </c>
    </row>
    <row r="413" spans="1:17" x14ac:dyDescent="0.25">
      <c r="A413" t="s">
        <v>578</v>
      </c>
      <c r="B413" t="s">
        <v>1053</v>
      </c>
      <c r="C413" s="1">
        <v>0.5</v>
      </c>
      <c r="D413" s="1">
        <v>0.58333333333333337</v>
      </c>
      <c r="E413" t="b">
        <f>LEN(TRIM(availability[[#This Row],[FacultyID]]))=0</f>
        <v>0</v>
      </c>
      <c r="F413" t="b">
        <f>LEN(TRIM(availability[[#This Row],[Day]]))=0</f>
        <v>0</v>
      </c>
      <c r="G413" t="b">
        <f>IF(availability[[#This Row],[Day]]="",FALSE, ISERROR(MATCH(availability[[#This Row],[Day]], RefLists!$E:$E, 0)))</f>
        <v>0</v>
      </c>
      <c r="H413" t="b">
        <f>LEN(availability[[#This Row],[FacultyID]])&lt;&gt;LEN(TRIM(availability[[#This Row],[FacultyID]]))</f>
        <v>0</v>
      </c>
      <c r="I413" t="b">
        <f>OR(availability[[#This Row],[AvailableStart]]="", ISBLANK(availability[[#This Row],[AvailableStart]]))</f>
        <v>0</v>
      </c>
      <c r="J413" t="b">
        <f>OR(availability[[#This Row],[AvailableEnd]]="", ISBLANK(availability[[#This Row],[AvailableEnd]]))</f>
        <v>0</v>
      </c>
      <c r="K413" t="b">
        <f>AND(NOT(availability[[#This Row],[start_missing]]), NOT(ISNUMBER(availability[[#This Row],[AvailableStart]])))</f>
        <v>0</v>
      </c>
      <c r="L413" t="b">
        <f>AND(NOT(availability[[#This Row],[end_missing]]), NOT(ISNUMBER(availability[[#This Row],[AvailableEnd]])))</f>
        <v>0</v>
      </c>
      <c r="M413">
        <f>IF(availability[[#This Row],[start_missing]],"", IF(ISNUMBER(availability[[#This Row],[AvailableStart]]), availability[[#This Row],[AvailableStart]], IFERROR(TIMEVALUE(availability[[#This Row],[AvailableStart]]), "")))</f>
        <v>0.5</v>
      </c>
      <c r="N413">
        <f>IF(availability[[#This Row],[end_missing]],"", IF(ISNUMBER(availability[[#This Row],[AvailableEnd]]), availability[[#This Row],[AvailableEnd]], IFERROR(TIMEVALUE(availability[[#This Row],[AvailableEnd]]), "")))</f>
        <v>0.58333333333333337</v>
      </c>
      <c r="O413" t="b">
        <f>IF(OR(availability[[#This Row],[start_missing]],availability[[#This Row],[end_missing]]), FALSE,
 IF(OR(availability[[#This Row],[start_not_time]],availability[[#This Row],[end_not_time]]), FALSE,
 availability[[#This Row],[end_num]]-availability[[#This Row],[start_num]]&lt;0))</f>
        <v>0</v>
      </c>
      <c r="P413" cm="1">
        <f t="array" aca="1" ref="P413" ca="1">IF(OR(availability[[#This Row],[start_missing]],availability[[#This Row],[end_missing]]), "",
 IF(OR(availability[[#This Row],[start_not_time]],availability[[#This Row],[end_not_time]]), "",
 (_FV(availability[#This Row],"end_num",TRUE)-_FV(availability[#This Row],"start_num",TRUE))*24))</f>
        <v>0</v>
      </c>
      <c r="Q413">
        <f ca="1">IF(availability[[#This Row],[duration_hours]]="", FALSE,
 OR(availability[[#This Row],[duration_hours]]&lt;=0, availability[[#This Row],[duration_hours]]&gt;16))</f>
        <v>0</v>
      </c>
    </row>
    <row r="414" spans="1:17" x14ac:dyDescent="0.25">
      <c r="A414" t="s">
        <v>578</v>
      </c>
      <c r="B414" t="s">
        <v>1050</v>
      </c>
      <c r="C414" s="1">
        <v>0.5</v>
      </c>
      <c r="D414" s="1">
        <v>0.625</v>
      </c>
      <c r="E414" t="b">
        <f>LEN(TRIM(availability[[#This Row],[FacultyID]]))=0</f>
        <v>0</v>
      </c>
      <c r="F414" t="b">
        <f>LEN(TRIM(availability[[#This Row],[Day]]))=0</f>
        <v>0</v>
      </c>
      <c r="G414" t="b">
        <f>IF(availability[[#This Row],[Day]]="",FALSE, ISERROR(MATCH(availability[[#This Row],[Day]], RefLists!$E:$E, 0)))</f>
        <v>0</v>
      </c>
      <c r="H414" t="b">
        <f>LEN(availability[[#This Row],[FacultyID]])&lt;&gt;LEN(TRIM(availability[[#This Row],[FacultyID]]))</f>
        <v>0</v>
      </c>
      <c r="I414" t="b">
        <f>OR(availability[[#This Row],[AvailableStart]]="", ISBLANK(availability[[#This Row],[AvailableStart]]))</f>
        <v>0</v>
      </c>
      <c r="J414" t="b">
        <f>OR(availability[[#This Row],[AvailableEnd]]="", ISBLANK(availability[[#This Row],[AvailableEnd]]))</f>
        <v>0</v>
      </c>
      <c r="K414" t="b">
        <f>AND(NOT(availability[[#This Row],[start_missing]]), NOT(ISNUMBER(availability[[#This Row],[AvailableStart]])))</f>
        <v>0</v>
      </c>
      <c r="L414" t="b">
        <f>AND(NOT(availability[[#This Row],[end_missing]]), NOT(ISNUMBER(availability[[#This Row],[AvailableEnd]])))</f>
        <v>0</v>
      </c>
      <c r="M414">
        <f>IF(availability[[#This Row],[start_missing]],"", IF(ISNUMBER(availability[[#This Row],[AvailableStart]]), availability[[#This Row],[AvailableStart]], IFERROR(TIMEVALUE(availability[[#This Row],[AvailableStart]]), "")))</f>
        <v>0.5</v>
      </c>
      <c r="N414">
        <f>IF(availability[[#This Row],[end_missing]],"", IF(ISNUMBER(availability[[#This Row],[AvailableEnd]]), availability[[#This Row],[AvailableEnd]], IFERROR(TIMEVALUE(availability[[#This Row],[AvailableEnd]]), "")))</f>
        <v>0.625</v>
      </c>
      <c r="O414" t="b">
        <f>IF(OR(availability[[#This Row],[start_missing]],availability[[#This Row],[end_missing]]), FALSE,
 IF(OR(availability[[#This Row],[start_not_time]],availability[[#This Row],[end_not_time]]), FALSE,
 availability[[#This Row],[end_num]]-availability[[#This Row],[start_num]]&lt;0))</f>
        <v>0</v>
      </c>
      <c r="P414" cm="1">
        <f t="array" aca="1" ref="P414" ca="1">IF(OR(availability[[#This Row],[start_missing]],availability[[#This Row],[end_missing]]), "",
 IF(OR(availability[[#This Row],[start_not_time]],availability[[#This Row],[end_not_time]]), "",
 (_FV(availability[#This Row],"end_num",TRUE)-_FV(availability[#This Row],"start_num",TRUE))*24))</f>
        <v>0</v>
      </c>
      <c r="Q414">
        <f ca="1">IF(availability[[#This Row],[duration_hours]]="", FALSE,
 OR(availability[[#This Row],[duration_hours]]&lt;=0, availability[[#This Row],[duration_hours]]&gt;16))</f>
        <v>0</v>
      </c>
    </row>
    <row r="415" spans="1:17" x14ac:dyDescent="0.25">
      <c r="A415" t="s">
        <v>582</v>
      </c>
      <c r="B415" t="s">
        <v>1049</v>
      </c>
      <c r="C415" s="1">
        <v>0.41666666666666669</v>
      </c>
      <c r="D415" s="1">
        <v>0.58333333333333337</v>
      </c>
      <c r="E415" t="b">
        <f>LEN(TRIM(availability[[#This Row],[FacultyID]]))=0</f>
        <v>0</v>
      </c>
      <c r="F415" t="b">
        <f>LEN(TRIM(availability[[#This Row],[Day]]))=0</f>
        <v>0</v>
      </c>
      <c r="G415" t="b">
        <f>IF(availability[[#This Row],[Day]]="",FALSE, ISERROR(MATCH(availability[[#This Row],[Day]], RefLists!$E:$E, 0)))</f>
        <v>0</v>
      </c>
      <c r="H415" t="b">
        <f>LEN(availability[[#This Row],[FacultyID]])&lt;&gt;LEN(TRIM(availability[[#This Row],[FacultyID]]))</f>
        <v>0</v>
      </c>
      <c r="I415" t="b">
        <f>OR(availability[[#This Row],[AvailableStart]]="", ISBLANK(availability[[#This Row],[AvailableStart]]))</f>
        <v>0</v>
      </c>
      <c r="J415" t="b">
        <f>OR(availability[[#This Row],[AvailableEnd]]="", ISBLANK(availability[[#This Row],[AvailableEnd]]))</f>
        <v>0</v>
      </c>
      <c r="K415" t="b">
        <f>AND(NOT(availability[[#This Row],[start_missing]]), NOT(ISNUMBER(availability[[#This Row],[AvailableStart]])))</f>
        <v>0</v>
      </c>
      <c r="L415" t="b">
        <f>AND(NOT(availability[[#This Row],[end_missing]]), NOT(ISNUMBER(availability[[#This Row],[AvailableEnd]])))</f>
        <v>0</v>
      </c>
      <c r="M415">
        <f>IF(availability[[#This Row],[start_missing]],"", IF(ISNUMBER(availability[[#This Row],[AvailableStart]]), availability[[#This Row],[AvailableStart]], IFERROR(TIMEVALUE(availability[[#This Row],[AvailableStart]]), "")))</f>
        <v>0.41666666666666669</v>
      </c>
      <c r="N415">
        <f>IF(availability[[#This Row],[end_missing]],"", IF(ISNUMBER(availability[[#This Row],[AvailableEnd]]), availability[[#This Row],[AvailableEnd]], IFERROR(TIMEVALUE(availability[[#This Row],[AvailableEnd]]), "")))</f>
        <v>0.58333333333333337</v>
      </c>
      <c r="O415" t="b">
        <f>IF(OR(availability[[#This Row],[start_missing]],availability[[#This Row],[end_missing]]), FALSE,
 IF(OR(availability[[#This Row],[start_not_time]],availability[[#This Row],[end_not_time]]), FALSE,
 availability[[#This Row],[end_num]]-availability[[#This Row],[start_num]]&lt;0))</f>
        <v>0</v>
      </c>
      <c r="P415" cm="1">
        <f t="array" aca="1" ref="P415" ca="1">IF(OR(availability[[#This Row],[start_missing]],availability[[#This Row],[end_missing]]), "",
 IF(OR(availability[[#This Row],[start_not_time]],availability[[#This Row],[end_not_time]]), "",
 (_FV(availability[#This Row],"end_num",TRUE)-_FV(availability[#This Row],"start_num",TRUE))*24))</f>
        <v>0</v>
      </c>
      <c r="Q415">
        <f ca="1">IF(availability[[#This Row],[duration_hours]]="", FALSE,
 OR(availability[[#This Row],[duration_hours]]&lt;=0, availability[[#This Row],[duration_hours]]&gt;16))</f>
        <v>0</v>
      </c>
    </row>
    <row r="416" spans="1:17" x14ac:dyDescent="0.25">
      <c r="A416" t="s">
        <v>582</v>
      </c>
      <c r="B416" t="s">
        <v>1053</v>
      </c>
      <c r="C416" s="1">
        <v>0.375</v>
      </c>
      <c r="D416" s="1">
        <v>0.45833333333333331</v>
      </c>
      <c r="E416" t="b">
        <f>LEN(TRIM(availability[[#This Row],[FacultyID]]))=0</f>
        <v>0</v>
      </c>
      <c r="F416" t="b">
        <f>LEN(TRIM(availability[[#This Row],[Day]]))=0</f>
        <v>0</v>
      </c>
      <c r="G416" t="b">
        <f>IF(availability[[#This Row],[Day]]="",FALSE, ISERROR(MATCH(availability[[#This Row],[Day]], RefLists!$E:$E, 0)))</f>
        <v>0</v>
      </c>
      <c r="H416" t="b">
        <f>LEN(availability[[#This Row],[FacultyID]])&lt;&gt;LEN(TRIM(availability[[#This Row],[FacultyID]]))</f>
        <v>0</v>
      </c>
      <c r="I416" t="b">
        <f>OR(availability[[#This Row],[AvailableStart]]="", ISBLANK(availability[[#This Row],[AvailableStart]]))</f>
        <v>0</v>
      </c>
      <c r="J416" t="b">
        <f>OR(availability[[#This Row],[AvailableEnd]]="", ISBLANK(availability[[#This Row],[AvailableEnd]]))</f>
        <v>0</v>
      </c>
      <c r="K416" t="b">
        <f>AND(NOT(availability[[#This Row],[start_missing]]), NOT(ISNUMBER(availability[[#This Row],[AvailableStart]])))</f>
        <v>0</v>
      </c>
      <c r="L416" t="b">
        <f>AND(NOT(availability[[#This Row],[end_missing]]), NOT(ISNUMBER(availability[[#This Row],[AvailableEnd]])))</f>
        <v>0</v>
      </c>
      <c r="M416">
        <f>IF(availability[[#This Row],[start_missing]],"", IF(ISNUMBER(availability[[#This Row],[AvailableStart]]), availability[[#This Row],[AvailableStart]], IFERROR(TIMEVALUE(availability[[#This Row],[AvailableStart]]), "")))</f>
        <v>0.375</v>
      </c>
      <c r="N416">
        <f>IF(availability[[#This Row],[end_missing]],"", IF(ISNUMBER(availability[[#This Row],[AvailableEnd]]), availability[[#This Row],[AvailableEnd]], IFERROR(TIMEVALUE(availability[[#This Row],[AvailableEnd]]), "")))</f>
        <v>0.45833333333333331</v>
      </c>
      <c r="O416" t="b">
        <f>IF(OR(availability[[#This Row],[start_missing]],availability[[#This Row],[end_missing]]), FALSE,
 IF(OR(availability[[#This Row],[start_not_time]],availability[[#This Row],[end_not_time]]), FALSE,
 availability[[#This Row],[end_num]]-availability[[#This Row],[start_num]]&lt;0))</f>
        <v>0</v>
      </c>
      <c r="P416" cm="1">
        <f t="array" aca="1" ref="P416" ca="1">IF(OR(availability[[#This Row],[start_missing]],availability[[#This Row],[end_missing]]), "",
 IF(OR(availability[[#This Row],[start_not_time]],availability[[#This Row],[end_not_time]]), "",
 (_FV(availability[#This Row],"end_num",TRUE)-_FV(availability[#This Row],"start_num",TRUE))*24))</f>
        <v>0</v>
      </c>
      <c r="Q416">
        <f ca="1">IF(availability[[#This Row],[duration_hours]]="", FALSE,
 OR(availability[[#This Row],[duration_hours]]&lt;=0, availability[[#This Row],[duration_hours]]&gt;16))</f>
        <v>0</v>
      </c>
    </row>
    <row r="417" spans="1:17" x14ac:dyDescent="0.25">
      <c r="A417" t="s">
        <v>582</v>
      </c>
      <c r="B417" t="s">
        <v>1050</v>
      </c>
      <c r="C417" s="1">
        <v>0.41666666666666669</v>
      </c>
      <c r="D417" s="1">
        <v>0.54166666666666663</v>
      </c>
      <c r="E417" t="b">
        <f>LEN(TRIM(availability[[#This Row],[FacultyID]]))=0</f>
        <v>0</v>
      </c>
      <c r="F417" t="b">
        <f>LEN(TRIM(availability[[#This Row],[Day]]))=0</f>
        <v>0</v>
      </c>
      <c r="G417" t="b">
        <f>IF(availability[[#This Row],[Day]]="",FALSE, ISERROR(MATCH(availability[[#This Row],[Day]], RefLists!$E:$E, 0)))</f>
        <v>0</v>
      </c>
      <c r="H417" t="b">
        <f>LEN(availability[[#This Row],[FacultyID]])&lt;&gt;LEN(TRIM(availability[[#This Row],[FacultyID]]))</f>
        <v>0</v>
      </c>
      <c r="I417" t="b">
        <f>OR(availability[[#This Row],[AvailableStart]]="", ISBLANK(availability[[#This Row],[AvailableStart]]))</f>
        <v>0</v>
      </c>
      <c r="J417" t="b">
        <f>OR(availability[[#This Row],[AvailableEnd]]="", ISBLANK(availability[[#This Row],[AvailableEnd]]))</f>
        <v>0</v>
      </c>
      <c r="K417" t="b">
        <f>AND(NOT(availability[[#This Row],[start_missing]]), NOT(ISNUMBER(availability[[#This Row],[AvailableStart]])))</f>
        <v>0</v>
      </c>
      <c r="L417" t="b">
        <f>AND(NOT(availability[[#This Row],[end_missing]]), NOT(ISNUMBER(availability[[#This Row],[AvailableEnd]])))</f>
        <v>0</v>
      </c>
      <c r="M417">
        <f>IF(availability[[#This Row],[start_missing]],"", IF(ISNUMBER(availability[[#This Row],[AvailableStart]]), availability[[#This Row],[AvailableStart]], IFERROR(TIMEVALUE(availability[[#This Row],[AvailableStart]]), "")))</f>
        <v>0.41666666666666669</v>
      </c>
      <c r="N417">
        <f>IF(availability[[#This Row],[end_missing]],"", IF(ISNUMBER(availability[[#This Row],[AvailableEnd]]), availability[[#This Row],[AvailableEnd]], IFERROR(TIMEVALUE(availability[[#This Row],[AvailableEnd]]), "")))</f>
        <v>0.54166666666666663</v>
      </c>
      <c r="O417" t="b">
        <f>IF(OR(availability[[#This Row],[start_missing]],availability[[#This Row],[end_missing]]), FALSE,
 IF(OR(availability[[#This Row],[start_not_time]],availability[[#This Row],[end_not_time]]), FALSE,
 availability[[#This Row],[end_num]]-availability[[#This Row],[start_num]]&lt;0))</f>
        <v>0</v>
      </c>
      <c r="P417" cm="1">
        <f t="array" aca="1" ref="P417" ca="1">IF(OR(availability[[#This Row],[start_missing]],availability[[#This Row],[end_missing]]), "",
 IF(OR(availability[[#This Row],[start_not_time]],availability[[#This Row],[end_not_time]]), "",
 (_FV(availability[#This Row],"end_num",TRUE)-_FV(availability[#This Row],"start_num",TRUE))*24))</f>
        <v>0</v>
      </c>
      <c r="Q417">
        <f ca="1">IF(availability[[#This Row],[duration_hours]]="", FALSE,
 OR(availability[[#This Row],[duration_hours]]&lt;=0, availability[[#This Row],[duration_hours]]&gt;16))</f>
        <v>0</v>
      </c>
    </row>
    <row r="418" spans="1:17" x14ac:dyDescent="0.25">
      <c r="A418" t="s">
        <v>582</v>
      </c>
      <c r="B418" t="s">
        <v>1051</v>
      </c>
      <c r="C418" s="1">
        <v>0.33333333333333331</v>
      </c>
      <c r="D418" s="1">
        <v>0.41666666666666669</v>
      </c>
      <c r="E418" t="b">
        <f>LEN(TRIM(availability[[#This Row],[FacultyID]]))=0</f>
        <v>0</v>
      </c>
      <c r="F418" t="b">
        <f>LEN(TRIM(availability[[#This Row],[Day]]))=0</f>
        <v>0</v>
      </c>
      <c r="G418" t="b">
        <f>IF(availability[[#This Row],[Day]]="",FALSE, ISERROR(MATCH(availability[[#This Row],[Day]], RefLists!$E:$E, 0)))</f>
        <v>0</v>
      </c>
      <c r="H418" t="b">
        <f>LEN(availability[[#This Row],[FacultyID]])&lt;&gt;LEN(TRIM(availability[[#This Row],[FacultyID]]))</f>
        <v>0</v>
      </c>
      <c r="I418" t="b">
        <f>OR(availability[[#This Row],[AvailableStart]]="", ISBLANK(availability[[#This Row],[AvailableStart]]))</f>
        <v>0</v>
      </c>
      <c r="J418" t="b">
        <f>OR(availability[[#This Row],[AvailableEnd]]="", ISBLANK(availability[[#This Row],[AvailableEnd]]))</f>
        <v>0</v>
      </c>
      <c r="K418" t="b">
        <f>AND(NOT(availability[[#This Row],[start_missing]]), NOT(ISNUMBER(availability[[#This Row],[AvailableStart]])))</f>
        <v>0</v>
      </c>
      <c r="L418" t="b">
        <f>AND(NOT(availability[[#This Row],[end_missing]]), NOT(ISNUMBER(availability[[#This Row],[AvailableEnd]])))</f>
        <v>0</v>
      </c>
      <c r="M418">
        <f>IF(availability[[#This Row],[start_missing]],"", IF(ISNUMBER(availability[[#This Row],[AvailableStart]]), availability[[#This Row],[AvailableStart]], IFERROR(TIMEVALUE(availability[[#This Row],[AvailableStart]]), "")))</f>
        <v>0.33333333333333331</v>
      </c>
      <c r="N418">
        <f>IF(availability[[#This Row],[end_missing]],"", IF(ISNUMBER(availability[[#This Row],[AvailableEnd]]), availability[[#This Row],[AvailableEnd]], IFERROR(TIMEVALUE(availability[[#This Row],[AvailableEnd]]), "")))</f>
        <v>0.41666666666666669</v>
      </c>
      <c r="O418" t="b">
        <f>IF(OR(availability[[#This Row],[start_missing]],availability[[#This Row],[end_missing]]), FALSE,
 IF(OR(availability[[#This Row],[start_not_time]],availability[[#This Row],[end_not_time]]), FALSE,
 availability[[#This Row],[end_num]]-availability[[#This Row],[start_num]]&lt;0))</f>
        <v>0</v>
      </c>
      <c r="P418" cm="1">
        <f t="array" aca="1" ref="P418" ca="1">IF(OR(availability[[#This Row],[start_missing]],availability[[#This Row],[end_missing]]), "",
 IF(OR(availability[[#This Row],[start_not_time]],availability[[#This Row],[end_not_time]]), "",
 (_FV(availability[#This Row],"end_num",TRUE)-_FV(availability[#This Row],"start_num",TRUE))*24))</f>
        <v>0</v>
      </c>
      <c r="Q418">
        <f ca="1">IF(availability[[#This Row],[duration_hours]]="", FALSE,
 OR(availability[[#This Row],[duration_hours]]&lt;=0, availability[[#This Row],[duration_hours]]&gt;16))</f>
        <v>0</v>
      </c>
    </row>
    <row r="419" spans="1:17" x14ac:dyDescent="0.25">
      <c r="A419" t="s">
        <v>582</v>
      </c>
      <c r="B419" t="s">
        <v>1052</v>
      </c>
      <c r="C419" s="1">
        <v>0.375</v>
      </c>
      <c r="D419" s="1">
        <v>0.54166666666666663</v>
      </c>
      <c r="E419" t="b">
        <f>LEN(TRIM(availability[[#This Row],[FacultyID]]))=0</f>
        <v>0</v>
      </c>
      <c r="F419" t="b">
        <f>LEN(TRIM(availability[[#This Row],[Day]]))=0</f>
        <v>0</v>
      </c>
      <c r="G419" t="b">
        <f>IF(availability[[#This Row],[Day]]="",FALSE, ISERROR(MATCH(availability[[#This Row],[Day]], RefLists!$E:$E, 0)))</f>
        <v>0</v>
      </c>
      <c r="H419" t="b">
        <f>LEN(availability[[#This Row],[FacultyID]])&lt;&gt;LEN(TRIM(availability[[#This Row],[FacultyID]]))</f>
        <v>0</v>
      </c>
      <c r="I419" t="b">
        <f>OR(availability[[#This Row],[AvailableStart]]="", ISBLANK(availability[[#This Row],[AvailableStart]]))</f>
        <v>0</v>
      </c>
      <c r="J419" t="b">
        <f>OR(availability[[#This Row],[AvailableEnd]]="", ISBLANK(availability[[#This Row],[AvailableEnd]]))</f>
        <v>0</v>
      </c>
      <c r="K419" t="b">
        <f>AND(NOT(availability[[#This Row],[start_missing]]), NOT(ISNUMBER(availability[[#This Row],[AvailableStart]])))</f>
        <v>0</v>
      </c>
      <c r="L419" t="b">
        <f>AND(NOT(availability[[#This Row],[end_missing]]), NOT(ISNUMBER(availability[[#This Row],[AvailableEnd]])))</f>
        <v>0</v>
      </c>
      <c r="M419">
        <f>IF(availability[[#This Row],[start_missing]],"", IF(ISNUMBER(availability[[#This Row],[AvailableStart]]), availability[[#This Row],[AvailableStart]], IFERROR(TIMEVALUE(availability[[#This Row],[AvailableStart]]), "")))</f>
        <v>0.375</v>
      </c>
      <c r="N419">
        <f>IF(availability[[#This Row],[end_missing]],"", IF(ISNUMBER(availability[[#This Row],[AvailableEnd]]), availability[[#This Row],[AvailableEnd]], IFERROR(TIMEVALUE(availability[[#This Row],[AvailableEnd]]), "")))</f>
        <v>0.54166666666666663</v>
      </c>
      <c r="O419" t="b">
        <f>IF(OR(availability[[#This Row],[start_missing]],availability[[#This Row],[end_missing]]), FALSE,
 IF(OR(availability[[#This Row],[start_not_time]],availability[[#This Row],[end_not_time]]), FALSE,
 availability[[#This Row],[end_num]]-availability[[#This Row],[start_num]]&lt;0))</f>
        <v>0</v>
      </c>
      <c r="P419" cm="1">
        <f t="array" aca="1" ref="P419" ca="1">IF(OR(availability[[#This Row],[start_missing]],availability[[#This Row],[end_missing]]), "",
 IF(OR(availability[[#This Row],[start_not_time]],availability[[#This Row],[end_not_time]]), "",
 (_FV(availability[#This Row],"end_num",TRUE)-_FV(availability[#This Row],"start_num",TRUE))*24))</f>
        <v>0</v>
      </c>
      <c r="Q419">
        <f ca="1">IF(availability[[#This Row],[duration_hours]]="", FALSE,
 OR(availability[[#This Row],[duration_hours]]&lt;=0, availability[[#This Row],[duration_hours]]&gt;16))</f>
        <v>0</v>
      </c>
    </row>
    <row r="420" spans="1:17" x14ac:dyDescent="0.25">
      <c r="A420" t="s">
        <v>586</v>
      </c>
      <c r="B420" t="s">
        <v>1051</v>
      </c>
      <c r="C420" s="1">
        <v>0.41666666666666669</v>
      </c>
      <c r="D420" s="1">
        <v>0.5</v>
      </c>
      <c r="E420" t="b">
        <f>LEN(TRIM(availability[[#This Row],[FacultyID]]))=0</f>
        <v>0</v>
      </c>
      <c r="F420" t="b">
        <f>LEN(TRIM(availability[[#This Row],[Day]]))=0</f>
        <v>0</v>
      </c>
      <c r="G420" t="b">
        <f>IF(availability[[#This Row],[Day]]="",FALSE, ISERROR(MATCH(availability[[#This Row],[Day]], RefLists!$E:$E, 0)))</f>
        <v>0</v>
      </c>
      <c r="H420" t="b">
        <f>LEN(availability[[#This Row],[FacultyID]])&lt;&gt;LEN(TRIM(availability[[#This Row],[FacultyID]]))</f>
        <v>0</v>
      </c>
      <c r="I420" t="b">
        <f>OR(availability[[#This Row],[AvailableStart]]="", ISBLANK(availability[[#This Row],[AvailableStart]]))</f>
        <v>0</v>
      </c>
      <c r="J420" t="b">
        <f>OR(availability[[#This Row],[AvailableEnd]]="", ISBLANK(availability[[#This Row],[AvailableEnd]]))</f>
        <v>0</v>
      </c>
      <c r="K420" t="b">
        <f>AND(NOT(availability[[#This Row],[start_missing]]), NOT(ISNUMBER(availability[[#This Row],[AvailableStart]])))</f>
        <v>0</v>
      </c>
      <c r="L420" t="b">
        <f>AND(NOT(availability[[#This Row],[end_missing]]), NOT(ISNUMBER(availability[[#This Row],[AvailableEnd]])))</f>
        <v>0</v>
      </c>
      <c r="M420">
        <f>IF(availability[[#This Row],[start_missing]],"", IF(ISNUMBER(availability[[#This Row],[AvailableStart]]), availability[[#This Row],[AvailableStart]], IFERROR(TIMEVALUE(availability[[#This Row],[AvailableStart]]), "")))</f>
        <v>0.41666666666666669</v>
      </c>
      <c r="N420">
        <f>IF(availability[[#This Row],[end_missing]],"", IF(ISNUMBER(availability[[#This Row],[AvailableEnd]]), availability[[#This Row],[AvailableEnd]], IFERROR(TIMEVALUE(availability[[#This Row],[AvailableEnd]]), "")))</f>
        <v>0.5</v>
      </c>
      <c r="O420" t="b">
        <f>IF(OR(availability[[#This Row],[start_missing]],availability[[#This Row],[end_missing]]), FALSE,
 IF(OR(availability[[#This Row],[start_not_time]],availability[[#This Row],[end_not_time]]), FALSE,
 availability[[#This Row],[end_num]]-availability[[#This Row],[start_num]]&lt;0))</f>
        <v>0</v>
      </c>
      <c r="P420" cm="1">
        <f t="array" aca="1" ref="P420" ca="1">IF(OR(availability[[#This Row],[start_missing]],availability[[#This Row],[end_missing]]), "",
 IF(OR(availability[[#This Row],[start_not_time]],availability[[#This Row],[end_not_time]]), "",
 (_FV(availability[#This Row],"end_num",TRUE)-_FV(availability[#This Row],"start_num",TRUE))*24))</f>
        <v>0</v>
      </c>
      <c r="Q420">
        <f ca="1">IF(availability[[#This Row],[duration_hours]]="", FALSE,
 OR(availability[[#This Row],[duration_hours]]&lt;=0, availability[[#This Row],[duration_hours]]&gt;16))</f>
        <v>0</v>
      </c>
    </row>
    <row r="421" spans="1:17" x14ac:dyDescent="0.25">
      <c r="A421" t="s">
        <v>586</v>
      </c>
      <c r="B421" t="s">
        <v>1053</v>
      </c>
      <c r="C421" s="1">
        <v>0.41666666666666669</v>
      </c>
      <c r="D421" s="1">
        <v>0.58333333333333337</v>
      </c>
      <c r="E421" t="b">
        <f>LEN(TRIM(availability[[#This Row],[FacultyID]]))=0</f>
        <v>0</v>
      </c>
      <c r="F421" t="b">
        <f>LEN(TRIM(availability[[#This Row],[Day]]))=0</f>
        <v>0</v>
      </c>
      <c r="G421" t="b">
        <f>IF(availability[[#This Row],[Day]]="",FALSE, ISERROR(MATCH(availability[[#This Row],[Day]], RefLists!$E:$E, 0)))</f>
        <v>0</v>
      </c>
      <c r="H421" t="b">
        <f>LEN(availability[[#This Row],[FacultyID]])&lt;&gt;LEN(TRIM(availability[[#This Row],[FacultyID]]))</f>
        <v>0</v>
      </c>
      <c r="I421" t="b">
        <f>OR(availability[[#This Row],[AvailableStart]]="", ISBLANK(availability[[#This Row],[AvailableStart]]))</f>
        <v>0</v>
      </c>
      <c r="J421" t="b">
        <f>OR(availability[[#This Row],[AvailableEnd]]="", ISBLANK(availability[[#This Row],[AvailableEnd]]))</f>
        <v>0</v>
      </c>
      <c r="K421" t="b">
        <f>AND(NOT(availability[[#This Row],[start_missing]]), NOT(ISNUMBER(availability[[#This Row],[AvailableStart]])))</f>
        <v>0</v>
      </c>
      <c r="L421" t="b">
        <f>AND(NOT(availability[[#This Row],[end_missing]]), NOT(ISNUMBER(availability[[#This Row],[AvailableEnd]])))</f>
        <v>0</v>
      </c>
      <c r="M421">
        <f>IF(availability[[#This Row],[start_missing]],"", IF(ISNUMBER(availability[[#This Row],[AvailableStart]]), availability[[#This Row],[AvailableStart]], IFERROR(TIMEVALUE(availability[[#This Row],[AvailableStart]]), "")))</f>
        <v>0.41666666666666669</v>
      </c>
      <c r="N421">
        <f>IF(availability[[#This Row],[end_missing]],"", IF(ISNUMBER(availability[[#This Row],[AvailableEnd]]), availability[[#This Row],[AvailableEnd]], IFERROR(TIMEVALUE(availability[[#This Row],[AvailableEnd]]), "")))</f>
        <v>0.58333333333333337</v>
      </c>
      <c r="O421" t="b">
        <f>IF(OR(availability[[#This Row],[start_missing]],availability[[#This Row],[end_missing]]), FALSE,
 IF(OR(availability[[#This Row],[start_not_time]],availability[[#This Row],[end_not_time]]), FALSE,
 availability[[#This Row],[end_num]]-availability[[#This Row],[start_num]]&lt;0))</f>
        <v>0</v>
      </c>
      <c r="P421" cm="1">
        <f t="array" aca="1" ref="P421" ca="1">IF(OR(availability[[#This Row],[start_missing]],availability[[#This Row],[end_missing]]), "",
 IF(OR(availability[[#This Row],[start_not_time]],availability[[#This Row],[end_not_time]]), "",
 (_FV(availability[#This Row],"end_num",TRUE)-_FV(availability[#This Row],"start_num",TRUE))*24))</f>
        <v>0</v>
      </c>
      <c r="Q421">
        <f ca="1">IF(availability[[#This Row],[duration_hours]]="", FALSE,
 OR(availability[[#This Row],[duration_hours]]&lt;=0, availability[[#This Row],[duration_hours]]&gt;16))</f>
        <v>0</v>
      </c>
    </row>
    <row r="422" spans="1:17" x14ac:dyDescent="0.25">
      <c r="A422" t="s">
        <v>587</v>
      </c>
      <c r="B422" t="s">
        <v>1051</v>
      </c>
      <c r="C422" s="1">
        <v>0.5</v>
      </c>
      <c r="D422" s="1">
        <v>0.625</v>
      </c>
      <c r="E422" t="b">
        <f>LEN(TRIM(availability[[#This Row],[FacultyID]]))=0</f>
        <v>0</v>
      </c>
      <c r="F422" t="b">
        <f>LEN(TRIM(availability[[#This Row],[Day]]))=0</f>
        <v>0</v>
      </c>
      <c r="G422" t="b">
        <f>IF(availability[[#This Row],[Day]]="",FALSE, ISERROR(MATCH(availability[[#This Row],[Day]], RefLists!$E:$E, 0)))</f>
        <v>0</v>
      </c>
      <c r="H422" t="b">
        <f>LEN(availability[[#This Row],[FacultyID]])&lt;&gt;LEN(TRIM(availability[[#This Row],[FacultyID]]))</f>
        <v>0</v>
      </c>
      <c r="I422" t="b">
        <f>OR(availability[[#This Row],[AvailableStart]]="", ISBLANK(availability[[#This Row],[AvailableStart]]))</f>
        <v>0</v>
      </c>
      <c r="J422" t="b">
        <f>OR(availability[[#This Row],[AvailableEnd]]="", ISBLANK(availability[[#This Row],[AvailableEnd]]))</f>
        <v>0</v>
      </c>
      <c r="K422" t="b">
        <f>AND(NOT(availability[[#This Row],[start_missing]]), NOT(ISNUMBER(availability[[#This Row],[AvailableStart]])))</f>
        <v>0</v>
      </c>
      <c r="L422" t="b">
        <f>AND(NOT(availability[[#This Row],[end_missing]]), NOT(ISNUMBER(availability[[#This Row],[AvailableEnd]])))</f>
        <v>0</v>
      </c>
      <c r="M422">
        <f>IF(availability[[#This Row],[start_missing]],"", IF(ISNUMBER(availability[[#This Row],[AvailableStart]]), availability[[#This Row],[AvailableStart]], IFERROR(TIMEVALUE(availability[[#This Row],[AvailableStart]]), "")))</f>
        <v>0.5</v>
      </c>
      <c r="N422">
        <f>IF(availability[[#This Row],[end_missing]],"", IF(ISNUMBER(availability[[#This Row],[AvailableEnd]]), availability[[#This Row],[AvailableEnd]], IFERROR(TIMEVALUE(availability[[#This Row],[AvailableEnd]]), "")))</f>
        <v>0.625</v>
      </c>
      <c r="O422" t="b">
        <f>IF(OR(availability[[#This Row],[start_missing]],availability[[#This Row],[end_missing]]), FALSE,
 IF(OR(availability[[#This Row],[start_not_time]],availability[[#This Row],[end_not_time]]), FALSE,
 availability[[#This Row],[end_num]]-availability[[#This Row],[start_num]]&lt;0))</f>
        <v>0</v>
      </c>
      <c r="P422" cm="1">
        <f t="array" aca="1" ref="P422" ca="1">IF(OR(availability[[#This Row],[start_missing]],availability[[#This Row],[end_missing]]), "",
 IF(OR(availability[[#This Row],[start_not_time]],availability[[#This Row],[end_not_time]]), "",
 (_FV(availability[#This Row],"end_num",TRUE)-_FV(availability[#This Row],"start_num",TRUE))*24))</f>
        <v>0</v>
      </c>
      <c r="Q422">
        <f ca="1">IF(availability[[#This Row],[duration_hours]]="", FALSE,
 OR(availability[[#This Row],[duration_hours]]&lt;=0, availability[[#This Row],[duration_hours]]&gt;16))</f>
        <v>0</v>
      </c>
    </row>
    <row r="423" spans="1:17" x14ac:dyDescent="0.25">
      <c r="A423" t="s">
        <v>587</v>
      </c>
      <c r="B423" t="s">
        <v>1053</v>
      </c>
      <c r="C423" s="1">
        <v>0.54166666666666663</v>
      </c>
      <c r="D423" s="1">
        <v>0.66666666666666663</v>
      </c>
      <c r="E423" t="b">
        <f>LEN(TRIM(availability[[#This Row],[FacultyID]]))=0</f>
        <v>0</v>
      </c>
      <c r="F423" t="b">
        <f>LEN(TRIM(availability[[#This Row],[Day]]))=0</f>
        <v>0</v>
      </c>
      <c r="G423" t="b">
        <f>IF(availability[[#This Row],[Day]]="",FALSE, ISERROR(MATCH(availability[[#This Row],[Day]], RefLists!$E:$E, 0)))</f>
        <v>0</v>
      </c>
      <c r="H423" t="b">
        <f>LEN(availability[[#This Row],[FacultyID]])&lt;&gt;LEN(TRIM(availability[[#This Row],[FacultyID]]))</f>
        <v>0</v>
      </c>
      <c r="I423" t="b">
        <f>OR(availability[[#This Row],[AvailableStart]]="", ISBLANK(availability[[#This Row],[AvailableStart]]))</f>
        <v>0</v>
      </c>
      <c r="J423" t="b">
        <f>OR(availability[[#This Row],[AvailableEnd]]="", ISBLANK(availability[[#This Row],[AvailableEnd]]))</f>
        <v>0</v>
      </c>
      <c r="K423" t="b">
        <f>AND(NOT(availability[[#This Row],[start_missing]]), NOT(ISNUMBER(availability[[#This Row],[AvailableStart]])))</f>
        <v>0</v>
      </c>
      <c r="L423" t="b">
        <f>AND(NOT(availability[[#This Row],[end_missing]]), NOT(ISNUMBER(availability[[#This Row],[AvailableEnd]])))</f>
        <v>0</v>
      </c>
      <c r="M423">
        <f>IF(availability[[#This Row],[start_missing]],"", IF(ISNUMBER(availability[[#This Row],[AvailableStart]]), availability[[#This Row],[AvailableStart]], IFERROR(TIMEVALUE(availability[[#This Row],[AvailableStart]]), "")))</f>
        <v>0.54166666666666663</v>
      </c>
      <c r="N423">
        <f>IF(availability[[#This Row],[end_missing]],"", IF(ISNUMBER(availability[[#This Row],[AvailableEnd]]), availability[[#This Row],[AvailableEnd]], IFERROR(TIMEVALUE(availability[[#This Row],[AvailableEnd]]), "")))</f>
        <v>0.66666666666666663</v>
      </c>
      <c r="O423" t="b">
        <f>IF(OR(availability[[#This Row],[start_missing]],availability[[#This Row],[end_missing]]), FALSE,
 IF(OR(availability[[#This Row],[start_not_time]],availability[[#This Row],[end_not_time]]), FALSE,
 availability[[#This Row],[end_num]]-availability[[#This Row],[start_num]]&lt;0))</f>
        <v>0</v>
      </c>
      <c r="P423" cm="1">
        <f t="array" aca="1" ref="P423" ca="1">IF(OR(availability[[#This Row],[start_missing]],availability[[#This Row],[end_missing]]), "",
 IF(OR(availability[[#This Row],[start_not_time]],availability[[#This Row],[end_not_time]]), "",
 (_FV(availability[#This Row],"end_num",TRUE)-_FV(availability[#This Row],"start_num",TRUE))*24))</f>
        <v>0</v>
      </c>
      <c r="Q423">
        <f ca="1">IF(availability[[#This Row],[duration_hours]]="", FALSE,
 OR(availability[[#This Row],[duration_hours]]&lt;=0, availability[[#This Row],[duration_hours]]&gt;16))</f>
        <v>0</v>
      </c>
    </row>
    <row r="424" spans="1:17" x14ac:dyDescent="0.25">
      <c r="A424" t="s">
        <v>591</v>
      </c>
      <c r="B424" t="s">
        <v>1051</v>
      </c>
      <c r="C424" s="1">
        <v>0.45833333333333331</v>
      </c>
      <c r="D424" s="1">
        <v>0.54166666666666663</v>
      </c>
      <c r="E424" t="b">
        <f>LEN(TRIM(availability[[#This Row],[FacultyID]]))=0</f>
        <v>0</v>
      </c>
      <c r="F424" t="b">
        <f>LEN(TRIM(availability[[#This Row],[Day]]))=0</f>
        <v>0</v>
      </c>
      <c r="G424" t="b">
        <f>IF(availability[[#This Row],[Day]]="",FALSE, ISERROR(MATCH(availability[[#This Row],[Day]], RefLists!$E:$E, 0)))</f>
        <v>0</v>
      </c>
      <c r="H424" t="b">
        <f>LEN(availability[[#This Row],[FacultyID]])&lt;&gt;LEN(TRIM(availability[[#This Row],[FacultyID]]))</f>
        <v>0</v>
      </c>
      <c r="I424" t="b">
        <f>OR(availability[[#This Row],[AvailableStart]]="", ISBLANK(availability[[#This Row],[AvailableStart]]))</f>
        <v>0</v>
      </c>
      <c r="J424" t="b">
        <f>OR(availability[[#This Row],[AvailableEnd]]="", ISBLANK(availability[[#This Row],[AvailableEnd]]))</f>
        <v>0</v>
      </c>
      <c r="K424" t="b">
        <f>AND(NOT(availability[[#This Row],[start_missing]]), NOT(ISNUMBER(availability[[#This Row],[AvailableStart]])))</f>
        <v>0</v>
      </c>
      <c r="L424" t="b">
        <f>AND(NOT(availability[[#This Row],[end_missing]]), NOT(ISNUMBER(availability[[#This Row],[AvailableEnd]])))</f>
        <v>0</v>
      </c>
      <c r="M424">
        <f>IF(availability[[#This Row],[start_missing]],"", IF(ISNUMBER(availability[[#This Row],[AvailableStart]]), availability[[#This Row],[AvailableStart]], IFERROR(TIMEVALUE(availability[[#This Row],[AvailableStart]]), "")))</f>
        <v>0.45833333333333331</v>
      </c>
      <c r="N424">
        <f>IF(availability[[#This Row],[end_missing]],"", IF(ISNUMBER(availability[[#This Row],[AvailableEnd]]), availability[[#This Row],[AvailableEnd]], IFERROR(TIMEVALUE(availability[[#This Row],[AvailableEnd]]), "")))</f>
        <v>0.54166666666666663</v>
      </c>
      <c r="O424" t="b">
        <f>IF(OR(availability[[#This Row],[start_missing]],availability[[#This Row],[end_missing]]), FALSE,
 IF(OR(availability[[#This Row],[start_not_time]],availability[[#This Row],[end_not_time]]), FALSE,
 availability[[#This Row],[end_num]]-availability[[#This Row],[start_num]]&lt;0))</f>
        <v>0</v>
      </c>
      <c r="P424" cm="1">
        <f t="array" aca="1" ref="P424" ca="1">IF(OR(availability[[#This Row],[start_missing]],availability[[#This Row],[end_missing]]), "",
 IF(OR(availability[[#This Row],[start_not_time]],availability[[#This Row],[end_not_time]]), "",
 (_FV(availability[#This Row],"end_num",TRUE)-_FV(availability[#This Row],"start_num",TRUE))*24))</f>
        <v>0</v>
      </c>
      <c r="Q424">
        <f ca="1">IF(availability[[#This Row],[duration_hours]]="", FALSE,
 OR(availability[[#This Row],[duration_hours]]&lt;=0, availability[[#This Row],[duration_hours]]&gt;16))</f>
        <v>0</v>
      </c>
    </row>
    <row r="425" spans="1:17" x14ac:dyDescent="0.25">
      <c r="A425" t="s">
        <v>591</v>
      </c>
      <c r="B425" t="s">
        <v>1050</v>
      </c>
      <c r="C425" s="1">
        <v>0.45833333333333331</v>
      </c>
      <c r="D425" s="1">
        <v>0.58333333333333337</v>
      </c>
      <c r="E425" t="b">
        <f>LEN(TRIM(availability[[#This Row],[FacultyID]]))=0</f>
        <v>0</v>
      </c>
      <c r="F425" t="b">
        <f>LEN(TRIM(availability[[#This Row],[Day]]))=0</f>
        <v>0</v>
      </c>
      <c r="G425" t="b">
        <f>IF(availability[[#This Row],[Day]]="",FALSE, ISERROR(MATCH(availability[[#This Row],[Day]], RefLists!$E:$E, 0)))</f>
        <v>0</v>
      </c>
      <c r="H425" t="b">
        <f>LEN(availability[[#This Row],[FacultyID]])&lt;&gt;LEN(TRIM(availability[[#This Row],[FacultyID]]))</f>
        <v>0</v>
      </c>
      <c r="I425" t="b">
        <f>OR(availability[[#This Row],[AvailableStart]]="", ISBLANK(availability[[#This Row],[AvailableStart]]))</f>
        <v>0</v>
      </c>
      <c r="J425" t="b">
        <f>OR(availability[[#This Row],[AvailableEnd]]="", ISBLANK(availability[[#This Row],[AvailableEnd]]))</f>
        <v>0</v>
      </c>
      <c r="K425" t="b">
        <f>AND(NOT(availability[[#This Row],[start_missing]]), NOT(ISNUMBER(availability[[#This Row],[AvailableStart]])))</f>
        <v>0</v>
      </c>
      <c r="L425" t="b">
        <f>AND(NOT(availability[[#This Row],[end_missing]]), NOT(ISNUMBER(availability[[#This Row],[AvailableEnd]])))</f>
        <v>0</v>
      </c>
      <c r="M425">
        <f>IF(availability[[#This Row],[start_missing]],"", IF(ISNUMBER(availability[[#This Row],[AvailableStart]]), availability[[#This Row],[AvailableStart]], IFERROR(TIMEVALUE(availability[[#This Row],[AvailableStart]]), "")))</f>
        <v>0.45833333333333331</v>
      </c>
      <c r="N425">
        <f>IF(availability[[#This Row],[end_missing]],"", IF(ISNUMBER(availability[[#This Row],[AvailableEnd]]), availability[[#This Row],[AvailableEnd]], IFERROR(TIMEVALUE(availability[[#This Row],[AvailableEnd]]), "")))</f>
        <v>0.58333333333333337</v>
      </c>
      <c r="O425" t="b">
        <f>IF(OR(availability[[#This Row],[start_missing]],availability[[#This Row],[end_missing]]), FALSE,
 IF(OR(availability[[#This Row],[start_not_time]],availability[[#This Row],[end_not_time]]), FALSE,
 availability[[#This Row],[end_num]]-availability[[#This Row],[start_num]]&lt;0))</f>
        <v>0</v>
      </c>
      <c r="P425" cm="1">
        <f t="array" aca="1" ref="P425" ca="1">IF(OR(availability[[#This Row],[start_missing]],availability[[#This Row],[end_missing]]), "",
 IF(OR(availability[[#This Row],[start_not_time]],availability[[#This Row],[end_not_time]]), "",
 (_FV(availability[#This Row],"end_num",TRUE)-_FV(availability[#This Row],"start_num",TRUE))*24))</f>
        <v>0</v>
      </c>
      <c r="Q425">
        <f ca="1">IF(availability[[#This Row],[duration_hours]]="", FALSE,
 OR(availability[[#This Row],[duration_hours]]&lt;=0, availability[[#This Row],[duration_hours]]&gt;16))</f>
        <v>0</v>
      </c>
    </row>
    <row r="426" spans="1:17" x14ac:dyDescent="0.25">
      <c r="A426" t="s">
        <v>591</v>
      </c>
      <c r="B426" t="s">
        <v>1052</v>
      </c>
      <c r="C426" s="1">
        <v>0.45833333333333331</v>
      </c>
      <c r="D426" s="1">
        <v>0.54166666666666663</v>
      </c>
      <c r="E426" t="b">
        <f>LEN(TRIM(availability[[#This Row],[FacultyID]]))=0</f>
        <v>0</v>
      </c>
      <c r="F426" t="b">
        <f>LEN(TRIM(availability[[#This Row],[Day]]))=0</f>
        <v>0</v>
      </c>
      <c r="G426" t="b">
        <f>IF(availability[[#This Row],[Day]]="",FALSE, ISERROR(MATCH(availability[[#This Row],[Day]], RefLists!$E:$E, 0)))</f>
        <v>0</v>
      </c>
      <c r="H426" t="b">
        <f>LEN(availability[[#This Row],[FacultyID]])&lt;&gt;LEN(TRIM(availability[[#This Row],[FacultyID]]))</f>
        <v>0</v>
      </c>
      <c r="I426" t="b">
        <f>OR(availability[[#This Row],[AvailableStart]]="", ISBLANK(availability[[#This Row],[AvailableStart]]))</f>
        <v>0</v>
      </c>
      <c r="J426" t="b">
        <f>OR(availability[[#This Row],[AvailableEnd]]="", ISBLANK(availability[[#This Row],[AvailableEnd]]))</f>
        <v>0</v>
      </c>
      <c r="K426" t="b">
        <f>AND(NOT(availability[[#This Row],[start_missing]]), NOT(ISNUMBER(availability[[#This Row],[AvailableStart]])))</f>
        <v>0</v>
      </c>
      <c r="L426" t="b">
        <f>AND(NOT(availability[[#This Row],[end_missing]]), NOT(ISNUMBER(availability[[#This Row],[AvailableEnd]])))</f>
        <v>0</v>
      </c>
      <c r="M426">
        <f>IF(availability[[#This Row],[start_missing]],"", IF(ISNUMBER(availability[[#This Row],[AvailableStart]]), availability[[#This Row],[AvailableStart]], IFERROR(TIMEVALUE(availability[[#This Row],[AvailableStart]]), "")))</f>
        <v>0.45833333333333331</v>
      </c>
      <c r="N426">
        <f>IF(availability[[#This Row],[end_missing]],"", IF(ISNUMBER(availability[[#This Row],[AvailableEnd]]), availability[[#This Row],[AvailableEnd]], IFERROR(TIMEVALUE(availability[[#This Row],[AvailableEnd]]), "")))</f>
        <v>0.54166666666666663</v>
      </c>
      <c r="O426" t="b">
        <f>IF(OR(availability[[#This Row],[start_missing]],availability[[#This Row],[end_missing]]), FALSE,
 IF(OR(availability[[#This Row],[start_not_time]],availability[[#This Row],[end_not_time]]), FALSE,
 availability[[#This Row],[end_num]]-availability[[#This Row],[start_num]]&lt;0))</f>
        <v>0</v>
      </c>
      <c r="P426" cm="1">
        <f t="array" aca="1" ref="P426" ca="1">IF(OR(availability[[#This Row],[start_missing]],availability[[#This Row],[end_missing]]), "",
 IF(OR(availability[[#This Row],[start_not_time]],availability[[#This Row],[end_not_time]]), "",
 (_FV(availability[#This Row],"end_num",TRUE)-_FV(availability[#This Row],"start_num",TRUE))*24))</f>
        <v>0</v>
      </c>
      <c r="Q426">
        <f ca="1">IF(availability[[#This Row],[duration_hours]]="", FALSE,
 OR(availability[[#This Row],[duration_hours]]&lt;=0, availability[[#This Row],[duration_hours]]&gt;16))</f>
        <v>0</v>
      </c>
    </row>
    <row r="427" spans="1:17" x14ac:dyDescent="0.25">
      <c r="A427" t="s">
        <v>591</v>
      </c>
      <c r="B427" t="s">
        <v>1053</v>
      </c>
      <c r="C427" s="1">
        <v>0.54166666666666663</v>
      </c>
      <c r="D427" s="1">
        <v>0.625</v>
      </c>
      <c r="E427" t="b">
        <f>LEN(TRIM(availability[[#This Row],[FacultyID]]))=0</f>
        <v>0</v>
      </c>
      <c r="F427" t="b">
        <f>LEN(TRIM(availability[[#This Row],[Day]]))=0</f>
        <v>0</v>
      </c>
      <c r="G427" t="b">
        <f>IF(availability[[#This Row],[Day]]="",FALSE, ISERROR(MATCH(availability[[#This Row],[Day]], RefLists!$E:$E, 0)))</f>
        <v>0</v>
      </c>
      <c r="H427" t="b">
        <f>LEN(availability[[#This Row],[FacultyID]])&lt;&gt;LEN(TRIM(availability[[#This Row],[FacultyID]]))</f>
        <v>0</v>
      </c>
      <c r="I427" t="b">
        <f>OR(availability[[#This Row],[AvailableStart]]="", ISBLANK(availability[[#This Row],[AvailableStart]]))</f>
        <v>0</v>
      </c>
      <c r="J427" t="b">
        <f>OR(availability[[#This Row],[AvailableEnd]]="", ISBLANK(availability[[#This Row],[AvailableEnd]]))</f>
        <v>0</v>
      </c>
      <c r="K427" t="b">
        <f>AND(NOT(availability[[#This Row],[start_missing]]), NOT(ISNUMBER(availability[[#This Row],[AvailableStart]])))</f>
        <v>0</v>
      </c>
      <c r="L427" t="b">
        <f>AND(NOT(availability[[#This Row],[end_missing]]), NOT(ISNUMBER(availability[[#This Row],[AvailableEnd]])))</f>
        <v>0</v>
      </c>
      <c r="M427">
        <f>IF(availability[[#This Row],[start_missing]],"", IF(ISNUMBER(availability[[#This Row],[AvailableStart]]), availability[[#This Row],[AvailableStart]], IFERROR(TIMEVALUE(availability[[#This Row],[AvailableStart]]), "")))</f>
        <v>0.54166666666666663</v>
      </c>
      <c r="N427">
        <f>IF(availability[[#This Row],[end_missing]],"", IF(ISNUMBER(availability[[#This Row],[AvailableEnd]]), availability[[#This Row],[AvailableEnd]], IFERROR(TIMEVALUE(availability[[#This Row],[AvailableEnd]]), "")))</f>
        <v>0.625</v>
      </c>
      <c r="O427" t="b">
        <f>IF(OR(availability[[#This Row],[start_missing]],availability[[#This Row],[end_missing]]), FALSE,
 IF(OR(availability[[#This Row],[start_not_time]],availability[[#This Row],[end_not_time]]), FALSE,
 availability[[#This Row],[end_num]]-availability[[#This Row],[start_num]]&lt;0))</f>
        <v>0</v>
      </c>
      <c r="P427" cm="1">
        <f t="array" aca="1" ref="P427" ca="1">IF(OR(availability[[#This Row],[start_missing]],availability[[#This Row],[end_missing]]), "",
 IF(OR(availability[[#This Row],[start_not_time]],availability[[#This Row],[end_not_time]]), "",
 (_FV(availability[#This Row],"end_num",TRUE)-_FV(availability[#This Row],"start_num",TRUE))*24))</f>
        <v>0</v>
      </c>
      <c r="Q427">
        <f ca="1">IF(availability[[#This Row],[duration_hours]]="", FALSE,
 OR(availability[[#This Row],[duration_hours]]&lt;=0, availability[[#This Row],[duration_hours]]&gt;16))</f>
        <v>0</v>
      </c>
    </row>
    <row r="428" spans="1:17" x14ac:dyDescent="0.25">
      <c r="A428" t="s">
        <v>594</v>
      </c>
      <c r="B428" t="s">
        <v>1050</v>
      </c>
      <c r="C428" s="1">
        <v>0.5</v>
      </c>
      <c r="D428" s="1">
        <v>0.66666666666666663</v>
      </c>
      <c r="E428" t="b">
        <f>LEN(TRIM(availability[[#This Row],[FacultyID]]))=0</f>
        <v>0</v>
      </c>
      <c r="F428" t="b">
        <f>LEN(TRIM(availability[[#This Row],[Day]]))=0</f>
        <v>0</v>
      </c>
      <c r="G428" t="b">
        <f>IF(availability[[#This Row],[Day]]="",FALSE, ISERROR(MATCH(availability[[#This Row],[Day]], RefLists!$E:$E, 0)))</f>
        <v>0</v>
      </c>
      <c r="H428" t="b">
        <f>LEN(availability[[#This Row],[FacultyID]])&lt;&gt;LEN(TRIM(availability[[#This Row],[FacultyID]]))</f>
        <v>0</v>
      </c>
      <c r="I428" t="b">
        <f>OR(availability[[#This Row],[AvailableStart]]="", ISBLANK(availability[[#This Row],[AvailableStart]]))</f>
        <v>0</v>
      </c>
      <c r="J428" t="b">
        <f>OR(availability[[#This Row],[AvailableEnd]]="", ISBLANK(availability[[#This Row],[AvailableEnd]]))</f>
        <v>0</v>
      </c>
      <c r="K428" t="b">
        <f>AND(NOT(availability[[#This Row],[start_missing]]), NOT(ISNUMBER(availability[[#This Row],[AvailableStart]])))</f>
        <v>0</v>
      </c>
      <c r="L428" t="b">
        <f>AND(NOT(availability[[#This Row],[end_missing]]), NOT(ISNUMBER(availability[[#This Row],[AvailableEnd]])))</f>
        <v>0</v>
      </c>
      <c r="M428">
        <f>IF(availability[[#This Row],[start_missing]],"", IF(ISNUMBER(availability[[#This Row],[AvailableStart]]), availability[[#This Row],[AvailableStart]], IFERROR(TIMEVALUE(availability[[#This Row],[AvailableStart]]), "")))</f>
        <v>0.5</v>
      </c>
      <c r="N428">
        <f>IF(availability[[#This Row],[end_missing]],"", IF(ISNUMBER(availability[[#This Row],[AvailableEnd]]), availability[[#This Row],[AvailableEnd]], IFERROR(TIMEVALUE(availability[[#This Row],[AvailableEnd]]), "")))</f>
        <v>0.66666666666666663</v>
      </c>
      <c r="O428" t="b">
        <f>IF(OR(availability[[#This Row],[start_missing]],availability[[#This Row],[end_missing]]), FALSE,
 IF(OR(availability[[#This Row],[start_not_time]],availability[[#This Row],[end_not_time]]), FALSE,
 availability[[#This Row],[end_num]]-availability[[#This Row],[start_num]]&lt;0))</f>
        <v>0</v>
      </c>
      <c r="P428" cm="1">
        <f t="array" aca="1" ref="P428" ca="1">IF(OR(availability[[#This Row],[start_missing]],availability[[#This Row],[end_missing]]), "",
 IF(OR(availability[[#This Row],[start_not_time]],availability[[#This Row],[end_not_time]]), "",
 (_FV(availability[#This Row],"end_num",TRUE)-_FV(availability[#This Row],"start_num",TRUE))*24))</f>
        <v>0</v>
      </c>
      <c r="Q428">
        <f ca="1">IF(availability[[#This Row],[duration_hours]]="", FALSE,
 OR(availability[[#This Row],[duration_hours]]&lt;=0, availability[[#This Row],[duration_hours]]&gt;16))</f>
        <v>0</v>
      </c>
    </row>
    <row r="429" spans="1:17" x14ac:dyDescent="0.25">
      <c r="A429" t="s">
        <v>594</v>
      </c>
      <c r="B429" t="s">
        <v>1053</v>
      </c>
      <c r="C429" s="1">
        <v>0.45833333333333331</v>
      </c>
      <c r="D429" s="1">
        <v>0.54166666666666663</v>
      </c>
      <c r="E429" t="b">
        <f>LEN(TRIM(availability[[#This Row],[FacultyID]]))=0</f>
        <v>0</v>
      </c>
      <c r="F429" t="b">
        <f>LEN(TRIM(availability[[#This Row],[Day]]))=0</f>
        <v>0</v>
      </c>
      <c r="G429" t="b">
        <f>IF(availability[[#This Row],[Day]]="",FALSE, ISERROR(MATCH(availability[[#This Row],[Day]], RefLists!$E:$E, 0)))</f>
        <v>0</v>
      </c>
      <c r="H429" t="b">
        <f>LEN(availability[[#This Row],[FacultyID]])&lt;&gt;LEN(TRIM(availability[[#This Row],[FacultyID]]))</f>
        <v>0</v>
      </c>
      <c r="I429" t="b">
        <f>OR(availability[[#This Row],[AvailableStart]]="", ISBLANK(availability[[#This Row],[AvailableStart]]))</f>
        <v>0</v>
      </c>
      <c r="J429" t="b">
        <f>OR(availability[[#This Row],[AvailableEnd]]="", ISBLANK(availability[[#This Row],[AvailableEnd]]))</f>
        <v>0</v>
      </c>
      <c r="K429" t="b">
        <f>AND(NOT(availability[[#This Row],[start_missing]]), NOT(ISNUMBER(availability[[#This Row],[AvailableStart]])))</f>
        <v>0</v>
      </c>
      <c r="L429" t="b">
        <f>AND(NOT(availability[[#This Row],[end_missing]]), NOT(ISNUMBER(availability[[#This Row],[AvailableEnd]])))</f>
        <v>0</v>
      </c>
      <c r="M429">
        <f>IF(availability[[#This Row],[start_missing]],"", IF(ISNUMBER(availability[[#This Row],[AvailableStart]]), availability[[#This Row],[AvailableStart]], IFERROR(TIMEVALUE(availability[[#This Row],[AvailableStart]]), "")))</f>
        <v>0.45833333333333331</v>
      </c>
      <c r="N429">
        <f>IF(availability[[#This Row],[end_missing]],"", IF(ISNUMBER(availability[[#This Row],[AvailableEnd]]), availability[[#This Row],[AvailableEnd]], IFERROR(TIMEVALUE(availability[[#This Row],[AvailableEnd]]), "")))</f>
        <v>0.54166666666666663</v>
      </c>
      <c r="O429" t="b">
        <f>IF(OR(availability[[#This Row],[start_missing]],availability[[#This Row],[end_missing]]), FALSE,
 IF(OR(availability[[#This Row],[start_not_time]],availability[[#This Row],[end_not_time]]), FALSE,
 availability[[#This Row],[end_num]]-availability[[#This Row],[start_num]]&lt;0))</f>
        <v>0</v>
      </c>
      <c r="P429" cm="1">
        <f t="array" aca="1" ref="P429" ca="1">IF(OR(availability[[#This Row],[start_missing]],availability[[#This Row],[end_missing]]), "",
 IF(OR(availability[[#This Row],[start_not_time]],availability[[#This Row],[end_not_time]]), "",
 (_FV(availability[#This Row],"end_num",TRUE)-_FV(availability[#This Row],"start_num",TRUE))*24))</f>
        <v>0</v>
      </c>
      <c r="Q429">
        <f ca="1">IF(availability[[#This Row],[duration_hours]]="", FALSE,
 OR(availability[[#This Row],[duration_hours]]&lt;=0, availability[[#This Row],[duration_hours]]&gt;16))</f>
        <v>0</v>
      </c>
    </row>
    <row r="430" spans="1:17" x14ac:dyDescent="0.25">
      <c r="A430" t="s">
        <v>594</v>
      </c>
      <c r="B430" t="s">
        <v>1051</v>
      </c>
      <c r="C430" s="1">
        <v>0.375</v>
      </c>
      <c r="D430" s="1">
        <v>0.54166666666666663</v>
      </c>
      <c r="E430" t="b">
        <f>LEN(TRIM(availability[[#This Row],[FacultyID]]))=0</f>
        <v>0</v>
      </c>
      <c r="F430" t="b">
        <f>LEN(TRIM(availability[[#This Row],[Day]]))=0</f>
        <v>0</v>
      </c>
      <c r="G430" t="b">
        <f>IF(availability[[#This Row],[Day]]="",FALSE, ISERROR(MATCH(availability[[#This Row],[Day]], RefLists!$E:$E, 0)))</f>
        <v>0</v>
      </c>
      <c r="H430" t="b">
        <f>LEN(availability[[#This Row],[FacultyID]])&lt;&gt;LEN(TRIM(availability[[#This Row],[FacultyID]]))</f>
        <v>0</v>
      </c>
      <c r="I430" t="b">
        <f>OR(availability[[#This Row],[AvailableStart]]="", ISBLANK(availability[[#This Row],[AvailableStart]]))</f>
        <v>0</v>
      </c>
      <c r="J430" t="b">
        <f>OR(availability[[#This Row],[AvailableEnd]]="", ISBLANK(availability[[#This Row],[AvailableEnd]]))</f>
        <v>0</v>
      </c>
      <c r="K430" t="b">
        <f>AND(NOT(availability[[#This Row],[start_missing]]), NOT(ISNUMBER(availability[[#This Row],[AvailableStart]])))</f>
        <v>0</v>
      </c>
      <c r="L430" t="b">
        <f>AND(NOT(availability[[#This Row],[end_missing]]), NOT(ISNUMBER(availability[[#This Row],[AvailableEnd]])))</f>
        <v>0</v>
      </c>
      <c r="M430">
        <f>IF(availability[[#This Row],[start_missing]],"", IF(ISNUMBER(availability[[#This Row],[AvailableStart]]), availability[[#This Row],[AvailableStart]], IFERROR(TIMEVALUE(availability[[#This Row],[AvailableStart]]), "")))</f>
        <v>0.375</v>
      </c>
      <c r="N430">
        <f>IF(availability[[#This Row],[end_missing]],"", IF(ISNUMBER(availability[[#This Row],[AvailableEnd]]), availability[[#This Row],[AvailableEnd]], IFERROR(TIMEVALUE(availability[[#This Row],[AvailableEnd]]), "")))</f>
        <v>0.54166666666666663</v>
      </c>
      <c r="O430" t="b">
        <f>IF(OR(availability[[#This Row],[start_missing]],availability[[#This Row],[end_missing]]), FALSE,
 IF(OR(availability[[#This Row],[start_not_time]],availability[[#This Row],[end_not_time]]), FALSE,
 availability[[#This Row],[end_num]]-availability[[#This Row],[start_num]]&lt;0))</f>
        <v>0</v>
      </c>
      <c r="P430" cm="1">
        <f t="array" aca="1" ref="P430" ca="1">IF(OR(availability[[#This Row],[start_missing]],availability[[#This Row],[end_missing]]), "",
 IF(OR(availability[[#This Row],[start_not_time]],availability[[#This Row],[end_not_time]]), "",
 (_FV(availability[#This Row],"end_num",TRUE)-_FV(availability[#This Row],"start_num",TRUE))*24))</f>
        <v>0</v>
      </c>
      <c r="Q430">
        <f ca="1">IF(availability[[#This Row],[duration_hours]]="", FALSE,
 OR(availability[[#This Row],[duration_hours]]&lt;=0, availability[[#This Row],[duration_hours]]&gt;16))</f>
        <v>0</v>
      </c>
    </row>
    <row r="431" spans="1:17" x14ac:dyDescent="0.25">
      <c r="A431" t="s">
        <v>597</v>
      </c>
      <c r="B431" t="s">
        <v>1049</v>
      </c>
      <c r="C431" s="1">
        <v>0.54166666666666663</v>
      </c>
      <c r="D431" s="1">
        <v>0.625</v>
      </c>
      <c r="E431" t="b">
        <f>LEN(TRIM(availability[[#This Row],[FacultyID]]))=0</f>
        <v>0</v>
      </c>
      <c r="F431" t="b">
        <f>LEN(TRIM(availability[[#This Row],[Day]]))=0</f>
        <v>0</v>
      </c>
      <c r="G431" t="b">
        <f>IF(availability[[#This Row],[Day]]="",FALSE, ISERROR(MATCH(availability[[#This Row],[Day]], RefLists!$E:$E, 0)))</f>
        <v>0</v>
      </c>
      <c r="H431" t="b">
        <f>LEN(availability[[#This Row],[FacultyID]])&lt;&gt;LEN(TRIM(availability[[#This Row],[FacultyID]]))</f>
        <v>0</v>
      </c>
      <c r="I431" t="b">
        <f>OR(availability[[#This Row],[AvailableStart]]="", ISBLANK(availability[[#This Row],[AvailableStart]]))</f>
        <v>0</v>
      </c>
      <c r="J431" t="b">
        <f>OR(availability[[#This Row],[AvailableEnd]]="", ISBLANK(availability[[#This Row],[AvailableEnd]]))</f>
        <v>0</v>
      </c>
      <c r="K431" t="b">
        <f>AND(NOT(availability[[#This Row],[start_missing]]), NOT(ISNUMBER(availability[[#This Row],[AvailableStart]])))</f>
        <v>0</v>
      </c>
      <c r="L431" t="b">
        <f>AND(NOT(availability[[#This Row],[end_missing]]), NOT(ISNUMBER(availability[[#This Row],[AvailableEnd]])))</f>
        <v>0</v>
      </c>
      <c r="M431">
        <f>IF(availability[[#This Row],[start_missing]],"", IF(ISNUMBER(availability[[#This Row],[AvailableStart]]), availability[[#This Row],[AvailableStart]], IFERROR(TIMEVALUE(availability[[#This Row],[AvailableStart]]), "")))</f>
        <v>0.54166666666666663</v>
      </c>
      <c r="N431">
        <f>IF(availability[[#This Row],[end_missing]],"", IF(ISNUMBER(availability[[#This Row],[AvailableEnd]]), availability[[#This Row],[AvailableEnd]], IFERROR(TIMEVALUE(availability[[#This Row],[AvailableEnd]]), "")))</f>
        <v>0.625</v>
      </c>
      <c r="O431" t="b">
        <f>IF(OR(availability[[#This Row],[start_missing]],availability[[#This Row],[end_missing]]), FALSE,
 IF(OR(availability[[#This Row],[start_not_time]],availability[[#This Row],[end_not_time]]), FALSE,
 availability[[#This Row],[end_num]]-availability[[#This Row],[start_num]]&lt;0))</f>
        <v>0</v>
      </c>
      <c r="P431" cm="1">
        <f t="array" aca="1" ref="P431" ca="1">IF(OR(availability[[#This Row],[start_missing]],availability[[#This Row],[end_missing]]), "",
 IF(OR(availability[[#This Row],[start_not_time]],availability[[#This Row],[end_not_time]]), "",
 (_FV(availability[#This Row],"end_num",TRUE)-_FV(availability[#This Row],"start_num",TRUE))*24))</f>
        <v>0</v>
      </c>
      <c r="Q431">
        <f ca="1">IF(availability[[#This Row],[duration_hours]]="", FALSE,
 OR(availability[[#This Row],[duration_hours]]&lt;=0, availability[[#This Row],[duration_hours]]&gt;16))</f>
        <v>0</v>
      </c>
    </row>
    <row r="432" spans="1:17" x14ac:dyDescent="0.25">
      <c r="A432" t="s">
        <v>597</v>
      </c>
      <c r="B432" t="s">
        <v>1050</v>
      </c>
      <c r="C432" s="1">
        <v>0.45833333333333331</v>
      </c>
      <c r="D432" s="1">
        <v>0.625</v>
      </c>
      <c r="E432" t="b">
        <f>LEN(TRIM(availability[[#This Row],[FacultyID]]))=0</f>
        <v>0</v>
      </c>
      <c r="F432" t="b">
        <f>LEN(TRIM(availability[[#This Row],[Day]]))=0</f>
        <v>0</v>
      </c>
      <c r="G432" t="b">
        <f>IF(availability[[#This Row],[Day]]="",FALSE, ISERROR(MATCH(availability[[#This Row],[Day]], RefLists!$E:$E, 0)))</f>
        <v>0</v>
      </c>
      <c r="H432" t="b">
        <f>LEN(availability[[#This Row],[FacultyID]])&lt;&gt;LEN(TRIM(availability[[#This Row],[FacultyID]]))</f>
        <v>0</v>
      </c>
      <c r="I432" t="b">
        <f>OR(availability[[#This Row],[AvailableStart]]="", ISBLANK(availability[[#This Row],[AvailableStart]]))</f>
        <v>0</v>
      </c>
      <c r="J432" t="b">
        <f>OR(availability[[#This Row],[AvailableEnd]]="", ISBLANK(availability[[#This Row],[AvailableEnd]]))</f>
        <v>0</v>
      </c>
      <c r="K432" t="b">
        <f>AND(NOT(availability[[#This Row],[start_missing]]), NOT(ISNUMBER(availability[[#This Row],[AvailableStart]])))</f>
        <v>0</v>
      </c>
      <c r="L432" t="b">
        <f>AND(NOT(availability[[#This Row],[end_missing]]), NOT(ISNUMBER(availability[[#This Row],[AvailableEnd]])))</f>
        <v>0</v>
      </c>
      <c r="M432">
        <f>IF(availability[[#This Row],[start_missing]],"", IF(ISNUMBER(availability[[#This Row],[AvailableStart]]), availability[[#This Row],[AvailableStart]], IFERROR(TIMEVALUE(availability[[#This Row],[AvailableStart]]), "")))</f>
        <v>0.45833333333333331</v>
      </c>
      <c r="N432">
        <f>IF(availability[[#This Row],[end_missing]],"", IF(ISNUMBER(availability[[#This Row],[AvailableEnd]]), availability[[#This Row],[AvailableEnd]], IFERROR(TIMEVALUE(availability[[#This Row],[AvailableEnd]]), "")))</f>
        <v>0.625</v>
      </c>
      <c r="O432" t="b">
        <f>IF(OR(availability[[#This Row],[start_missing]],availability[[#This Row],[end_missing]]), FALSE,
 IF(OR(availability[[#This Row],[start_not_time]],availability[[#This Row],[end_not_time]]), FALSE,
 availability[[#This Row],[end_num]]-availability[[#This Row],[start_num]]&lt;0))</f>
        <v>0</v>
      </c>
      <c r="P432" cm="1">
        <f t="array" aca="1" ref="P432" ca="1">IF(OR(availability[[#This Row],[start_missing]],availability[[#This Row],[end_missing]]), "",
 IF(OR(availability[[#This Row],[start_not_time]],availability[[#This Row],[end_not_time]]), "",
 (_FV(availability[#This Row],"end_num",TRUE)-_FV(availability[#This Row],"start_num",TRUE))*24))</f>
        <v>0</v>
      </c>
      <c r="Q432">
        <f ca="1">IF(availability[[#This Row],[duration_hours]]="", FALSE,
 OR(availability[[#This Row],[duration_hours]]&lt;=0, availability[[#This Row],[duration_hours]]&gt;16))</f>
        <v>0</v>
      </c>
    </row>
    <row r="433" spans="1:17" x14ac:dyDescent="0.25">
      <c r="A433" t="s">
        <v>600</v>
      </c>
      <c r="B433" t="s">
        <v>1051</v>
      </c>
      <c r="C433" s="1">
        <v>0.45833333333333331</v>
      </c>
      <c r="D433" s="1">
        <v>0.625</v>
      </c>
      <c r="E433" t="b">
        <f>LEN(TRIM(availability[[#This Row],[FacultyID]]))=0</f>
        <v>0</v>
      </c>
      <c r="F433" t="b">
        <f>LEN(TRIM(availability[[#This Row],[Day]]))=0</f>
        <v>0</v>
      </c>
      <c r="G433" t="b">
        <f>IF(availability[[#This Row],[Day]]="",FALSE, ISERROR(MATCH(availability[[#This Row],[Day]], RefLists!$E:$E, 0)))</f>
        <v>0</v>
      </c>
      <c r="H433" t="b">
        <f>LEN(availability[[#This Row],[FacultyID]])&lt;&gt;LEN(TRIM(availability[[#This Row],[FacultyID]]))</f>
        <v>0</v>
      </c>
      <c r="I433" t="b">
        <f>OR(availability[[#This Row],[AvailableStart]]="", ISBLANK(availability[[#This Row],[AvailableStart]]))</f>
        <v>0</v>
      </c>
      <c r="J433" t="b">
        <f>OR(availability[[#This Row],[AvailableEnd]]="", ISBLANK(availability[[#This Row],[AvailableEnd]]))</f>
        <v>0</v>
      </c>
      <c r="K433" t="b">
        <f>AND(NOT(availability[[#This Row],[start_missing]]), NOT(ISNUMBER(availability[[#This Row],[AvailableStart]])))</f>
        <v>0</v>
      </c>
      <c r="L433" t="b">
        <f>AND(NOT(availability[[#This Row],[end_missing]]), NOT(ISNUMBER(availability[[#This Row],[AvailableEnd]])))</f>
        <v>0</v>
      </c>
      <c r="M433">
        <f>IF(availability[[#This Row],[start_missing]],"", IF(ISNUMBER(availability[[#This Row],[AvailableStart]]), availability[[#This Row],[AvailableStart]], IFERROR(TIMEVALUE(availability[[#This Row],[AvailableStart]]), "")))</f>
        <v>0.45833333333333331</v>
      </c>
      <c r="N433">
        <f>IF(availability[[#This Row],[end_missing]],"", IF(ISNUMBER(availability[[#This Row],[AvailableEnd]]), availability[[#This Row],[AvailableEnd]], IFERROR(TIMEVALUE(availability[[#This Row],[AvailableEnd]]), "")))</f>
        <v>0.625</v>
      </c>
      <c r="O433" t="b">
        <f>IF(OR(availability[[#This Row],[start_missing]],availability[[#This Row],[end_missing]]), FALSE,
 IF(OR(availability[[#This Row],[start_not_time]],availability[[#This Row],[end_not_time]]), FALSE,
 availability[[#This Row],[end_num]]-availability[[#This Row],[start_num]]&lt;0))</f>
        <v>0</v>
      </c>
      <c r="P433" cm="1">
        <f t="array" aca="1" ref="P433" ca="1">IF(OR(availability[[#This Row],[start_missing]],availability[[#This Row],[end_missing]]), "",
 IF(OR(availability[[#This Row],[start_not_time]],availability[[#This Row],[end_not_time]]), "",
 (_FV(availability[#This Row],"end_num",TRUE)-_FV(availability[#This Row],"start_num",TRUE))*24))</f>
        <v>0</v>
      </c>
      <c r="Q433">
        <f ca="1">IF(availability[[#This Row],[duration_hours]]="", FALSE,
 OR(availability[[#This Row],[duration_hours]]&lt;=0, availability[[#This Row],[duration_hours]]&gt;16))</f>
        <v>0</v>
      </c>
    </row>
    <row r="434" spans="1:17" x14ac:dyDescent="0.25">
      <c r="A434" t="s">
        <v>600</v>
      </c>
      <c r="B434" t="s">
        <v>1053</v>
      </c>
      <c r="C434" s="1">
        <v>0.54166666666666663</v>
      </c>
      <c r="D434" s="1">
        <v>0.66666666666666663</v>
      </c>
      <c r="E434" t="b">
        <f>LEN(TRIM(availability[[#This Row],[FacultyID]]))=0</f>
        <v>0</v>
      </c>
      <c r="F434" t="b">
        <f>LEN(TRIM(availability[[#This Row],[Day]]))=0</f>
        <v>0</v>
      </c>
      <c r="G434" t="b">
        <f>IF(availability[[#This Row],[Day]]="",FALSE, ISERROR(MATCH(availability[[#This Row],[Day]], RefLists!$E:$E, 0)))</f>
        <v>0</v>
      </c>
      <c r="H434" t="b">
        <f>LEN(availability[[#This Row],[FacultyID]])&lt;&gt;LEN(TRIM(availability[[#This Row],[FacultyID]]))</f>
        <v>0</v>
      </c>
      <c r="I434" t="b">
        <f>OR(availability[[#This Row],[AvailableStart]]="", ISBLANK(availability[[#This Row],[AvailableStart]]))</f>
        <v>0</v>
      </c>
      <c r="J434" t="b">
        <f>OR(availability[[#This Row],[AvailableEnd]]="", ISBLANK(availability[[#This Row],[AvailableEnd]]))</f>
        <v>0</v>
      </c>
      <c r="K434" t="b">
        <f>AND(NOT(availability[[#This Row],[start_missing]]), NOT(ISNUMBER(availability[[#This Row],[AvailableStart]])))</f>
        <v>0</v>
      </c>
      <c r="L434" t="b">
        <f>AND(NOT(availability[[#This Row],[end_missing]]), NOT(ISNUMBER(availability[[#This Row],[AvailableEnd]])))</f>
        <v>0</v>
      </c>
      <c r="M434">
        <f>IF(availability[[#This Row],[start_missing]],"", IF(ISNUMBER(availability[[#This Row],[AvailableStart]]), availability[[#This Row],[AvailableStart]], IFERROR(TIMEVALUE(availability[[#This Row],[AvailableStart]]), "")))</f>
        <v>0.54166666666666663</v>
      </c>
      <c r="N434">
        <f>IF(availability[[#This Row],[end_missing]],"", IF(ISNUMBER(availability[[#This Row],[AvailableEnd]]), availability[[#This Row],[AvailableEnd]], IFERROR(TIMEVALUE(availability[[#This Row],[AvailableEnd]]), "")))</f>
        <v>0.66666666666666663</v>
      </c>
      <c r="O434" t="b">
        <f>IF(OR(availability[[#This Row],[start_missing]],availability[[#This Row],[end_missing]]), FALSE,
 IF(OR(availability[[#This Row],[start_not_time]],availability[[#This Row],[end_not_time]]), FALSE,
 availability[[#This Row],[end_num]]-availability[[#This Row],[start_num]]&lt;0))</f>
        <v>0</v>
      </c>
      <c r="P434" cm="1">
        <f t="array" aca="1" ref="P434" ca="1">IF(OR(availability[[#This Row],[start_missing]],availability[[#This Row],[end_missing]]), "",
 IF(OR(availability[[#This Row],[start_not_time]],availability[[#This Row],[end_not_time]]), "",
 (_FV(availability[#This Row],"end_num",TRUE)-_FV(availability[#This Row],"start_num",TRUE))*24))</f>
        <v>0</v>
      </c>
      <c r="Q434">
        <f ca="1">IF(availability[[#This Row],[duration_hours]]="", FALSE,
 OR(availability[[#This Row],[duration_hours]]&lt;=0, availability[[#This Row],[duration_hours]]&gt;16))</f>
        <v>0</v>
      </c>
    </row>
    <row r="435" spans="1:17" x14ac:dyDescent="0.25">
      <c r="A435" t="s">
        <v>600</v>
      </c>
      <c r="B435" t="s">
        <v>1052</v>
      </c>
      <c r="C435" s="1">
        <v>0.5</v>
      </c>
      <c r="D435" s="1">
        <v>0.625</v>
      </c>
      <c r="E435" t="b">
        <f>LEN(TRIM(availability[[#This Row],[FacultyID]]))=0</f>
        <v>0</v>
      </c>
      <c r="F435" t="b">
        <f>LEN(TRIM(availability[[#This Row],[Day]]))=0</f>
        <v>0</v>
      </c>
      <c r="G435" t="b">
        <f>IF(availability[[#This Row],[Day]]="",FALSE, ISERROR(MATCH(availability[[#This Row],[Day]], RefLists!$E:$E, 0)))</f>
        <v>0</v>
      </c>
      <c r="H435" t="b">
        <f>LEN(availability[[#This Row],[FacultyID]])&lt;&gt;LEN(TRIM(availability[[#This Row],[FacultyID]]))</f>
        <v>0</v>
      </c>
      <c r="I435" t="b">
        <f>OR(availability[[#This Row],[AvailableStart]]="", ISBLANK(availability[[#This Row],[AvailableStart]]))</f>
        <v>0</v>
      </c>
      <c r="J435" t="b">
        <f>OR(availability[[#This Row],[AvailableEnd]]="", ISBLANK(availability[[#This Row],[AvailableEnd]]))</f>
        <v>0</v>
      </c>
      <c r="K435" t="b">
        <f>AND(NOT(availability[[#This Row],[start_missing]]), NOT(ISNUMBER(availability[[#This Row],[AvailableStart]])))</f>
        <v>0</v>
      </c>
      <c r="L435" t="b">
        <f>AND(NOT(availability[[#This Row],[end_missing]]), NOT(ISNUMBER(availability[[#This Row],[AvailableEnd]])))</f>
        <v>0</v>
      </c>
      <c r="M435">
        <f>IF(availability[[#This Row],[start_missing]],"", IF(ISNUMBER(availability[[#This Row],[AvailableStart]]), availability[[#This Row],[AvailableStart]], IFERROR(TIMEVALUE(availability[[#This Row],[AvailableStart]]), "")))</f>
        <v>0.5</v>
      </c>
      <c r="N435">
        <f>IF(availability[[#This Row],[end_missing]],"", IF(ISNUMBER(availability[[#This Row],[AvailableEnd]]), availability[[#This Row],[AvailableEnd]], IFERROR(TIMEVALUE(availability[[#This Row],[AvailableEnd]]), "")))</f>
        <v>0.625</v>
      </c>
      <c r="O435" t="b">
        <f>IF(OR(availability[[#This Row],[start_missing]],availability[[#This Row],[end_missing]]), FALSE,
 IF(OR(availability[[#This Row],[start_not_time]],availability[[#This Row],[end_not_time]]), FALSE,
 availability[[#This Row],[end_num]]-availability[[#This Row],[start_num]]&lt;0))</f>
        <v>0</v>
      </c>
      <c r="P435" cm="1">
        <f t="array" aca="1" ref="P435" ca="1">IF(OR(availability[[#This Row],[start_missing]],availability[[#This Row],[end_missing]]), "",
 IF(OR(availability[[#This Row],[start_not_time]],availability[[#This Row],[end_not_time]]), "",
 (_FV(availability[#This Row],"end_num",TRUE)-_FV(availability[#This Row],"start_num",TRUE))*24))</f>
        <v>0</v>
      </c>
      <c r="Q435">
        <f ca="1">IF(availability[[#This Row],[duration_hours]]="", FALSE,
 OR(availability[[#This Row],[duration_hours]]&lt;=0, availability[[#This Row],[duration_hours]]&gt;16))</f>
        <v>0</v>
      </c>
    </row>
    <row r="436" spans="1:17" x14ac:dyDescent="0.25">
      <c r="A436" t="s">
        <v>600</v>
      </c>
      <c r="B436" t="s">
        <v>1049</v>
      </c>
      <c r="C436" s="1">
        <v>0.5</v>
      </c>
      <c r="D436" s="1">
        <v>0.66666666666666663</v>
      </c>
      <c r="E436" t="b">
        <f>LEN(TRIM(availability[[#This Row],[FacultyID]]))=0</f>
        <v>0</v>
      </c>
      <c r="F436" t="b">
        <f>LEN(TRIM(availability[[#This Row],[Day]]))=0</f>
        <v>0</v>
      </c>
      <c r="G436" t="b">
        <f>IF(availability[[#This Row],[Day]]="",FALSE, ISERROR(MATCH(availability[[#This Row],[Day]], RefLists!$E:$E, 0)))</f>
        <v>0</v>
      </c>
      <c r="H436" t="b">
        <f>LEN(availability[[#This Row],[FacultyID]])&lt;&gt;LEN(TRIM(availability[[#This Row],[FacultyID]]))</f>
        <v>0</v>
      </c>
      <c r="I436" t="b">
        <f>OR(availability[[#This Row],[AvailableStart]]="", ISBLANK(availability[[#This Row],[AvailableStart]]))</f>
        <v>0</v>
      </c>
      <c r="J436" t="b">
        <f>OR(availability[[#This Row],[AvailableEnd]]="", ISBLANK(availability[[#This Row],[AvailableEnd]]))</f>
        <v>0</v>
      </c>
      <c r="K436" t="b">
        <f>AND(NOT(availability[[#This Row],[start_missing]]), NOT(ISNUMBER(availability[[#This Row],[AvailableStart]])))</f>
        <v>0</v>
      </c>
      <c r="L436" t="b">
        <f>AND(NOT(availability[[#This Row],[end_missing]]), NOT(ISNUMBER(availability[[#This Row],[AvailableEnd]])))</f>
        <v>0</v>
      </c>
      <c r="M436">
        <f>IF(availability[[#This Row],[start_missing]],"", IF(ISNUMBER(availability[[#This Row],[AvailableStart]]), availability[[#This Row],[AvailableStart]], IFERROR(TIMEVALUE(availability[[#This Row],[AvailableStart]]), "")))</f>
        <v>0.5</v>
      </c>
      <c r="N436">
        <f>IF(availability[[#This Row],[end_missing]],"", IF(ISNUMBER(availability[[#This Row],[AvailableEnd]]), availability[[#This Row],[AvailableEnd]], IFERROR(TIMEVALUE(availability[[#This Row],[AvailableEnd]]), "")))</f>
        <v>0.66666666666666663</v>
      </c>
      <c r="O436" t="b">
        <f>IF(OR(availability[[#This Row],[start_missing]],availability[[#This Row],[end_missing]]), FALSE,
 IF(OR(availability[[#This Row],[start_not_time]],availability[[#This Row],[end_not_time]]), FALSE,
 availability[[#This Row],[end_num]]-availability[[#This Row],[start_num]]&lt;0))</f>
        <v>0</v>
      </c>
      <c r="P436" cm="1">
        <f t="array" aca="1" ref="P436" ca="1">IF(OR(availability[[#This Row],[start_missing]],availability[[#This Row],[end_missing]]), "",
 IF(OR(availability[[#This Row],[start_not_time]],availability[[#This Row],[end_not_time]]), "",
 (_FV(availability[#This Row],"end_num",TRUE)-_FV(availability[#This Row],"start_num",TRUE))*24))</f>
        <v>0</v>
      </c>
      <c r="Q436">
        <f ca="1">IF(availability[[#This Row],[duration_hours]]="", FALSE,
 OR(availability[[#This Row],[duration_hours]]&lt;=0, availability[[#This Row],[duration_hours]]&gt;16))</f>
        <v>0</v>
      </c>
    </row>
    <row r="437" spans="1:17" x14ac:dyDescent="0.25">
      <c r="A437" t="s">
        <v>603</v>
      </c>
      <c r="B437" t="s">
        <v>1052</v>
      </c>
      <c r="C437" s="1">
        <v>0.5</v>
      </c>
      <c r="D437" s="1">
        <v>0.625</v>
      </c>
      <c r="E437" t="b">
        <f>LEN(TRIM(availability[[#This Row],[FacultyID]]))=0</f>
        <v>0</v>
      </c>
      <c r="F437" t="b">
        <f>LEN(TRIM(availability[[#This Row],[Day]]))=0</f>
        <v>0</v>
      </c>
      <c r="G437" t="b">
        <f>IF(availability[[#This Row],[Day]]="",FALSE, ISERROR(MATCH(availability[[#This Row],[Day]], RefLists!$E:$E, 0)))</f>
        <v>0</v>
      </c>
      <c r="H437" t="b">
        <f>LEN(availability[[#This Row],[FacultyID]])&lt;&gt;LEN(TRIM(availability[[#This Row],[FacultyID]]))</f>
        <v>0</v>
      </c>
      <c r="I437" t="b">
        <f>OR(availability[[#This Row],[AvailableStart]]="", ISBLANK(availability[[#This Row],[AvailableStart]]))</f>
        <v>0</v>
      </c>
      <c r="J437" t="b">
        <f>OR(availability[[#This Row],[AvailableEnd]]="", ISBLANK(availability[[#This Row],[AvailableEnd]]))</f>
        <v>0</v>
      </c>
      <c r="K437" t="b">
        <f>AND(NOT(availability[[#This Row],[start_missing]]), NOT(ISNUMBER(availability[[#This Row],[AvailableStart]])))</f>
        <v>0</v>
      </c>
      <c r="L437" t="b">
        <f>AND(NOT(availability[[#This Row],[end_missing]]), NOT(ISNUMBER(availability[[#This Row],[AvailableEnd]])))</f>
        <v>0</v>
      </c>
      <c r="M437">
        <f>IF(availability[[#This Row],[start_missing]],"", IF(ISNUMBER(availability[[#This Row],[AvailableStart]]), availability[[#This Row],[AvailableStart]], IFERROR(TIMEVALUE(availability[[#This Row],[AvailableStart]]), "")))</f>
        <v>0.5</v>
      </c>
      <c r="N437">
        <f>IF(availability[[#This Row],[end_missing]],"", IF(ISNUMBER(availability[[#This Row],[AvailableEnd]]), availability[[#This Row],[AvailableEnd]], IFERROR(TIMEVALUE(availability[[#This Row],[AvailableEnd]]), "")))</f>
        <v>0.625</v>
      </c>
      <c r="O437" t="b">
        <f>IF(OR(availability[[#This Row],[start_missing]],availability[[#This Row],[end_missing]]), FALSE,
 IF(OR(availability[[#This Row],[start_not_time]],availability[[#This Row],[end_not_time]]), FALSE,
 availability[[#This Row],[end_num]]-availability[[#This Row],[start_num]]&lt;0))</f>
        <v>0</v>
      </c>
      <c r="P437" cm="1">
        <f t="array" aca="1" ref="P437" ca="1">IF(OR(availability[[#This Row],[start_missing]],availability[[#This Row],[end_missing]]), "",
 IF(OR(availability[[#This Row],[start_not_time]],availability[[#This Row],[end_not_time]]), "",
 (_FV(availability[#This Row],"end_num",TRUE)-_FV(availability[#This Row],"start_num",TRUE))*24))</f>
        <v>0</v>
      </c>
      <c r="Q437">
        <f ca="1">IF(availability[[#This Row],[duration_hours]]="", FALSE,
 OR(availability[[#This Row],[duration_hours]]&lt;=0, availability[[#This Row],[duration_hours]]&gt;16))</f>
        <v>0</v>
      </c>
    </row>
    <row r="438" spans="1:17" x14ac:dyDescent="0.25">
      <c r="A438" t="s">
        <v>603</v>
      </c>
      <c r="B438" t="s">
        <v>1051</v>
      </c>
      <c r="C438" s="1">
        <v>0.5</v>
      </c>
      <c r="D438" s="1">
        <v>0.66666666666666663</v>
      </c>
      <c r="E438" t="b">
        <f>LEN(TRIM(availability[[#This Row],[FacultyID]]))=0</f>
        <v>0</v>
      </c>
      <c r="F438" t="b">
        <f>LEN(TRIM(availability[[#This Row],[Day]]))=0</f>
        <v>0</v>
      </c>
      <c r="G438" t="b">
        <f>IF(availability[[#This Row],[Day]]="",FALSE, ISERROR(MATCH(availability[[#This Row],[Day]], RefLists!$E:$E, 0)))</f>
        <v>0</v>
      </c>
      <c r="H438" t="b">
        <f>LEN(availability[[#This Row],[FacultyID]])&lt;&gt;LEN(TRIM(availability[[#This Row],[FacultyID]]))</f>
        <v>0</v>
      </c>
      <c r="I438" t="b">
        <f>OR(availability[[#This Row],[AvailableStart]]="", ISBLANK(availability[[#This Row],[AvailableStart]]))</f>
        <v>0</v>
      </c>
      <c r="J438" t="b">
        <f>OR(availability[[#This Row],[AvailableEnd]]="", ISBLANK(availability[[#This Row],[AvailableEnd]]))</f>
        <v>0</v>
      </c>
      <c r="K438" t="b">
        <f>AND(NOT(availability[[#This Row],[start_missing]]), NOT(ISNUMBER(availability[[#This Row],[AvailableStart]])))</f>
        <v>0</v>
      </c>
      <c r="L438" t="b">
        <f>AND(NOT(availability[[#This Row],[end_missing]]), NOT(ISNUMBER(availability[[#This Row],[AvailableEnd]])))</f>
        <v>0</v>
      </c>
      <c r="M438">
        <f>IF(availability[[#This Row],[start_missing]],"", IF(ISNUMBER(availability[[#This Row],[AvailableStart]]), availability[[#This Row],[AvailableStart]], IFERROR(TIMEVALUE(availability[[#This Row],[AvailableStart]]), "")))</f>
        <v>0.5</v>
      </c>
      <c r="N438">
        <f>IF(availability[[#This Row],[end_missing]],"", IF(ISNUMBER(availability[[#This Row],[AvailableEnd]]), availability[[#This Row],[AvailableEnd]], IFERROR(TIMEVALUE(availability[[#This Row],[AvailableEnd]]), "")))</f>
        <v>0.66666666666666663</v>
      </c>
      <c r="O438" t="b">
        <f>IF(OR(availability[[#This Row],[start_missing]],availability[[#This Row],[end_missing]]), FALSE,
 IF(OR(availability[[#This Row],[start_not_time]],availability[[#This Row],[end_not_time]]), FALSE,
 availability[[#This Row],[end_num]]-availability[[#This Row],[start_num]]&lt;0))</f>
        <v>0</v>
      </c>
      <c r="P438" cm="1">
        <f t="array" aca="1" ref="P438" ca="1">IF(OR(availability[[#This Row],[start_missing]],availability[[#This Row],[end_missing]]), "",
 IF(OR(availability[[#This Row],[start_not_time]],availability[[#This Row],[end_not_time]]), "",
 (_FV(availability[#This Row],"end_num",TRUE)-_FV(availability[#This Row],"start_num",TRUE))*24))</f>
        <v>0</v>
      </c>
      <c r="Q438">
        <f ca="1">IF(availability[[#This Row],[duration_hours]]="", FALSE,
 OR(availability[[#This Row],[duration_hours]]&lt;=0, availability[[#This Row],[duration_hours]]&gt;16))</f>
        <v>0</v>
      </c>
    </row>
    <row r="439" spans="1:17" x14ac:dyDescent="0.25">
      <c r="A439" t="s">
        <v>603</v>
      </c>
      <c r="B439" t="s">
        <v>1050</v>
      </c>
      <c r="C439" s="1">
        <v>0.54166666666666663</v>
      </c>
      <c r="D439" s="1">
        <v>0.66666666666666663</v>
      </c>
      <c r="E439" t="b">
        <f>LEN(TRIM(availability[[#This Row],[FacultyID]]))=0</f>
        <v>0</v>
      </c>
      <c r="F439" t="b">
        <f>LEN(TRIM(availability[[#This Row],[Day]]))=0</f>
        <v>0</v>
      </c>
      <c r="G439" t="b">
        <f>IF(availability[[#This Row],[Day]]="",FALSE, ISERROR(MATCH(availability[[#This Row],[Day]], RefLists!$E:$E, 0)))</f>
        <v>0</v>
      </c>
      <c r="H439" t="b">
        <f>LEN(availability[[#This Row],[FacultyID]])&lt;&gt;LEN(TRIM(availability[[#This Row],[FacultyID]]))</f>
        <v>0</v>
      </c>
      <c r="I439" t="b">
        <f>OR(availability[[#This Row],[AvailableStart]]="", ISBLANK(availability[[#This Row],[AvailableStart]]))</f>
        <v>0</v>
      </c>
      <c r="J439" t="b">
        <f>OR(availability[[#This Row],[AvailableEnd]]="", ISBLANK(availability[[#This Row],[AvailableEnd]]))</f>
        <v>0</v>
      </c>
      <c r="K439" t="b">
        <f>AND(NOT(availability[[#This Row],[start_missing]]), NOT(ISNUMBER(availability[[#This Row],[AvailableStart]])))</f>
        <v>0</v>
      </c>
      <c r="L439" t="b">
        <f>AND(NOT(availability[[#This Row],[end_missing]]), NOT(ISNUMBER(availability[[#This Row],[AvailableEnd]])))</f>
        <v>0</v>
      </c>
      <c r="M439">
        <f>IF(availability[[#This Row],[start_missing]],"", IF(ISNUMBER(availability[[#This Row],[AvailableStart]]), availability[[#This Row],[AvailableStart]], IFERROR(TIMEVALUE(availability[[#This Row],[AvailableStart]]), "")))</f>
        <v>0.54166666666666663</v>
      </c>
      <c r="N439">
        <f>IF(availability[[#This Row],[end_missing]],"", IF(ISNUMBER(availability[[#This Row],[AvailableEnd]]), availability[[#This Row],[AvailableEnd]], IFERROR(TIMEVALUE(availability[[#This Row],[AvailableEnd]]), "")))</f>
        <v>0.66666666666666663</v>
      </c>
      <c r="O439" t="b">
        <f>IF(OR(availability[[#This Row],[start_missing]],availability[[#This Row],[end_missing]]), FALSE,
 IF(OR(availability[[#This Row],[start_not_time]],availability[[#This Row],[end_not_time]]), FALSE,
 availability[[#This Row],[end_num]]-availability[[#This Row],[start_num]]&lt;0))</f>
        <v>0</v>
      </c>
      <c r="P439" cm="1">
        <f t="array" aca="1" ref="P439" ca="1">IF(OR(availability[[#This Row],[start_missing]],availability[[#This Row],[end_missing]]), "",
 IF(OR(availability[[#This Row],[start_not_time]],availability[[#This Row],[end_not_time]]), "",
 (_FV(availability[#This Row],"end_num",TRUE)-_FV(availability[#This Row],"start_num",TRUE))*24))</f>
        <v>0</v>
      </c>
      <c r="Q439">
        <f ca="1">IF(availability[[#This Row],[duration_hours]]="", FALSE,
 OR(availability[[#This Row],[duration_hours]]&lt;=0, availability[[#This Row],[duration_hours]]&gt;16))</f>
        <v>0</v>
      </c>
    </row>
    <row r="440" spans="1:17" x14ac:dyDescent="0.25">
      <c r="A440" t="s">
        <v>603</v>
      </c>
      <c r="B440" t="s">
        <v>1049</v>
      </c>
      <c r="C440" s="1">
        <v>0.33333333333333331</v>
      </c>
      <c r="D440" s="1">
        <v>0.5</v>
      </c>
      <c r="E440" t="b">
        <f>LEN(TRIM(availability[[#This Row],[FacultyID]]))=0</f>
        <v>0</v>
      </c>
      <c r="F440" t="b">
        <f>LEN(TRIM(availability[[#This Row],[Day]]))=0</f>
        <v>0</v>
      </c>
      <c r="G440" t="b">
        <f>IF(availability[[#This Row],[Day]]="",FALSE, ISERROR(MATCH(availability[[#This Row],[Day]], RefLists!$E:$E, 0)))</f>
        <v>0</v>
      </c>
      <c r="H440" t="b">
        <f>LEN(availability[[#This Row],[FacultyID]])&lt;&gt;LEN(TRIM(availability[[#This Row],[FacultyID]]))</f>
        <v>0</v>
      </c>
      <c r="I440" t="b">
        <f>OR(availability[[#This Row],[AvailableStart]]="", ISBLANK(availability[[#This Row],[AvailableStart]]))</f>
        <v>0</v>
      </c>
      <c r="J440" t="b">
        <f>OR(availability[[#This Row],[AvailableEnd]]="", ISBLANK(availability[[#This Row],[AvailableEnd]]))</f>
        <v>0</v>
      </c>
      <c r="K440" t="b">
        <f>AND(NOT(availability[[#This Row],[start_missing]]), NOT(ISNUMBER(availability[[#This Row],[AvailableStart]])))</f>
        <v>0</v>
      </c>
      <c r="L440" t="b">
        <f>AND(NOT(availability[[#This Row],[end_missing]]), NOT(ISNUMBER(availability[[#This Row],[AvailableEnd]])))</f>
        <v>0</v>
      </c>
      <c r="M440">
        <f>IF(availability[[#This Row],[start_missing]],"", IF(ISNUMBER(availability[[#This Row],[AvailableStart]]), availability[[#This Row],[AvailableStart]], IFERROR(TIMEVALUE(availability[[#This Row],[AvailableStart]]), "")))</f>
        <v>0.33333333333333331</v>
      </c>
      <c r="N440">
        <f>IF(availability[[#This Row],[end_missing]],"", IF(ISNUMBER(availability[[#This Row],[AvailableEnd]]), availability[[#This Row],[AvailableEnd]], IFERROR(TIMEVALUE(availability[[#This Row],[AvailableEnd]]), "")))</f>
        <v>0.5</v>
      </c>
      <c r="O440" t="b">
        <f>IF(OR(availability[[#This Row],[start_missing]],availability[[#This Row],[end_missing]]), FALSE,
 IF(OR(availability[[#This Row],[start_not_time]],availability[[#This Row],[end_not_time]]), FALSE,
 availability[[#This Row],[end_num]]-availability[[#This Row],[start_num]]&lt;0))</f>
        <v>0</v>
      </c>
      <c r="P440" cm="1">
        <f t="array" aca="1" ref="P440" ca="1">IF(OR(availability[[#This Row],[start_missing]],availability[[#This Row],[end_missing]]), "",
 IF(OR(availability[[#This Row],[start_not_time]],availability[[#This Row],[end_not_time]]), "",
 (_FV(availability[#This Row],"end_num",TRUE)-_FV(availability[#This Row],"start_num",TRUE))*24))</f>
        <v>0</v>
      </c>
      <c r="Q440">
        <f ca="1">IF(availability[[#This Row],[duration_hours]]="", FALSE,
 OR(availability[[#This Row],[duration_hours]]&lt;=0, availability[[#This Row],[duration_hours]]&gt;16))</f>
        <v>0</v>
      </c>
    </row>
    <row r="441" spans="1:17" x14ac:dyDescent="0.25">
      <c r="A441" t="s">
        <v>603</v>
      </c>
      <c r="B441" t="s">
        <v>1053</v>
      </c>
      <c r="C441" s="1">
        <v>0.5</v>
      </c>
      <c r="D441" s="1">
        <v>0.66666666666666663</v>
      </c>
      <c r="E441" t="b">
        <f>LEN(TRIM(availability[[#This Row],[FacultyID]]))=0</f>
        <v>0</v>
      </c>
      <c r="F441" t="b">
        <f>LEN(TRIM(availability[[#This Row],[Day]]))=0</f>
        <v>0</v>
      </c>
      <c r="G441" t="b">
        <f>IF(availability[[#This Row],[Day]]="",FALSE, ISERROR(MATCH(availability[[#This Row],[Day]], RefLists!$E:$E, 0)))</f>
        <v>0</v>
      </c>
      <c r="H441" t="b">
        <f>LEN(availability[[#This Row],[FacultyID]])&lt;&gt;LEN(TRIM(availability[[#This Row],[FacultyID]]))</f>
        <v>0</v>
      </c>
      <c r="I441" t="b">
        <f>OR(availability[[#This Row],[AvailableStart]]="", ISBLANK(availability[[#This Row],[AvailableStart]]))</f>
        <v>0</v>
      </c>
      <c r="J441" t="b">
        <f>OR(availability[[#This Row],[AvailableEnd]]="", ISBLANK(availability[[#This Row],[AvailableEnd]]))</f>
        <v>0</v>
      </c>
      <c r="K441" t="b">
        <f>AND(NOT(availability[[#This Row],[start_missing]]), NOT(ISNUMBER(availability[[#This Row],[AvailableStart]])))</f>
        <v>0</v>
      </c>
      <c r="L441" t="b">
        <f>AND(NOT(availability[[#This Row],[end_missing]]), NOT(ISNUMBER(availability[[#This Row],[AvailableEnd]])))</f>
        <v>0</v>
      </c>
      <c r="M441">
        <f>IF(availability[[#This Row],[start_missing]],"", IF(ISNUMBER(availability[[#This Row],[AvailableStart]]), availability[[#This Row],[AvailableStart]], IFERROR(TIMEVALUE(availability[[#This Row],[AvailableStart]]), "")))</f>
        <v>0.5</v>
      </c>
      <c r="N441">
        <f>IF(availability[[#This Row],[end_missing]],"", IF(ISNUMBER(availability[[#This Row],[AvailableEnd]]), availability[[#This Row],[AvailableEnd]], IFERROR(TIMEVALUE(availability[[#This Row],[AvailableEnd]]), "")))</f>
        <v>0.66666666666666663</v>
      </c>
      <c r="O441" t="b">
        <f>IF(OR(availability[[#This Row],[start_missing]],availability[[#This Row],[end_missing]]), FALSE,
 IF(OR(availability[[#This Row],[start_not_time]],availability[[#This Row],[end_not_time]]), FALSE,
 availability[[#This Row],[end_num]]-availability[[#This Row],[start_num]]&lt;0))</f>
        <v>0</v>
      </c>
      <c r="P441" cm="1">
        <f t="array" aca="1" ref="P441" ca="1">IF(OR(availability[[#This Row],[start_missing]],availability[[#This Row],[end_missing]]), "",
 IF(OR(availability[[#This Row],[start_not_time]],availability[[#This Row],[end_not_time]]), "",
 (_FV(availability[#This Row],"end_num",TRUE)-_FV(availability[#This Row],"start_num",TRUE))*24))</f>
        <v>0</v>
      </c>
      <c r="Q441">
        <f ca="1">IF(availability[[#This Row],[duration_hours]]="", FALSE,
 OR(availability[[#This Row],[duration_hours]]&lt;=0, availability[[#This Row],[duration_hours]]&gt;16))</f>
        <v>0</v>
      </c>
    </row>
    <row r="442" spans="1:17" x14ac:dyDescent="0.25">
      <c r="A442" t="s">
        <v>606</v>
      </c>
      <c r="B442" t="s">
        <v>1050</v>
      </c>
      <c r="C442" s="1">
        <v>0.45833333333333331</v>
      </c>
      <c r="D442" s="1">
        <v>0.625</v>
      </c>
      <c r="E442" t="b">
        <f>LEN(TRIM(availability[[#This Row],[FacultyID]]))=0</f>
        <v>0</v>
      </c>
      <c r="F442" t="b">
        <f>LEN(TRIM(availability[[#This Row],[Day]]))=0</f>
        <v>0</v>
      </c>
      <c r="G442" t="b">
        <f>IF(availability[[#This Row],[Day]]="",FALSE, ISERROR(MATCH(availability[[#This Row],[Day]], RefLists!$E:$E, 0)))</f>
        <v>0</v>
      </c>
      <c r="H442" t="b">
        <f>LEN(availability[[#This Row],[FacultyID]])&lt;&gt;LEN(TRIM(availability[[#This Row],[FacultyID]]))</f>
        <v>0</v>
      </c>
      <c r="I442" t="b">
        <f>OR(availability[[#This Row],[AvailableStart]]="", ISBLANK(availability[[#This Row],[AvailableStart]]))</f>
        <v>0</v>
      </c>
      <c r="J442" t="b">
        <f>OR(availability[[#This Row],[AvailableEnd]]="", ISBLANK(availability[[#This Row],[AvailableEnd]]))</f>
        <v>0</v>
      </c>
      <c r="K442" t="b">
        <f>AND(NOT(availability[[#This Row],[start_missing]]), NOT(ISNUMBER(availability[[#This Row],[AvailableStart]])))</f>
        <v>0</v>
      </c>
      <c r="L442" t="b">
        <f>AND(NOT(availability[[#This Row],[end_missing]]), NOT(ISNUMBER(availability[[#This Row],[AvailableEnd]])))</f>
        <v>0</v>
      </c>
      <c r="M442">
        <f>IF(availability[[#This Row],[start_missing]],"", IF(ISNUMBER(availability[[#This Row],[AvailableStart]]), availability[[#This Row],[AvailableStart]], IFERROR(TIMEVALUE(availability[[#This Row],[AvailableStart]]), "")))</f>
        <v>0.45833333333333331</v>
      </c>
      <c r="N442">
        <f>IF(availability[[#This Row],[end_missing]],"", IF(ISNUMBER(availability[[#This Row],[AvailableEnd]]), availability[[#This Row],[AvailableEnd]], IFERROR(TIMEVALUE(availability[[#This Row],[AvailableEnd]]), "")))</f>
        <v>0.625</v>
      </c>
      <c r="O442" t="b">
        <f>IF(OR(availability[[#This Row],[start_missing]],availability[[#This Row],[end_missing]]), FALSE,
 IF(OR(availability[[#This Row],[start_not_time]],availability[[#This Row],[end_not_time]]), FALSE,
 availability[[#This Row],[end_num]]-availability[[#This Row],[start_num]]&lt;0))</f>
        <v>0</v>
      </c>
      <c r="P442" cm="1">
        <f t="array" aca="1" ref="P442" ca="1">IF(OR(availability[[#This Row],[start_missing]],availability[[#This Row],[end_missing]]), "",
 IF(OR(availability[[#This Row],[start_not_time]],availability[[#This Row],[end_not_time]]), "",
 (_FV(availability[#This Row],"end_num",TRUE)-_FV(availability[#This Row],"start_num",TRUE))*24))</f>
        <v>0</v>
      </c>
      <c r="Q442">
        <f ca="1">IF(availability[[#This Row],[duration_hours]]="", FALSE,
 OR(availability[[#This Row],[duration_hours]]&lt;=0, availability[[#This Row],[duration_hours]]&gt;16))</f>
        <v>0</v>
      </c>
    </row>
    <row r="443" spans="1:17" x14ac:dyDescent="0.25">
      <c r="A443" t="s">
        <v>606</v>
      </c>
      <c r="B443" t="s">
        <v>1053</v>
      </c>
      <c r="C443" s="1">
        <v>0.41666666666666669</v>
      </c>
      <c r="D443" s="1">
        <v>0.58333333333333337</v>
      </c>
      <c r="E443" t="b">
        <f>LEN(TRIM(availability[[#This Row],[FacultyID]]))=0</f>
        <v>0</v>
      </c>
      <c r="F443" t="b">
        <f>LEN(TRIM(availability[[#This Row],[Day]]))=0</f>
        <v>0</v>
      </c>
      <c r="G443" t="b">
        <f>IF(availability[[#This Row],[Day]]="",FALSE, ISERROR(MATCH(availability[[#This Row],[Day]], RefLists!$E:$E, 0)))</f>
        <v>0</v>
      </c>
      <c r="H443" t="b">
        <f>LEN(availability[[#This Row],[FacultyID]])&lt;&gt;LEN(TRIM(availability[[#This Row],[FacultyID]]))</f>
        <v>0</v>
      </c>
      <c r="I443" t="b">
        <f>OR(availability[[#This Row],[AvailableStart]]="", ISBLANK(availability[[#This Row],[AvailableStart]]))</f>
        <v>0</v>
      </c>
      <c r="J443" t="b">
        <f>OR(availability[[#This Row],[AvailableEnd]]="", ISBLANK(availability[[#This Row],[AvailableEnd]]))</f>
        <v>0</v>
      </c>
      <c r="K443" t="b">
        <f>AND(NOT(availability[[#This Row],[start_missing]]), NOT(ISNUMBER(availability[[#This Row],[AvailableStart]])))</f>
        <v>0</v>
      </c>
      <c r="L443" t="b">
        <f>AND(NOT(availability[[#This Row],[end_missing]]), NOT(ISNUMBER(availability[[#This Row],[AvailableEnd]])))</f>
        <v>0</v>
      </c>
      <c r="M443">
        <f>IF(availability[[#This Row],[start_missing]],"", IF(ISNUMBER(availability[[#This Row],[AvailableStart]]), availability[[#This Row],[AvailableStart]], IFERROR(TIMEVALUE(availability[[#This Row],[AvailableStart]]), "")))</f>
        <v>0.41666666666666669</v>
      </c>
      <c r="N443">
        <f>IF(availability[[#This Row],[end_missing]],"", IF(ISNUMBER(availability[[#This Row],[AvailableEnd]]), availability[[#This Row],[AvailableEnd]], IFERROR(TIMEVALUE(availability[[#This Row],[AvailableEnd]]), "")))</f>
        <v>0.58333333333333337</v>
      </c>
      <c r="O443" t="b">
        <f>IF(OR(availability[[#This Row],[start_missing]],availability[[#This Row],[end_missing]]), FALSE,
 IF(OR(availability[[#This Row],[start_not_time]],availability[[#This Row],[end_not_time]]), FALSE,
 availability[[#This Row],[end_num]]-availability[[#This Row],[start_num]]&lt;0))</f>
        <v>0</v>
      </c>
      <c r="P443" cm="1">
        <f t="array" aca="1" ref="P443" ca="1">IF(OR(availability[[#This Row],[start_missing]],availability[[#This Row],[end_missing]]), "",
 IF(OR(availability[[#This Row],[start_not_time]],availability[[#This Row],[end_not_time]]), "",
 (_FV(availability[#This Row],"end_num",TRUE)-_FV(availability[#This Row],"start_num",TRUE))*24))</f>
        <v>0</v>
      </c>
      <c r="Q443">
        <f ca="1">IF(availability[[#This Row],[duration_hours]]="", FALSE,
 OR(availability[[#This Row],[duration_hours]]&lt;=0, availability[[#This Row],[duration_hours]]&gt;16))</f>
        <v>0</v>
      </c>
    </row>
    <row r="444" spans="1:17" x14ac:dyDescent="0.25">
      <c r="A444" t="s">
        <v>606</v>
      </c>
      <c r="B444" t="s">
        <v>1052</v>
      </c>
      <c r="C444" s="1">
        <v>0.5</v>
      </c>
      <c r="D444" s="1">
        <v>0.625</v>
      </c>
      <c r="E444" t="b">
        <f>LEN(TRIM(availability[[#This Row],[FacultyID]]))=0</f>
        <v>0</v>
      </c>
      <c r="F444" t="b">
        <f>LEN(TRIM(availability[[#This Row],[Day]]))=0</f>
        <v>0</v>
      </c>
      <c r="G444" t="b">
        <f>IF(availability[[#This Row],[Day]]="",FALSE, ISERROR(MATCH(availability[[#This Row],[Day]], RefLists!$E:$E, 0)))</f>
        <v>0</v>
      </c>
      <c r="H444" t="b">
        <f>LEN(availability[[#This Row],[FacultyID]])&lt;&gt;LEN(TRIM(availability[[#This Row],[FacultyID]]))</f>
        <v>0</v>
      </c>
      <c r="I444" t="b">
        <f>OR(availability[[#This Row],[AvailableStart]]="", ISBLANK(availability[[#This Row],[AvailableStart]]))</f>
        <v>0</v>
      </c>
      <c r="J444" t="b">
        <f>OR(availability[[#This Row],[AvailableEnd]]="", ISBLANK(availability[[#This Row],[AvailableEnd]]))</f>
        <v>0</v>
      </c>
      <c r="K444" t="b">
        <f>AND(NOT(availability[[#This Row],[start_missing]]), NOT(ISNUMBER(availability[[#This Row],[AvailableStart]])))</f>
        <v>0</v>
      </c>
      <c r="L444" t="b">
        <f>AND(NOT(availability[[#This Row],[end_missing]]), NOT(ISNUMBER(availability[[#This Row],[AvailableEnd]])))</f>
        <v>0</v>
      </c>
      <c r="M444">
        <f>IF(availability[[#This Row],[start_missing]],"", IF(ISNUMBER(availability[[#This Row],[AvailableStart]]), availability[[#This Row],[AvailableStart]], IFERROR(TIMEVALUE(availability[[#This Row],[AvailableStart]]), "")))</f>
        <v>0.5</v>
      </c>
      <c r="N444">
        <f>IF(availability[[#This Row],[end_missing]],"", IF(ISNUMBER(availability[[#This Row],[AvailableEnd]]), availability[[#This Row],[AvailableEnd]], IFERROR(TIMEVALUE(availability[[#This Row],[AvailableEnd]]), "")))</f>
        <v>0.625</v>
      </c>
      <c r="O444" t="b">
        <f>IF(OR(availability[[#This Row],[start_missing]],availability[[#This Row],[end_missing]]), FALSE,
 IF(OR(availability[[#This Row],[start_not_time]],availability[[#This Row],[end_not_time]]), FALSE,
 availability[[#This Row],[end_num]]-availability[[#This Row],[start_num]]&lt;0))</f>
        <v>0</v>
      </c>
      <c r="P444" cm="1">
        <f t="array" aca="1" ref="P444" ca="1">IF(OR(availability[[#This Row],[start_missing]],availability[[#This Row],[end_missing]]), "",
 IF(OR(availability[[#This Row],[start_not_time]],availability[[#This Row],[end_not_time]]), "",
 (_FV(availability[#This Row],"end_num",TRUE)-_FV(availability[#This Row],"start_num",TRUE))*24))</f>
        <v>0</v>
      </c>
      <c r="Q444">
        <f ca="1">IF(availability[[#This Row],[duration_hours]]="", FALSE,
 OR(availability[[#This Row],[duration_hours]]&lt;=0, availability[[#This Row],[duration_hours]]&gt;16))</f>
        <v>0</v>
      </c>
    </row>
    <row r="445" spans="1:17" x14ac:dyDescent="0.25">
      <c r="A445" t="s">
        <v>609</v>
      </c>
      <c r="B445" t="s">
        <v>1052</v>
      </c>
      <c r="C445" s="1">
        <v>0.41666666666666669</v>
      </c>
      <c r="D445" s="1">
        <v>0.58333333333333337</v>
      </c>
      <c r="E445" t="b">
        <f>LEN(TRIM(availability[[#This Row],[FacultyID]]))=0</f>
        <v>0</v>
      </c>
      <c r="F445" t="b">
        <f>LEN(TRIM(availability[[#This Row],[Day]]))=0</f>
        <v>0</v>
      </c>
      <c r="G445" t="b">
        <f>IF(availability[[#This Row],[Day]]="",FALSE, ISERROR(MATCH(availability[[#This Row],[Day]], RefLists!$E:$E, 0)))</f>
        <v>0</v>
      </c>
      <c r="H445" t="b">
        <f>LEN(availability[[#This Row],[FacultyID]])&lt;&gt;LEN(TRIM(availability[[#This Row],[FacultyID]]))</f>
        <v>0</v>
      </c>
      <c r="I445" t="b">
        <f>OR(availability[[#This Row],[AvailableStart]]="", ISBLANK(availability[[#This Row],[AvailableStart]]))</f>
        <v>0</v>
      </c>
      <c r="J445" t="b">
        <f>OR(availability[[#This Row],[AvailableEnd]]="", ISBLANK(availability[[#This Row],[AvailableEnd]]))</f>
        <v>0</v>
      </c>
      <c r="K445" t="b">
        <f>AND(NOT(availability[[#This Row],[start_missing]]), NOT(ISNUMBER(availability[[#This Row],[AvailableStart]])))</f>
        <v>0</v>
      </c>
      <c r="L445" t="b">
        <f>AND(NOT(availability[[#This Row],[end_missing]]), NOT(ISNUMBER(availability[[#This Row],[AvailableEnd]])))</f>
        <v>0</v>
      </c>
      <c r="M445">
        <f>IF(availability[[#This Row],[start_missing]],"", IF(ISNUMBER(availability[[#This Row],[AvailableStart]]), availability[[#This Row],[AvailableStart]], IFERROR(TIMEVALUE(availability[[#This Row],[AvailableStart]]), "")))</f>
        <v>0.41666666666666669</v>
      </c>
      <c r="N445">
        <f>IF(availability[[#This Row],[end_missing]],"", IF(ISNUMBER(availability[[#This Row],[AvailableEnd]]), availability[[#This Row],[AvailableEnd]], IFERROR(TIMEVALUE(availability[[#This Row],[AvailableEnd]]), "")))</f>
        <v>0.58333333333333337</v>
      </c>
      <c r="O445" t="b">
        <f>IF(OR(availability[[#This Row],[start_missing]],availability[[#This Row],[end_missing]]), FALSE,
 IF(OR(availability[[#This Row],[start_not_time]],availability[[#This Row],[end_not_time]]), FALSE,
 availability[[#This Row],[end_num]]-availability[[#This Row],[start_num]]&lt;0))</f>
        <v>0</v>
      </c>
      <c r="P445" cm="1">
        <f t="array" aca="1" ref="P445" ca="1">IF(OR(availability[[#This Row],[start_missing]],availability[[#This Row],[end_missing]]), "",
 IF(OR(availability[[#This Row],[start_not_time]],availability[[#This Row],[end_not_time]]), "",
 (_FV(availability[#This Row],"end_num",TRUE)-_FV(availability[#This Row],"start_num",TRUE))*24))</f>
        <v>0</v>
      </c>
      <c r="Q445">
        <f ca="1">IF(availability[[#This Row],[duration_hours]]="", FALSE,
 OR(availability[[#This Row],[duration_hours]]&lt;=0, availability[[#This Row],[duration_hours]]&gt;16))</f>
        <v>0</v>
      </c>
    </row>
    <row r="446" spans="1:17" x14ac:dyDescent="0.25">
      <c r="A446" t="s">
        <v>609</v>
      </c>
      <c r="B446" t="s">
        <v>1049</v>
      </c>
      <c r="C446" s="1">
        <v>0.375</v>
      </c>
      <c r="D446" s="1">
        <v>0.54166666666666663</v>
      </c>
      <c r="E446" t="b">
        <f>LEN(TRIM(availability[[#This Row],[FacultyID]]))=0</f>
        <v>0</v>
      </c>
      <c r="F446" t="b">
        <f>LEN(TRIM(availability[[#This Row],[Day]]))=0</f>
        <v>0</v>
      </c>
      <c r="G446" t="b">
        <f>IF(availability[[#This Row],[Day]]="",FALSE, ISERROR(MATCH(availability[[#This Row],[Day]], RefLists!$E:$E, 0)))</f>
        <v>0</v>
      </c>
      <c r="H446" t="b">
        <f>LEN(availability[[#This Row],[FacultyID]])&lt;&gt;LEN(TRIM(availability[[#This Row],[FacultyID]]))</f>
        <v>0</v>
      </c>
      <c r="I446" t="b">
        <f>OR(availability[[#This Row],[AvailableStart]]="", ISBLANK(availability[[#This Row],[AvailableStart]]))</f>
        <v>0</v>
      </c>
      <c r="J446" t="b">
        <f>OR(availability[[#This Row],[AvailableEnd]]="", ISBLANK(availability[[#This Row],[AvailableEnd]]))</f>
        <v>0</v>
      </c>
      <c r="K446" t="b">
        <f>AND(NOT(availability[[#This Row],[start_missing]]), NOT(ISNUMBER(availability[[#This Row],[AvailableStart]])))</f>
        <v>0</v>
      </c>
      <c r="L446" t="b">
        <f>AND(NOT(availability[[#This Row],[end_missing]]), NOT(ISNUMBER(availability[[#This Row],[AvailableEnd]])))</f>
        <v>0</v>
      </c>
      <c r="M446">
        <f>IF(availability[[#This Row],[start_missing]],"", IF(ISNUMBER(availability[[#This Row],[AvailableStart]]), availability[[#This Row],[AvailableStart]], IFERROR(TIMEVALUE(availability[[#This Row],[AvailableStart]]), "")))</f>
        <v>0.375</v>
      </c>
      <c r="N446">
        <f>IF(availability[[#This Row],[end_missing]],"", IF(ISNUMBER(availability[[#This Row],[AvailableEnd]]), availability[[#This Row],[AvailableEnd]], IFERROR(TIMEVALUE(availability[[#This Row],[AvailableEnd]]), "")))</f>
        <v>0.54166666666666663</v>
      </c>
      <c r="O446" t="b">
        <f>IF(OR(availability[[#This Row],[start_missing]],availability[[#This Row],[end_missing]]), FALSE,
 IF(OR(availability[[#This Row],[start_not_time]],availability[[#This Row],[end_not_time]]), FALSE,
 availability[[#This Row],[end_num]]-availability[[#This Row],[start_num]]&lt;0))</f>
        <v>0</v>
      </c>
      <c r="P446" cm="1">
        <f t="array" aca="1" ref="P446" ca="1">IF(OR(availability[[#This Row],[start_missing]],availability[[#This Row],[end_missing]]), "",
 IF(OR(availability[[#This Row],[start_not_time]],availability[[#This Row],[end_not_time]]), "",
 (_FV(availability[#This Row],"end_num",TRUE)-_FV(availability[#This Row],"start_num",TRUE))*24))</f>
        <v>0</v>
      </c>
      <c r="Q446">
        <f ca="1">IF(availability[[#This Row],[duration_hours]]="", FALSE,
 OR(availability[[#This Row],[duration_hours]]&lt;=0, availability[[#This Row],[duration_hours]]&gt;16))</f>
        <v>0</v>
      </c>
    </row>
    <row r="447" spans="1:17" x14ac:dyDescent="0.25">
      <c r="A447" t="s">
        <v>609</v>
      </c>
      <c r="B447" t="s">
        <v>1053</v>
      </c>
      <c r="C447" s="1">
        <v>0.375</v>
      </c>
      <c r="D447" s="1">
        <v>0.5</v>
      </c>
      <c r="E447" t="b">
        <f>LEN(TRIM(availability[[#This Row],[FacultyID]]))=0</f>
        <v>0</v>
      </c>
      <c r="F447" t="b">
        <f>LEN(TRIM(availability[[#This Row],[Day]]))=0</f>
        <v>0</v>
      </c>
      <c r="G447" t="b">
        <f>IF(availability[[#This Row],[Day]]="",FALSE, ISERROR(MATCH(availability[[#This Row],[Day]], RefLists!$E:$E, 0)))</f>
        <v>0</v>
      </c>
      <c r="H447" t="b">
        <f>LEN(availability[[#This Row],[FacultyID]])&lt;&gt;LEN(TRIM(availability[[#This Row],[FacultyID]]))</f>
        <v>0</v>
      </c>
      <c r="I447" t="b">
        <f>OR(availability[[#This Row],[AvailableStart]]="", ISBLANK(availability[[#This Row],[AvailableStart]]))</f>
        <v>0</v>
      </c>
      <c r="J447" t="b">
        <f>OR(availability[[#This Row],[AvailableEnd]]="", ISBLANK(availability[[#This Row],[AvailableEnd]]))</f>
        <v>0</v>
      </c>
      <c r="K447" t="b">
        <f>AND(NOT(availability[[#This Row],[start_missing]]), NOT(ISNUMBER(availability[[#This Row],[AvailableStart]])))</f>
        <v>0</v>
      </c>
      <c r="L447" t="b">
        <f>AND(NOT(availability[[#This Row],[end_missing]]), NOT(ISNUMBER(availability[[#This Row],[AvailableEnd]])))</f>
        <v>0</v>
      </c>
      <c r="M447">
        <f>IF(availability[[#This Row],[start_missing]],"", IF(ISNUMBER(availability[[#This Row],[AvailableStart]]), availability[[#This Row],[AvailableStart]], IFERROR(TIMEVALUE(availability[[#This Row],[AvailableStart]]), "")))</f>
        <v>0.375</v>
      </c>
      <c r="N447">
        <f>IF(availability[[#This Row],[end_missing]],"", IF(ISNUMBER(availability[[#This Row],[AvailableEnd]]), availability[[#This Row],[AvailableEnd]], IFERROR(TIMEVALUE(availability[[#This Row],[AvailableEnd]]), "")))</f>
        <v>0.5</v>
      </c>
      <c r="O447" t="b">
        <f>IF(OR(availability[[#This Row],[start_missing]],availability[[#This Row],[end_missing]]), FALSE,
 IF(OR(availability[[#This Row],[start_not_time]],availability[[#This Row],[end_not_time]]), FALSE,
 availability[[#This Row],[end_num]]-availability[[#This Row],[start_num]]&lt;0))</f>
        <v>0</v>
      </c>
      <c r="P447" cm="1">
        <f t="array" aca="1" ref="P447" ca="1">IF(OR(availability[[#This Row],[start_missing]],availability[[#This Row],[end_missing]]), "",
 IF(OR(availability[[#This Row],[start_not_time]],availability[[#This Row],[end_not_time]]), "",
 (_FV(availability[#This Row],"end_num",TRUE)-_FV(availability[#This Row],"start_num",TRUE))*24))</f>
        <v>0</v>
      </c>
      <c r="Q447">
        <f ca="1">IF(availability[[#This Row],[duration_hours]]="", FALSE,
 OR(availability[[#This Row],[duration_hours]]&lt;=0, availability[[#This Row],[duration_hours]]&gt;16))</f>
        <v>0</v>
      </c>
    </row>
    <row r="448" spans="1:17" x14ac:dyDescent="0.25">
      <c r="A448" t="s">
        <v>612</v>
      </c>
      <c r="B448" t="s">
        <v>1052</v>
      </c>
      <c r="C448" s="1">
        <v>0.45833333333333331</v>
      </c>
      <c r="D448" s="1">
        <v>0.54166666666666663</v>
      </c>
      <c r="E448" t="b">
        <f>LEN(TRIM(availability[[#This Row],[FacultyID]]))=0</f>
        <v>0</v>
      </c>
      <c r="F448" t="b">
        <f>LEN(TRIM(availability[[#This Row],[Day]]))=0</f>
        <v>0</v>
      </c>
      <c r="G448" t="b">
        <f>IF(availability[[#This Row],[Day]]="",FALSE, ISERROR(MATCH(availability[[#This Row],[Day]], RefLists!$E:$E, 0)))</f>
        <v>0</v>
      </c>
      <c r="H448" t="b">
        <f>LEN(availability[[#This Row],[FacultyID]])&lt;&gt;LEN(TRIM(availability[[#This Row],[FacultyID]]))</f>
        <v>0</v>
      </c>
      <c r="I448" t="b">
        <f>OR(availability[[#This Row],[AvailableStart]]="", ISBLANK(availability[[#This Row],[AvailableStart]]))</f>
        <v>0</v>
      </c>
      <c r="J448" t="b">
        <f>OR(availability[[#This Row],[AvailableEnd]]="", ISBLANK(availability[[#This Row],[AvailableEnd]]))</f>
        <v>0</v>
      </c>
      <c r="K448" t="b">
        <f>AND(NOT(availability[[#This Row],[start_missing]]), NOT(ISNUMBER(availability[[#This Row],[AvailableStart]])))</f>
        <v>0</v>
      </c>
      <c r="L448" t="b">
        <f>AND(NOT(availability[[#This Row],[end_missing]]), NOT(ISNUMBER(availability[[#This Row],[AvailableEnd]])))</f>
        <v>0</v>
      </c>
      <c r="M448">
        <f>IF(availability[[#This Row],[start_missing]],"", IF(ISNUMBER(availability[[#This Row],[AvailableStart]]), availability[[#This Row],[AvailableStart]], IFERROR(TIMEVALUE(availability[[#This Row],[AvailableStart]]), "")))</f>
        <v>0.45833333333333331</v>
      </c>
      <c r="N448">
        <f>IF(availability[[#This Row],[end_missing]],"", IF(ISNUMBER(availability[[#This Row],[AvailableEnd]]), availability[[#This Row],[AvailableEnd]], IFERROR(TIMEVALUE(availability[[#This Row],[AvailableEnd]]), "")))</f>
        <v>0.54166666666666663</v>
      </c>
      <c r="O448" t="b">
        <f>IF(OR(availability[[#This Row],[start_missing]],availability[[#This Row],[end_missing]]), FALSE,
 IF(OR(availability[[#This Row],[start_not_time]],availability[[#This Row],[end_not_time]]), FALSE,
 availability[[#This Row],[end_num]]-availability[[#This Row],[start_num]]&lt;0))</f>
        <v>0</v>
      </c>
      <c r="P448" cm="1">
        <f t="array" aca="1" ref="P448" ca="1">IF(OR(availability[[#This Row],[start_missing]],availability[[#This Row],[end_missing]]), "",
 IF(OR(availability[[#This Row],[start_not_time]],availability[[#This Row],[end_not_time]]), "",
 (_FV(availability[#This Row],"end_num",TRUE)-_FV(availability[#This Row],"start_num",TRUE))*24))</f>
        <v>0</v>
      </c>
      <c r="Q448">
        <f ca="1">IF(availability[[#This Row],[duration_hours]]="", FALSE,
 OR(availability[[#This Row],[duration_hours]]&lt;=0, availability[[#This Row],[duration_hours]]&gt;16))</f>
        <v>0</v>
      </c>
    </row>
    <row r="449" spans="1:17" x14ac:dyDescent="0.25">
      <c r="A449" t="s">
        <v>612</v>
      </c>
      <c r="B449" t="s">
        <v>1050</v>
      </c>
      <c r="C449" s="1">
        <v>0.54166666666666663</v>
      </c>
      <c r="D449" s="1">
        <v>0.70833333333333337</v>
      </c>
      <c r="E449" t="b">
        <f>LEN(TRIM(availability[[#This Row],[FacultyID]]))=0</f>
        <v>0</v>
      </c>
      <c r="F449" t="b">
        <f>LEN(TRIM(availability[[#This Row],[Day]]))=0</f>
        <v>0</v>
      </c>
      <c r="G449" t="b">
        <f>IF(availability[[#This Row],[Day]]="",FALSE, ISERROR(MATCH(availability[[#This Row],[Day]], RefLists!$E:$E, 0)))</f>
        <v>0</v>
      </c>
      <c r="H449" t="b">
        <f>LEN(availability[[#This Row],[FacultyID]])&lt;&gt;LEN(TRIM(availability[[#This Row],[FacultyID]]))</f>
        <v>0</v>
      </c>
      <c r="I449" t="b">
        <f>OR(availability[[#This Row],[AvailableStart]]="", ISBLANK(availability[[#This Row],[AvailableStart]]))</f>
        <v>0</v>
      </c>
      <c r="J449" t="b">
        <f>OR(availability[[#This Row],[AvailableEnd]]="", ISBLANK(availability[[#This Row],[AvailableEnd]]))</f>
        <v>0</v>
      </c>
      <c r="K449" t="b">
        <f>AND(NOT(availability[[#This Row],[start_missing]]), NOT(ISNUMBER(availability[[#This Row],[AvailableStart]])))</f>
        <v>0</v>
      </c>
      <c r="L449" t="b">
        <f>AND(NOT(availability[[#This Row],[end_missing]]), NOT(ISNUMBER(availability[[#This Row],[AvailableEnd]])))</f>
        <v>0</v>
      </c>
      <c r="M449">
        <f>IF(availability[[#This Row],[start_missing]],"", IF(ISNUMBER(availability[[#This Row],[AvailableStart]]), availability[[#This Row],[AvailableStart]], IFERROR(TIMEVALUE(availability[[#This Row],[AvailableStart]]), "")))</f>
        <v>0.54166666666666663</v>
      </c>
      <c r="N449">
        <f>IF(availability[[#This Row],[end_missing]],"", IF(ISNUMBER(availability[[#This Row],[AvailableEnd]]), availability[[#This Row],[AvailableEnd]], IFERROR(TIMEVALUE(availability[[#This Row],[AvailableEnd]]), "")))</f>
        <v>0.70833333333333337</v>
      </c>
      <c r="O449" t="b">
        <f>IF(OR(availability[[#This Row],[start_missing]],availability[[#This Row],[end_missing]]), FALSE,
 IF(OR(availability[[#This Row],[start_not_time]],availability[[#This Row],[end_not_time]]), FALSE,
 availability[[#This Row],[end_num]]-availability[[#This Row],[start_num]]&lt;0))</f>
        <v>0</v>
      </c>
      <c r="P449" cm="1">
        <f t="array" aca="1" ref="P449" ca="1">IF(OR(availability[[#This Row],[start_missing]],availability[[#This Row],[end_missing]]), "",
 IF(OR(availability[[#This Row],[start_not_time]],availability[[#This Row],[end_not_time]]), "",
 (_FV(availability[#This Row],"end_num",TRUE)-_FV(availability[#This Row],"start_num",TRUE))*24))</f>
        <v>0</v>
      </c>
      <c r="Q449">
        <f ca="1">IF(availability[[#This Row],[duration_hours]]="", FALSE,
 OR(availability[[#This Row],[duration_hours]]&lt;=0, availability[[#This Row],[duration_hours]]&gt;16))</f>
        <v>0</v>
      </c>
    </row>
    <row r="450" spans="1:17" x14ac:dyDescent="0.25">
      <c r="A450" t="s">
        <v>612</v>
      </c>
      <c r="B450" t="s">
        <v>1053</v>
      </c>
      <c r="C450" s="1">
        <v>0.33333333333333331</v>
      </c>
      <c r="D450" s="1">
        <v>0.45833333333333331</v>
      </c>
      <c r="E450" t="b">
        <f>LEN(TRIM(availability[[#This Row],[FacultyID]]))=0</f>
        <v>0</v>
      </c>
      <c r="F450" t="b">
        <f>LEN(TRIM(availability[[#This Row],[Day]]))=0</f>
        <v>0</v>
      </c>
      <c r="G450" t="b">
        <f>IF(availability[[#This Row],[Day]]="",FALSE, ISERROR(MATCH(availability[[#This Row],[Day]], RefLists!$E:$E, 0)))</f>
        <v>0</v>
      </c>
      <c r="H450" t="b">
        <f>LEN(availability[[#This Row],[FacultyID]])&lt;&gt;LEN(TRIM(availability[[#This Row],[FacultyID]]))</f>
        <v>0</v>
      </c>
      <c r="I450" t="b">
        <f>OR(availability[[#This Row],[AvailableStart]]="", ISBLANK(availability[[#This Row],[AvailableStart]]))</f>
        <v>0</v>
      </c>
      <c r="J450" t="b">
        <f>OR(availability[[#This Row],[AvailableEnd]]="", ISBLANK(availability[[#This Row],[AvailableEnd]]))</f>
        <v>0</v>
      </c>
      <c r="K450" t="b">
        <f>AND(NOT(availability[[#This Row],[start_missing]]), NOT(ISNUMBER(availability[[#This Row],[AvailableStart]])))</f>
        <v>0</v>
      </c>
      <c r="L450" t="b">
        <f>AND(NOT(availability[[#This Row],[end_missing]]), NOT(ISNUMBER(availability[[#This Row],[AvailableEnd]])))</f>
        <v>0</v>
      </c>
      <c r="M450">
        <f>IF(availability[[#This Row],[start_missing]],"", IF(ISNUMBER(availability[[#This Row],[AvailableStart]]), availability[[#This Row],[AvailableStart]], IFERROR(TIMEVALUE(availability[[#This Row],[AvailableStart]]), "")))</f>
        <v>0.33333333333333331</v>
      </c>
      <c r="N450">
        <f>IF(availability[[#This Row],[end_missing]],"", IF(ISNUMBER(availability[[#This Row],[AvailableEnd]]), availability[[#This Row],[AvailableEnd]], IFERROR(TIMEVALUE(availability[[#This Row],[AvailableEnd]]), "")))</f>
        <v>0.45833333333333331</v>
      </c>
      <c r="O450" t="b">
        <f>IF(OR(availability[[#This Row],[start_missing]],availability[[#This Row],[end_missing]]), FALSE,
 IF(OR(availability[[#This Row],[start_not_time]],availability[[#This Row],[end_not_time]]), FALSE,
 availability[[#This Row],[end_num]]-availability[[#This Row],[start_num]]&lt;0))</f>
        <v>0</v>
      </c>
      <c r="P450" cm="1">
        <f t="array" aca="1" ref="P450" ca="1">IF(OR(availability[[#This Row],[start_missing]],availability[[#This Row],[end_missing]]), "",
 IF(OR(availability[[#This Row],[start_not_time]],availability[[#This Row],[end_not_time]]), "",
 (_FV(availability[#This Row],"end_num",TRUE)-_FV(availability[#This Row],"start_num",TRUE))*24))</f>
        <v>0</v>
      </c>
      <c r="Q450">
        <f ca="1">IF(availability[[#This Row],[duration_hours]]="", FALSE,
 OR(availability[[#This Row],[duration_hours]]&lt;=0, availability[[#This Row],[duration_hours]]&gt;16))</f>
        <v>0</v>
      </c>
    </row>
    <row r="451" spans="1:17" x14ac:dyDescent="0.25">
      <c r="A451" t="s">
        <v>615</v>
      </c>
      <c r="B451" t="s">
        <v>1053</v>
      </c>
      <c r="C451" s="1">
        <v>0.54166666666666663</v>
      </c>
      <c r="D451" s="1">
        <v>0.66666666666666663</v>
      </c>
      <c r="E451" t="b">
        <f>LEN(TRIM(availability[[#This Row],[FacultyID]]))=0</f>
        <v>0</v>
      </c>
      <c r="F451" t="b">
        <f>LEN(TRIM(availability[[#This Row],[Day]]))=0</f>
        <v>0</v>
      </c>
      <c r="G451" t="b">
        <f>IF(availability[[#This Row],[Day]]="",FALSE, ISERROR(MATCH(availability[[#This Row],[Day]], RefLists!$E:$E, 0)))</f>
        <v>0</v>
      </c>
      <c r="H451" t="b">
        <f>LEN(availability[[#This Row],[FacultyID]])&lt;&gt;LEN(TRIM(availability[[#This Row],[FacultyID]]))</f>
        <v>0</v>
      </c>
      <c r="I451" t="b">
        <f>OR(availability[[#This Row],[AvailableStart]]="", ISBLANK(availability[[#This Row],[AvailableStart]]))</f>
        <v>0</v>
      </c>
      <c r="J451" t="b">
        <f>OR(availability[[#This Row],[AvailableEnd]]="", ISBLANK(availability[[#This Row],[AvailableEnd]]))</f>
        <v>0</v>
      </c>
      <c r="K451" t="b">
        <f>AND(NOT(availability[[#This Row],[start_missing]]), NOT(ISNUMBER(availability[[#This Row],[AvailableStart]])))</f>
        <v>0</v>
      </c>
      <c r="L451" t="b">
        <f>AND(NOT(availability[[#This Row],[end_missing]]), NOT(ISNUMBER(availability[[#This Row],[AvailableEnd]])))</f>
        <v>0</v>
      </c>
      <c r="M451">
        <f>IF(availability[[#This Row],[start_missing]],"", IF(ISNUMBER(availability[[#This Row],[AvailableStart]]), availability[[#This Row],[AvailableStart]], IFERROR(TIMEVALUE(availability[[#This Row],[AvailableStart]]), "")))</f>
        <v>0.54166666666666663</v>
      </c>
      <c r="N451">
        <f>IF(availability[[#This Row],[end_missing]],"", IF(ISNUMBER(availability[[#This Row],[AvailableEnd]]), availability[[#This Row],[AvailableEnd]], IFERROR(TIMEVALUE(availability[[#This Row],[AvailableEnd]]), "")))</f>
        <v>0.66666666666666663</v>
      </c>
      <c r="O451" t="b">
        <f>IF(OR(availability[[#This Row],[start_missing]],availability[[#This Row],[end_missing]]), FALSE,
 IF(OR(availability[[#This Row],[start_not_time]],availability[[#This Row],[end_not_time]]), FALSE,
 availability[[#This Row],[end_num]]-availability[[#This Row],[start_num]]&lt;0))</f>
        <v>0</v>
      </c>
      <c r="P451" cm="1">
        <f t="array" aca="1" ref="P451" ca="1">IF(OR(availability[[#This Row],[start_missing]],availability[[#This Row],[end_missing]]), "",
 IF(OR(availability[[#This Row],[start_not_time]],availability[[#This Row],[end_not_time]]), "",
 (_FV(availability[#This Row],"end_num",TRUE)-_FV(availability[#This Row],"start_num",TRUE))*24))</f>
        <v>0</v>
      </c>
      <c r="Q451">
        <f ca="1">IF(availability[[#This Row],[duration_hours]]="", FALSE,
 OR(availability[[#This Row],[duration_hours]]&lt;=0, availability[[#This Row],[duration_hours]]&gt;16))</f>
        <v>0</v>
      </c>
    </row>
    <row r="452" spans="1:17" x14ac:dyDescent="0.25">
      <c r="A452" t="s">
        <v>615</v>
      </c>
      <c r="B452" t="s">
        <v>1051</v>
      </c>
      <c r="C452" s="1">
        <v>0.45833333333333331</v>
      </c>
      <c r="D452" s="1">
        <v>0.54166666666666663</v>
      </c>
      <c r="E452" t="b">
        <f>LEN(TRIM(availability[[#This Row],[FacultyID]]))=0</f>
        <v>0</v>
      </c>
      <c r="F452" t="b">
        <f>LEN(TRIM(availability[[#This Row],[Day]]))=0</f>
        <v>0</v>
      </c>
      <c r="G452" t="b">
        <f>IF(availability[[#This Row],[Day]]="",FALSE, ISERROR(MATCH(availability[[#This Row],[Day]], RefLists!$E:$E, 0)))</f>
        <v>0</v>
      </c>
      <c r="H452" t="b">
        <f>LEN(availability[[#This Row],[FacultyID]])&lt;&gt;LEN(TRIM(availability[[#This Row],[FacultyID]]))</f>
        <v>0</v>
      </c>
      <c r="I452" t="b">
        <f>OR(availability[[#This Row],[AvailableStart]]="", ISBLANK(availability[[#This Row],[AvailableStart]]))</f>
        <v>0</v>
      </c>
      <c r="J452" t="b">
        <f>OR(availability[[#This Row],[AvailableEnd]]="", ISBLANK(availability[[#This Row],[AvailableEnd]]))</f>
        <v>0</v>
      </c>
      <c r="K452" t="b">
        <f>AND(NOT(availability[[#This Row],[start_missing]]), NOT(ISNUMBER(availability[[#This Row],[AvailableStart]])))</f>
        <v>0</v>
      </c>
      <c r="L452" t="b">
        <f>AND(NOT(availability[[#This Row],[end_missing]]), NOT(ISNUMBER(availability[[#This Row],[AvailableEnd]])))</f>
        <v>0</v>
      </c>
      <c r="M452">
        <f>IF(availability[[#This Row],[start_missing]],"", IF(ISNUMBER(availability[[#This Row],[AvailableStart]]), availability[[#This Row],[AvailableStart]], IFERROR(TIMEVALUE(availability[[#This Row],[AvailableStart]]), "")))</f>
        <v>0.45833333333333331</v>
      </c>
      <c r="N452">
        <f>IF(availability[[#This Row],[end_missing]],"", IF(ISNUMBER(availability[[#This Row],[AvailableEnd]]), availability[[#This Row],[AvailableEnd]], IFERROR(TIMEVALUE(availability[[#This Row],[AvailableEnd]]), "")))</f>
        <v>0.54166666666666663</v>
      </c>
      <c r="O452" t="b">
        <f>IF(OR(availability[[#This Row],[start_missing]],availability[[#This Row],[end_missing]]), FALSE,
 IF(OR(availability[[#This Row],[start_not_time]],availability[[#This Row],[end_not_time]]), FALSE,
 availability[[#This Row],[end_num]]-availability[[#This Row],[start_num]]&lt;0))</f>
        <v>0</v>
      </c>
      <c r="P452" cm="1">
        <f t="array" aca="1" ref="P452" ca="1">IF(OR(availability[[#This Row],[start_missing]],availability[[#This Row],[end_missing]]), "",
 IF(OR(availability[[#This Row],[start_not_time]],availability[[#This Row],[end_not_time]]), "",
 (_FV(availability[#This Row],"end_num",TRUE)-_FV(availability[#This Row],"start_num",TRUE))*24))</f>
        <v>0</v>
      </c>
      <c r="Q452">
        <f ca="1">IF(availability[[#This Row],[duration_hours]]="", FALSE,
 OR(availability[[#This Row],[duration_hours]]&lt;=0, availability[[#This Row],[duration_hours]]&gt;16))</f>
        <v>0</v>
      </c>
    </row>
    <row r="453" spans="1:17" x14ac:dyDescent="0.25">
      <c r="A453" t="s">
        <v>615</v>
      </c>
      <c r="B453" t="s">
        <v>1049</v>
      </c>
      <c r="C453" s="1">
        <v>0.41666666666666669</v>
      </c>
      <c r="D453" s="1">
        <v>0.54166666666666663</v>
      </c>
      <c r="E453" t="b">
        <f>LEN(TRIM(availability[[#This Row],[FacultyID]]))=0</f>
        <v>0</v>
      </c>
      <c r="F453" t="b">
        <f>LEN(TRIM(availability[[#This Row],[Day]]))=0</f>
        <v>0</v>
      </c>
      <c r="G453" t="b">
        <f>IF(availability[[#This Row],[Day]]="",FALSE, ISERROR(MATCH(availability[[#This Row],[Day]], RefLists!$E:$E, 0)))</f>
        <v>0</v>
      </c>
      <c r="H453" t="b">
        <f>LEN(availability[[#This Row],[FacultyID]])&lt;&gt;LEN(TRIM(availability[[#This Row],[FacultyID]]))</f>
        <v>0</v>
      </c>
      <c r="I453" t="b">
        <f>OR(availability[[#This Row],[AvailableStart]]="", ISBLANK(availability[[#This Row],[AvailableStart]]))</f>
        <v>0</v>
      </c>
      <c r="J453" t="b">
        <f>OR(availability[[#This Row],[AvailableEnd]]="", ISBLANK(availability[[#This Row],[AvailableEnd]]))</f>
        <v>0</v>
      </c>
      <c r="K453" t="b">
        <f>AND(NOT(availability[[#This Row],[start_missing]]), NOT(ISNUMBER(availability[[#This Row],[AvailableStart]])))</f>
        <v>0</v>
      </c>
      <c r="L453" t="b">
        <f>AND(NOT(availability[[#This Row],[end_missing]]), NOT(ISNUMBER(availability[[#This Row],[AvailableEnd]])))</f>
        <v>0</v>
      </c>
      <c r="M453">
        <f>IF(availability[[#This Row],[start_missing]],"", IF(ISNUMBER(availability[[#This Row],[AvailableStart]]), availability[[#This Row],[AvailableStart]], IFERROR(TIMEVALUE(availability[[#This Row],[AvailableStart]]), "")))</f>
        <v>0.41666666666666669</v>
      </c>
      <c r="N453">
        <f>IF(availability[[#This Row],[end_missing]],"", IF(ISNUMBER(availability[[#This Row],[AvailableEnd]]), availability[[#This Row],[AvailableEnd]], IFERROR(TIMEVALUE(availability[[#This Row],[AvailableEnd]]), "")))</f>
        <v>0.54166666666666663</v>
      </c>
      <c r="O453" t="b">
        <f>IF(OR(availability[[#This Row],[start_missing]],availability[[#This Row],[end_missing]]), FALSE,
 IF(OR(availability[[#This Row],[start_not_time]],availability[[#This Row],[end_not_time]]), FALSE,
 availability[[#This Row],[end_num]]-availability[[#This Row],[start_num]]&lt;0))</f>
        <v>0</v>
      </c>
      <c r="P453" cm="1">
        <f t="array" aca="1" ref="P453" ca="1">IF(OR(availability[[#This Row],[start_missing]],availability[[#This Row],[end_missing]]), "",
 IF(OR(availability[[#This Row],[start_not_time]],availability[[#This Row],[end_not_time]]), "",
 (_FV(availability[#This Row],"end_num",TRUE)-_FV(availability[#This Row],"start_num",TRUE))*24))</f>
        <v>0</v>
      </c>
      <c r="Q453">
        <f ca="1">IF(availability[[#This Row],[duration_hours]]="", FALSE,
 OR(availability[[#This Row],[duration_hours]]&lt;=0, availability[[#This Row],[duration_hours]]&gt;16))</f>
        <v>0</v>
      </c>
    </row>
    <row r="454" spans="1:17" x14ac:dyDescent="0.25">
      <c r="A454" t="s">
        <v>615</v>
      </c>
      <c r="B454" t="s">
        <v>1052</v>
      </c>
      <c r="C454" s="1">
        <v>0.54166666666666663</v>
      </c>
      <c r="D454" s="1">
        <v>0.70833333333333337</v>
      </c>
      <c r="E454" t="b">
        <f>LEN(TRIM(availability[[#This Row],[FacultyID]]))=0</f>
        <v>0</v>
      </c>
      <c r="F454" t="b">
        <f>LEN(TRIM(availability[[#This Row],[Day]]))=0</f>
        <v>0</v>
      </c>
      <c r="G454" t="b">
        <f>IF(availability[[#This Row],[Day]]="",FALSE, ISERROR(MATCH(availability[[#This Row],[Day]], RefLists!$E:$E, 0)))</f>
        <v>0</v>
      </c>
      <c r="H454" t="b">
        <f>LEN(availability[[#This Row],[FacultyID]])&lt;&gt;LEN(TRIM(availability[[#This Row],[FacultyID]]))</f>
        <v>0</v>
      </c>
      <c r="I454" t="b">
        <f>OR(availability[[#This Row],[AvailableStart]]="", ISBLANK(availability[[#This Row],[AvailableStart]]))</f>
        <v>0</v>
      </c>
      <c r="J454" t="b">
        <f>OR(availability[[#This Row],[AvailableEnd]]="", ISBLANK(availability[[#This Row],[AvailableEnd]]))</f>
        <v>0</v>
      </c>
      <c r="K454" t="b">
        <f>AND(NOT(availability[[#This Row],[start_missing]]), NOT(ISNUMBER(availability[[#This Row],[AvailableStart]])))</f>
        <v>0</v>
      </c>
      <c r="L454" t="b">
        <f>AND(NOT(availability[[#This Row],[end_missing]]), NOT(ISNUMBER(availability[[#This Row],[AvailableEnd]])))</f>
        <v>0</v>
      </c>
      <c r="M454">
        <f>IF(availability[[#This Row],[start_missing]],"", IF(ISNUMBER(availability[[#This Row],[AvailableStart]]), availability[[#This Row],[AvailableStart]], IFERROR(TIMEVALUE(availability[[#This Row],[AvailableStart]]), "")))</f>
        <v>0.54166666666666663</v>
      </c>
      <c r="N454">
        <f>IF(availability[[#This Row],[end_missing]],"", IF(ISNUMBER(availability[[#This Row],[AvailableEnd]]), availability[[#This Row],[AvailableEnd]], IFERROR(TIMEVALUE(availability[[#This Row],[AvailableEnd]]), "")))</f>
        <v>0.70833333333333337</v>
      </c>
      <c r="O454" t="b">
        <f>IF(OR(availability[[#This Row],[start_missing]],availability[[#This Row],[end_missing]]), FALSE,
 IF(OR(availability[[#This Row],[start_not_time]],availability[[#This Row],[end_not_time]]), FALSE,
 availability[[#This Row],[end_num]]-availability[[#This Row],[start_num]]&lt;0))</f>
        <v>0</v>
      </c>
      <c r="P454" cm="1">
        <f t="array" aca="1" ref="P454" ca="1">IF(OR(availability[[#This Row],[start_missing]],availability[[#This Row],[end_missing]]), "",
 IF(OR(availability[[#This Row],[start_not_time]],availability[[#This Row],[end_not_time]]), "",
 (_FV(availability[#This Row],"end_num",TRUE)-_FV(availability[#This Row],"start_num",TRUE))*24))</f>
        <v>0</v>
      </c>
      <c r="Q454">
        <f ca="1">IF(availability[[#This Row],[duration_hours]]="", FALSE,
 OR(availability[[#This Row],[duration_hours]]&lt;=0, availability[[#This Row],[duration_hours]]&gt;16))</f>
        <v>0</v>
      </c>
    </row>
    <row r="455" spans="1:17" x14ac:dyDescent="0.25">
      <c r="A455" t="s">
        <v>615</v>
      </c>
      <c r="B455" t="s">
        <v>1050</v>
      </c>
      <c r="C455" s="1">
        <v>0.5</v>
      </c>
      <c r="D455" s="1">
        <v>0.625</v>
      </c>
      <c r="E455" t="b">
        <f>LEN(TRIM(availability[[#This Row],[FacultyID]]))=0</f>
        <v>0</v>
      </c>
      <c r="F455" t="b">
        <f>LEN(TRIM(availability[[#This Row],[Day]]))=0</f>
        <v>0</v>
      </c>
      <c r="G455" t="b">
        <f>IF(availability[[#This Row],[Day]]="",FALSE, ISERROR(MATCH(availability[[#This Row],[Day]], RefLists!$E:$E, 0)))</f>
        <v>0</v>
      </c>
      <c r="H455" t="b">
        <f>LEN(availability[[#This Row],[FacultyID]])&lt;&gt;LEN(TRIM(availability[[#This Row],[FacultyID]]))</f>
        <v>0</v>
      </c>
      <c r="I455" t="b">
        <f>OR(availability[[#This Row],[AvailableStart]]="", ISBLANK(availability[[#This Row],[AvailableStart]]))</f>
        <v>0</v>
      </c>
      <c r="J455" t="b">
        <f>OR(availability[[#This Row],[AvailableEnd]]="", ISBLANK(availability[[#This Row],[AvailableEnd]]))</f>
        <v>0</v>
      </c>
      <c r="K455" t="b">
        <f>AND(NOT(availability[[#This Row],[start_missing]]), NOT(ISNUMBER(availability[[#This Row],[AvailableStart]])))</f>
        <v>0</v>
      </c>
      <c r="L455" t="b">
        <f>AND(NOT(availability[[#This Row],[end_missing]]), NOT(ISNUMBER(availability[[#This Row],[AvailableEnd]])))</f>
        <v>0</v>
      </c>
      <c r="M455">
        <f>IF(availability[[#This Row],[start_missing]],"", IF(ISNUMBER(availability[[#This Row],[AvailableStart]]), availability[[#This Row],[AvailableStart]], IFERROR(TIMEVALUE(availability[[#This Row],[AvailableStart]]), "")))</f>
        <v>0.5</v>
      </c>
      <c r="N455">
        <f>IF(availability[[#This Row],[end_missing]],"", IF(ISNUMBER(availability[[#This Row],[AvailableEnd]]), availability[[#This Row],[AvailableEnd]], IFERROR(TIMEVALUE(availability[[#This Row],[AvailableEnd]]), "")))</f>
        <v>0.625</v>
      </c>
      <c r="O455" t="b">
        <f>IF(OR(availability[[#This Row],[start_missing]],availability[[#This Row],[end_missing]]), FALSE,
 IF(OR(availability[[#This Row],[start_not_time]],availability[[#This Row],[end_not_time]]), FALSE,
 availability[[#This Row],[end_num]]-availability[[#This Row],[start_num]]&lt;0))</f>
        <v>0</v>
      </c>
      <c r="P455" cm="1">
        <f t="array" aca="1" ref="P455" ca="1">IF(OR(availability[[#This Row],[start_missing]],availability[[#This Row],[end_missing]]), "",
 IF(OR(availability[[#This Row],[start_not_time]],availability[[#This Row],[end_not_time]]), "",
 (_FV(availability[#This Row],"end_num",TRUE)-_FV(availability[#This Row],"start_num",TRUE))*24))</f>
        <v>0</v>
      </c>
      <c r="Q455">
        <f ca="1">IF(availability[[#This Row],[duration_hours]]="", FALSE,
 OR(availability[[#This Row],[duration_hours]]&lt;=0, availability[[#This Row],[duration_hours]]&gt;16))</f>
        <v>0</v>
      </c>
    </row>
    <row r="456" spans="1:17" x14ac:dyDescent="0.25">
      <c r="A456" t="s">
        <v>618</v>
      </c>
      <c r="B456" t="s">
        <v>1049</v>
      </c>
      <c r="C456" s="1">
        <v>0.54166666666666663</v>
      </c>
      <c r="D456" s="1">
        <v>0.625</v>
      </c>
      <c r="E456" t="b">
        <f>LEN(TRIM(availability[[#This Row],[FacultyID]]))=0</f>
        <v>0</v>
      </c>
      <c r="F456" t="b">
        <f>LEN(TRIM(availability[[#This Row],[Day]]))=0</f>
        <v>0</v>
      </c>
      <c r="G456" t="b">
        <f>IF(availability[[#This Row],[Day]]="",FALSE, ISERROR(MATCH(availability[[#This Row],[Day]], RefLists!$E:$E, 0)))</f>
        <v>0</v>
      </c>
      <c r="H456" t="b">
        <f>LEN(availability[[#This Row],[FacultyID]])&lt;&gt;LEN(TRIM(availability[[#This Row],[FacultyID]]))</f>
        <v>0</v>
      </c>
      <c r="I456" t="b">
        <f>OR(availability[[#This Row],[AvailableStart]]="", ISBLANK(availability[[#This Row],[AvailableStart]]))</f>
        <v>0</v>
      </c>
      <c r="J456" t="b">
        <f>OR(availability[[#This Row],[AvailableEnd]]="", ISBLANK(availability[[#This Row],[AvailableEnd]]))</f>
        <v>0</v>
      </c>
      <c r="K456" t="b">
        <f>AND(NOT(availability[[#This Row],[start_missing]]), NOT(ISNUMBER(availability[[#This Row],[AvailableStart]])))</f>
        <v>0</v>
      </c>
      <c r="L456" t="b">
        <f>AND(NOT(availability[[#This Row],[end_missing]]), NOT(ISNUMBER(availability[[#This Row],[AvailableEnd]])))</f>
        <v>0</v>
      </c>
      <c r="M456">
        <f>IF(availability[[#This Row],[start_missing]],"", IF(ISNUMBER(availability[[#This Row],[AvailableStart]]), availability[[#This Row],[AvailableStart]], IFERROR(TIMEVALUE(availability[[#This Row],[AvailableStart]]), "")))</f>
        <v>0.54166666666666663</v>
      </c>
      <c r="N456">
        <f>IF(availability[[#This Row],[end_missing]],"", IF(ISNUMBER(availability[[#This Row],[AvailableEnd]]), availability[[#This Row],[AvailableEnd]], IFERROR(TIMEVALUE(availability[[#This Row],[AvailableEnd]]), "")))</f>
        <v>0.625</v>
      </c>
      <c r="O456" t="b">
        <f>IF(OR(availability[[#This Row],[start_missing]],availability[[#This Row],[end_missing]]), FALSE,
 IF(OR(availability[[#This Row],[start_not_time]],availability[[#This Row],[end_not_time]]), FALSE,
 availability[[#This Row],[end_num]]-availability[[#This Row],[start_num]]&lt;0))</f>
        <v>0</v>
      </c>
      <c r="P456" cm="1">
        <f t="array" aca="1" ref="P456" ca="1">IF(OR(availability[[#This Row],[start_missing]],availability[[#This Row],[end_missing]]), "",
 IF(OR(availability[[#This Row],[start_not_time]],availability[[#This Row],[end_not_time]]), "",
 (_FV(availability[#This Row],"end_num",TRUE)-_FV(availability[#This Row],"start_num",TRUE))*24))</f>
        <v>0</v>
      </c>
      <c r="Q456">
        <f ca="1">IF(availability[[#This Row],[duration_hours]]="", FALSE,
 OR(availability[[#This Row],[duration_hours]]&lt;=0, availability[[#This Row],[duration_hours]]&gt;16))</f>
        <v>0</v>
      </c>
    </row>
    <row r="457" spans="1:17" x14ac:dyDescent="0.25">
      <c r="A457" t="s">
        <v>618</v>
      </c>
      <c r="B457" t="s">
        <v>1053</v>
      </c>
      <c r="C457" s="1">
        <v>0.45833333333333331</v>
      </c>
      <c r="D457" s="1">
        <v>0.625</v>
      </c>
      <c r="E457" t="b">
        <f>LEN(TRIM(availability[[#This Row],[FacultyID]]))=0</f>
        <v>0</v>
      </c>
      <c r="F457" t="b">
        <f>LEN(TRIM(availability[[#This Row],[Day]]))=0</f>
        <v>0</v>
      </c>
      <c r="G457" t="b">
        <f>IF(availability[[#This Row],[Day]]="",FALSE, ISERROR(MATCH(availability[[#This Row],[Day]], RefLists!$E:$E, 0)))</f>
        <v>0</v>
      </c>
      <c r="H457" t="b">
        <f>LEN(availability[[#This Row],[FacultyID]])&lt;&gt;LEN(TRIM(availability[[#This Row],[FacultyID]]))</f>
        <v>0</v>
      </c>
      <c r="I457" t="b">
        <f>OR(availability[[#This Row],[AvailableStart]]="", ISBLANK(availability[[#This Row],[AvailableStart]]))</f>
        <v>0</v>
      </c>
      <c r="J457" t="b">
        <f>OR(availability[[#This Row],[AvailableEnd]]="", ISBLANK(availability[[#This Row],[AvailableEnd]]))</f>
        <v>0</v>
      </c>
      <c r="K457" t="b">
        <f>AND(NOT(availability[[#This Row],[start_missing]]), NOT(ISNUMBER(availability[[#This Row],[AvailableStart]])))</f>
        <v>0</v>
      </c>
      <c r="L457" t="b">
        <f>AND(NOT(availability[[#This Row],[end_missing]]), NOT(ISNUMBER(availability[[#This Row],[AvailableEnd]])))</f>
        <v>0</v>
      </c>
      <c r="M457">
        <f>IF(availability[[#This Row],[start_missing]],"", IF(ISNUMBER(availability[[#This Row],[AvailableStart]]), availability[[#This Row],[AvailableStart]], IFERROR(TIMEVALUE(availability[[#This Row],[AvailableStart]]), "")))</f>
        <v>0.45833333333333331</v>
      </c>
      <c r="N457">
        <f>IF(availability[[#This Row],[end_missing]],"", IF(ISNUMBER(availability[[#This Row],[AvailableEnd]]), availability[[#This Row],[AvailableEnd]], IFERROR(TIMEVALUE(availability[[#This Row],[AvailableEnd]]), "")))</f>
        <v>0.625</v>
      </c>
      <c r="O457" t="b">
        <f>IF(OR(availability[[#This Row],[start_missing]],availability[[#This Row],[end_missing]]), FALSE,
 IF(OR(availability[[#This Row],[start_not_time]],availability[[#This Row],[end_not_time]]), FALSE,
 availability[[#This Row],[end_num]]-availability[[#This Row],[start_num]]&lt;0))</f>
        <v>0</v>
      </c>
      <c r="P457" cm="1">
        <f t="array" aca="1" ref="P457" ca="1">IF(OR(availability[[#This Row],[start_missing]],availability[[#This Row],[end_missing]]), "",
 IF(OR(availability[[#This Row],[start_not_time]],availability[[#This Row],[end_not_time]]), "",
 (_FV(availability[#This Row],"end_num",TRUE)-_FV(availability[#This Row],"start_num",TRUE))*24))</f>
        <v>0</v>
      </c>
      <c r="Q457">
        <f ca="1">IF(availability[[#This Row],[duration_hours]]="", FALSE,
 OR(availability[[#This Row],[duration_hours]]&lt;=0, availability[[#This Row],[duration_hours]]&gt;16))</f>
        <v>0</v>
      </c>
    </row>
    <row r="458" spans="1:17" x14ac:dyDescent="0.25">
      <c r="A458" t="s">
        <v>618</v>
      </c>
      <c r="B458" t="s">
        <v>1052</v>
      </c>
      <c r="C458" s="1">
        <v>0.45833333333333331</v>
      </c>
      <c r="D458" s="1">
        <v>0.625</v>
      </c>
      <c r="E458" t="b">
        <f>LEN(TRIM(availability[[#This Row],[FacultyID]]))=0</f>
        <v>0</v>
      </c>
      <c r="F458" t="b">
        <f>LEN(TRIM(availability[[#This Row],[Day]]))=0</f>
        <v>0</v>
      </c>
      <c r="G458" t="b">
        <f>IF(availability[[#This Row],[Day]]="",FALSE, ISERROR(MATCH(availability[[#This Row],[Day]], RefLists!$E:$E, 0)))</f>
        <v>0</v>
      </c>
      <c r="H458" t="b">
        <f>LEN(availability[[#This Row],[FacultyID]])&lt;&gt;LEN(TRIM(availability[[#This Row],[FacultyID]]))</f>
        <v>0</v>
      </c>
      <c r="I458" t="b">
        <f>OR(availability[[#This Row],[AvailableStart]]="", ISBLANK(availability[[#This Row],[AvailableStart]]))</f>
        <v>0</v>
      </c>
      <c r="J458" t="b">
        <f>OR(availability[[#This Row],[AvailableEnd]]="", ISBLANK(availability[[#This Row],[AvailableEnd]]))</f>
        <v>0</v>
      </c>
      <c r="K458" t="b">
        <f>AND(NOT(availability[[#This Row],[start_missing]]), NOT(ISNUMBER(availability[[#This Row],[AvailableStart]])))</f>
        <v>0</v>
      </c>
      <c r="L458" t="b">
        <f>AND(NOT(availability[[#This Row],[end_missing]]), NOT(ISNUMBER(availability[[#This Row],[AvailableEnd]])))</f>
        <v>0</v>
      </c>
      <c r="M458">
        <f>IF(availability[[#This Row],[start_missing]],"", IF(ISNUMBER(availability[[#This Row],[AvailableStart]]), availability[[#This Row],[AvailableStart]], IFERROR(TIMEVALUE(availability[[#This Row],[AvailableStart]]), "")))</f>
        <v>0.45833333333333331</v>
      </c>
      <c r="N458">
        <f>IF(availability[[#This Row],[end_missing]],"", IF(ISNUMBER(availability[[#This Row],[AvailableEnd]]), availability[[#This Row],[AvailableEnd]], IFERROR(TIMEVALUE(availability[[#This Row],[AvailableEnd]]), "")))</f>
        <v>0.625</v>
      </c>
      <c r="O458" t="b">
        <f>IF(OR(availability[[#This Row],[start_missing]],availability[[#This Row],[end_missing]]), FALSE,
 IF(OR(availability[[#This Row],[start_not_time]],availability[[#This Row],[end_not_time]]), FALSE,
 availability[[#This Row],[end_num]]-availability[[#This Row],[start_num]]&lt;0))</f>
        <v>0</v>
      </c>
      <c r="P458" cm="1">
        <f t="array" aca="1" ref="P458" ca="1">IF(OR(availability[[#This Row],[start_missing]],availability[[#This Row],[end_missing]]), "",
 IF(OR(availability[[#This Row],[start_not_time]],availability[[#This Row],[end_not_time]]), "",
 (_FV(availability[#This Row],"end_num",TRUE)-_FV(availability[#This Row],"start_num",TRUE))*24))</f>
        <v>0</v>
      </c>
      <c r="Q458">
        <f ca="1">IF(availability[[#This Row],[duration_hours]]="", FALSE,
 OR(availability[[#This Row],[duration_hours]]&lt;=0, availability[[#This Row],[duration_hours]]&gt;16))</f>
        <v>0</v>
      </c>
    </row>
    <row r="459" spans="1:17" x14ac:dyDescent="0.25">
      <c r="A459" t="s">
        <v>618</v>
      </c>
      <c r="B459" t="s">
        <v>1051</v>
      </c>
      <c r="C459" s="1">
        <v>0.375</v>
      </c>
      <c r="D459" s="1">
        <v>0.54166666666666663</v>
      </c>
      <c r="E459" t="b">
        <f>LEN(TRIM(availability[[#This Row],[FacultyID]]))=0</f>
        <v>0</v>
      </c>
      <c r="F459" t="b">
        <f>LEN(TRIM(availability[[#This Row],[Day]]))=0</f>
        <v>0</v>
      </c>
      <c r="G459" t="b">
        <f>IF(availability[[#This Row],[Day]]="",FALSE, ISERROR(MATCH(availability[[#This Row],[Day]], RefLists!$E:$E, 0)))</f>
        <v>0</v>
      </c>
      <c r="H459" t="b">
        <f>LEN(availability[[#This Row],[FacultyID]])&lt;&gt;LEN(TRIM(availability[[#This Row],[FacultyID]]))</f>
        <v>0</v>
      </c>
      <c r="I459" t="b">
        <f>OR(availability[[#This Row],[AvailableStart]]="", ISBLANK(availability[[#This Row],[AvailableStart]]))</f>
        <v>0</v>
      </c>
      <c r="J459" t="b">
        <f>OR(availability[[#This Row],[AvailableEnd]]="", ISBLANK(availability[[#This Row],[AvailableEnd]]))</f>
        <v>0</v>
      </c>
      <c r="K459" t="b">
        <f>AND(NOT(availability[[#This Row],[start_missing]]), NOT(ISNUMBER(availability[[#This Row],[AvailableStart]])))</f>
        <v>0</v>
      </c>
      <c r="L459" t="b">
        <f>AND(NOT(availability[[#This Row],[end_missing]]), NOT(ISNUMBER(availability[[#This Row],[AvailableEnd]])))</f>
        <v>0</v>
      </c>
      <c r="M459">
        <f>IF(availability[[#This Row],[start_missing]],"", IF(ISNUMBER(availability[[#This Row],[AvailableStart]]), availability[[#This Row],[AvailableStart]], IFERROR(TIMEVALUE(availability[[#This Row],[AvailableStart]]), "")))</f>
        <v>0.375</v>
      </c>
      <c r="N459">
        <f>IF(availability[[#This Row],[end_missing]],"", IF(ISNUMBER(availability[[#This Row],[AvailableEnd]]), availability[[#This Row],[AvailableEnd]], IFERROR(TIMEVALUE(availability[[#This Row],[AvailableEnd]]), "")))</f>
        <v>0.54166666666666663</v>
      </c>
      <c r="O459" t="b">
        <f>IF(OR(availability[[#This Row],[start_missing]],availability[[#This Row],[end_missing]]), FALSE,
 IF(OR(availability[[#This Row],[start_not_time]],availability[[#This Row],[end_not_time]]), FALSE,
 availability[[#This Row],[end_num]]-availability[[#This Row],[start_num]]&lt;0))</f>
        <v>0</v>
      </c>
      <c r="P459" cm="1">
        <f t="array" aca="1" ref="P459" ca="1">IF(OR(availability[[#This Row],[start_missing]],availability[[#This Row],[end_missing]]), "",
 IF(OR(availability[[#This Row],[start_not_time]],availability[[#This Row],[end_not_time]]), "",
 (_FV(availability[#This Row],"end_num",TRUE)-_FV(availability[#This Row],"start_num",TRUE))*24))</f>
        <v>0</v>
      </c>
      <c r="Q459">
        <f ca="1">IF(availability[[#This Row],[duration_hours]]="", FALSE,
 OR(availability[[#This Row],[duration_hours]]&lt;=0, availability[[#This Row],[duration_hours]]&gt;16))</f>
        <v>0</v>
      </c>
    </row>
    <row r="460" spans="1:17" x14ac:dyDescent="0.25">
      <c r="A460" t="s">
        <v>618</v>
      </c>
      <c r="B460" t="s">
        <v>1050</v>
      </c>
      <c r="C460" s="1">
        <v>0.375</v>
      </c>
      <c r="D460" s="1">
        <v>0.45833333333333331</v>
      </c>
      <c r="E460" t="b">
        <f>LEN(TRIM(availability[[#This Row],[FacultyID]]))=0</f>
        <v>0</v>
      </c>
      <c r="F460" t="b">
        <f>LEN(TRIM(availability[[#This Row],[Day]]))=0</f>
        <v>0</v>
      </c>
      <c r="G460" t="b">
        <f>IF(availability[[#This Row],[Day]]="",FALSE, ISERROR(MATCH(availability[[#This Row],[Day]], RefLists!$E:$E, 0)))</f>
        <v>0</v>
      </c>
      <c r="H460" t="b">
        <f>LEN(availability[[#This Row],[FacultyID]])&lt;&gt;LEN(TRIM(availability[[#This Row],[FacultyID]]))</f>
        <v>0</v>
      </c>
      <c r="I460" t="b">
        <f>OR(availability[[#This Row],[AvailableStart]]="", ISBLANK(availability[[#This Row],[AvailableStart]]))</f>
        <v>0</v>
      </c>
      <c r="J460" t="b">
        <f>OR(availability[[#This Row],[AvailableEnd]]="", ISBLANK(availability[[#This Row],[AvailableEnd]]))</f>
        <v>0</v>
      </c>
      <c r="K460" t="b">
        <f>AND(NOT(availability[[#This Row],[start_missing]]), NOT(ISNUMBER(availability[[#This Row],[AvailableStart]])))</f>
        <v>0</v>
      </c>
      <c r="L460" t="b">
        <f>AND(NOT(availability[[#This Row],[end_missing]]), NOT(ISNUMBER(availability[[#This Row],[AvailableEnd]])))</f>
        <v>0</v>
      </c>
      <c r="M460">
        <f>IF(availability[[#This Row],[start_missing]],"", IF(ISNUMBER(availability[[#This Row],[AvailableStart]]), availability[[#This Row],[AvailableStart]], IFERROR(TIMEVALUE(availability[[#This Row],[AvailableStart]]), "")))</f>
        <v>0.375</v>
      </c>
      <c r="N460">
        <f>IF(availability[[#This Row],[end_missing]],"", IF(ISNUMBER(availability[[#This Row],[AvailableEnd]]), availability[[#This Row],[AvailableEnd]], IFERROR(TIMEVALUE(availability[[#This Row],[AvailableEnd]]), "")))</f>
        <v>0.45833333333333331</v>
      </c>
      <c r="O460" t="b">
        <f>IF(OR(availability[[#This Row],[start_missing]],availability[[#This Row],[end_missing]]), FALSE,
 IF(OR(availability[[#This Row],[start_not_time]],availability[[#This Row],[end_not_time]]), FALSE,
 availability[[#This Row],[end_num]]-availability[[#This Row],[start_num]]&lt;0))</f>
        <v>0</v>
      </c>
      <c r="P460" cm="1">
        <f t="array" aca="1" ref="P460" ca="1">IF(OR(availability[[#This Row],[start_missing]],availability[[#This Row],[end_missing]]), "",
 IF(OR(availability[[#This Row],[start_not_time]],availability[[#This Row],[end_not_time]]), "",
 (_FV(availability[#This Row],"end_num",TRUE)-_FV(availability[#This Row],"start_num",TRUE))*24))</f>
        <v>0</v>
      </c>
      <c r="Q460">
        <f ca="1">IF(availability[[#This Row],[duration_hours]]="", FALSE,
 OR(availability[[#This Row],[duration_hours]]&lt;=0, availability[[#This Row],[duration_hours]]&gt;16))</f>
        <v>0</v>
      </c>
    </row>
    <row r="461" spans="1:17" x14ac:dyDescent="0.25">
      <c r="A461" t="s">
        <v>621</v>
      </c>
      <c r="B461" t="s">
        <v>1053</v>
      </c>
      <c r="C461" s="1">
        <v>0.54166666666666663</v>
      </c>
      <c r="D461" s="1">
        <v>0.625</v>
      </c>
      <c r="E461" t="b">
        <f>LEN(TRIM(availability[[#This Row],[FacultyID]]))=0</f>
        <v>0</v>
      </c>
      <c r="F461" t="b">
        <f>LEN(TRIM(availability[[#This Row],[Day]]))=0</f>
        <v>0</v>
      </c>
      <c r="G461" t="b">
        <f>IF(availability[[#This Row],[Day]]="",FALSE, ISERROR(MATCH(availability[[#This Row],[Day]], RefLists!$E:$E, 0)))</f>
        <v>0</v>
      </c>
      <c r="H461" t="b">
        <f>LEN(availability[[#This Row],[FacultyID]])&lt;&gt;LEN(TRIM(availability[[#This Row],[FacultyID]]))</f>
        <v>0</v>
      </c>
      <c r="I461" t="b">
        <f>OR(availability[[#This Row],[AvailableStart]]="", ISBLANK(availability[[#This Row],[AvailableStart]]))</f>
        <v>0</v>
      </c>
      <c r="J461" t="b">
        <f>OR(availability[[#This Row],[AvailableEnd]]="", ISBLANK(availability[[#This Row],[AvailableEnd]]))</f>
        <v>0</v>
      </c>
      <c r="K461" t="b">
        <f>AND(NOT(availability[[#This Row],[start_missing]]), NOT(ISNUMBER(availability[[#This Row],[AvailableStart]])))</f>
        <v>0</v>
      </c>
      <c r="L461" t="b">
        <f>AND(NOT(availability[[#This Row],[end_missing]]), NOT(ISNUMBER(availability[[#This Row],[AvailableEnd]])))</f>
        <v>0</v>
      </c>
      <c r="M461">
        <f>IF(availability[[#This Row],[start_missing]],"", IF(ISNUMBER(availability[[#This Row],[AvailableStart]]), availability[[#This Row],[AvailableStart]], IFERROR(TIMEVALUE(availability[[#This Row],[AvailableStart]]), "")))</f>
        <v>0.54166666666666663</v>
      </c>
      <c r="N461">
        <f>IF(availability[[#This Row],[end_missing]],"", IF(ISNUMBER(availability[[#This Row],[AvailableEnd]]), availability[[#This Row],[AvailableEnd]], IFERROR(TIMEVALUE(availability[[#This Row],[AvailableEnd]]), "")))</f>
        <v>0.625</v>
      </c>
      <c r="O461" t="b">
        <f>IF(OR(availability[[#This Row],[start_missing]],availability[[#This Row],[end_missing]]), FALSE,
 IF(OR(availability[[#This Row],[start_not_time]],availability[[#This Row],[end_not_time]]), FALSE,
 availability[[#This Row],[end_num]]-availability[[#This Row],[start_num]]&lt;0))</f>
        <v>0</v>
      </c>
      <c r="P461" cm="1">
        <f t="array" aca="1" ref="P461" ca="1">IF(OR(availability[[#This Row],[start_missing]],availability[[#This Row],[end_missing]]), "",
 IF(OR(availability[[#This Row],[start_not_time]],availability[[#This Row],[end_not_time]]), "",
 (_FV(availability[#This Row],"end_num",TRUE)-_FV(availability[#This Row],"start_num",TRUE))*24))</f>
        <v>0</v>
      </c>
      <c r="Q461">
        <f ca="1">IF(availability[[#This Row],[duration_hours]]="", FALSE,
 OR(availability[[#This Row],[duration_hours]]&lt;=0, availability[[#This Row],[duration_hours]]&gt;16))</f>
        <v>0</v>
      </c>
    </row>
    <row r="462" spans="1:17" x14ac:dyDescent="0.25">
      <c r="A462" t="s">
        <v>621</v>
      </c>
      <c r="B462" t="s">
        <v>1051</v>
      </c>
      <c r="C462" s="1">
        <v>0.5</v>
      </c>
      <c r="D462" s="1">
        <v>0.625</v>
      </c>
      <c r="E462" t="b">
        <f>LEN(TRIM(availability[[#This Row],[FacultyID]]))=0</f>
        <v>0</v>
      </c>
      <c r="F462" t="b">
        <f>LEN(TRIM(availability[[#This Row],[Day]]))=0</f>
        <v>0</v>
      </c>
      <c r="G462" t="b">
        <f>IF(availability[[#This Row],[Day]]="",FALSE, ISERROR(MATCH(availability[[#This Row],[Day]], RefLists!$E:$E, 0)))</f>
        <v>0</v>
      </c>
      <c r="H462" t="b">
        <f>LEN(availability[[#This Row],[FacultyID]])&lt;&gt;LEN(TRIM(availability[[#This Row],[FacultyID]]))</f>
        <v>0</v>
      </c>
      <c r="I462" t="b">
        <f>OR(availability[[#This Row],[AvailableStart]]="", ISBLANK(availability[[#This Row],[AvailableStart]]))</f>
        <v>0</v>
      </c>
      <c r="J462" t="b">
        <f>OR(availability[[#This Row],[AvailableEnd]]="", ISBLANK(availability[[#This Row],[AvailableEnd]]))</f>
        <v>0</v>
      </c>
      <c r="K462" t="b">
        <f>AND(NOT(availability[[#This Row],[start_missing]]), NOT(ISNUMBER(availability[[#This Row],[AvailableStart]])))</f>
        <v>0</v>
      </c>
      <c r="L462" t="b">
        <f>AND(NOT(availability[[#This Row],[end_missing]]), NOT(ISNUMBER(availability[[#This Row],[AvailableEnd]])))</f>
        <v>0</v>
      </c>
      <c r="M462">
        <f>IF(availability[[#This Row],[start_missing]],"", IF(ISNUMBER(availability[[#This Row],[AvailableStart]]), availability[[#This Row],[AvailableStart]], IFERROR(TIMEVALUE(availability[[#This Row],[AvailableStart]]), "")))</f>
        <v>0.5</v>
      </c>
      <c r="N462">
        <f>IF(availability[[#This Row],[end_missing]],"", IF(ISNUMBER(availability[[#This Row],[AvailableEnd]]), availability[[#This Row],[AvailableEnd]], IFERROR(TIMEVALUE(availability[[#This Row],[AvailableEnd]]), "")))</f>
        <v>0.625</v>
      </c>
      <c r="O462" t="b">
        <f>IF(OR(availability[[#This Row],[start_missing]],availability[[#This Row],[end_missing]]), FALSE,
 IF(OR(availability[[#This Row],[start_not_time]],availability[[#This Row],[end_not_time]]), FALSE,
 availability[[#This Row],[end_num]]-availability[[#This Row],[start_num]]&lt;0))</f>
        <v>0</v>
      </c>
      <c r="P462" cm="1">
        <f t="array" aca="1" ref="P462" ca="1">IF(OR(availability[[#This Row],[start_missing]],availability[[#This Row],[end_missing]]), "",
 IF(OR(availability[[#This Row],[start_not_time]],availability[[#This Row],[end_not_time]]), "",
 (_FV(availability[#This Row],"end_num",TRUE)-_FV(availability[#This Row],"start_num",TRUE))*24))</f>
        <v>0</v>
      </c>
      <c r="Q462">
        <f ca="1">IF(availability[[#This Row],[duration_hours]]="", FALSE,
 OR(availability[[#This Row],[duration_hours]]&lt;=0, availability[[#This Row],[duration_hours]]&gt;16))</f>
        <v>0</v>
      </c>
    </row>
    <row r="463" spans="1:17" x14ac:dyDescent="0.25">
      <c r="A463" t="s">
        <v>621</v>
      </c>
      <c r="B463" t="s">
        <v>1050</v>
      </c>
      <c r="C463" s="1">
        <v>0.5</v>
      </c>
      <c r="D463" s="1">
        <v>0.625</v>
      </c>
      <c r="E463" t="b">
        <f>LEN(TRIM(availability[[#This Row],[FacultyID]]))=0</f>
        <v>0</v>
      </c>
      <c r="F463" t="b">
        <f>LEN(TRIM(availability[[#This Row],[Day]]))=0</f>
        <v>0</v>
      </c>
      <c r="G463" t="b">
        <f>IF(availability[[#This Row],[Day]]="",FALSE, ISERROR(MATCH(availability[[#This Row],[Day]], RefLists!$E:$E, 0)))</f>
        <v>0</v>
      </c>
      <c r="H463" t="b">
        <f>LEN(availability[[#This Row],[FacultyID]])&lt;&gt;LEN(TRIM(availability[[#This Row],[FacultyID]]))</f>
        <v>0</v>
      </c>
      <c r="I463" t="b">
        <f>OR(availability[[#This Row],[AvailableStart]]="", ISBLANK(availability[[#This Row],[AvailableStart]]))</f>
        <v>0</v>
      </c>
      <c r="J463" t="b">
        <f>OR(availability[[#This Row],[AvailableEnd]]="", ISBLANK(availability[[#This Row],[AvailableEnd]]))</f>
        <v>0</v>
      </c>
      <c r="K463" t="b">
        <f>AND(NOT(availability[[#This Row],[start_missing]]), NOT(ISNUMBER(availability[[#This Row],[AvailableStart]])))</f>
        <v>0</v>
      </c>
      <c r="L463" t="b">
        <f>AND(NOT(availability[[#This Row],[end_missing]]), NOT(ISNUMBER(availability[[#This Row],[AvailableEnd]])))</f>
        <v>0</v>
      </c>
      <c r="M463">
        <f>IF(availability[[#This Row],[start_missing]],"", IF(ISNUMBER(availability[[#This Row],[AvailableStart]]), availability[[#This Row],[AvailableStart]], IFERROR(TIMEVALUE(availability[[#This Row],[AvailableStart]]), "")))</f>
        <v>0.5</v>
      </c>
      <c r="N463">
        <f>IF(availability[[#This Row],[end_missing]],"", IF(ISNUMBER(availability[[#This Row],[AvailableEnd]]), availability[[#This Row],[AvailableEnd]], IFERROR(TIMEVALUE(availability[[#This Row],[AvailableEnd]]), "")))</f>
        <v>0.625</v>
      </c>
      <c r="O463" t="b">
        <f>IF(OR(availability[[#This Row],[start_missing]],availability[[#This Row],[end_missing]]), FALSE,
 IF(OR(availability[[#This Row],[start_not_time]],availability[[#This Row],[end_not_time]]), FALSE,
 availability[[#This Row],[end_num]]-availability[[#This Row],[start_num]]&lt;0))</f>
        <v>0</v>
      </c>
      <c r="P463" cm="1">
        <f t="array" aca="1" ref="P463" ca="1">IF(OR(availability[[#This Row],[start_missing]],availability[[#This Row],[end_missing]]), "",
 IF(OR(availability[[#This Row],[start_not_time]],availability[[#This Row],[end_not_time]]), "",
 (_FV(availability[#This Row],"end_num",TRUE)-_FV(availability[#This Row],"start_num",TRUE))*24))</f>
        <v>0</v>
      </c>
      <c r="Q463">
        <f ca="1">IF(availability[[#This Row],[duration_hours]]="", FALSE,
 OR(availability[[#This Row],[duration_hours]]&lt;=0, availability[[#This Row],[duration_hours]]&gt;16))</f>
        <v>0</v>
      </c>
    </row>
    <row r="464" spans="1:17" x14ac:dyDescent="0.25">
      <c r="A464" t="s">
        <v>624</v>
      </c>
      <c r="B464" t="s">
        <v>1053</v>
      </c>
      <c r="C464" s="1">
        <v>0.5</v>
      </c>
      <c r="D464" s="1">
        <v>0.625</v>
      </c>
      <c r="E464" t="b">
        <f>LEN(TRIM(availability[[#This Row],[FacultyID]]))=0</f>
        <v>0</v>
      </c>
      <c r="F464" t="b">
        <f>LEN(TRIM(availability[[#This Row],[Day]]))=0</f>
        <v>0</v>
      </c>
      <c r="G464" t="b">
        <f>IF(availability[[#This Row],[Day]]="",FALSE, ISERROR(MATCH(availability[[#This Row],[Day]], RefLists!$E:$E, 0)))</f>
        <v>0</v>
      </c>
      <c r="H464" t="b">
        <f>LEN(availability[[#This Row],[FacultyID]])&lt;&gt;LEN(TRIM(availability[[#This Row],[FacultyID]]))</f>
        <v>0</v>
      </c>
      <c r="I464" t="b">
        <f>OR(availability[[#This Row],[AvailableStart]]="", ISBLANK(availability[[#This Row],[AvailableStart]]))</f>
        <v>0</v>
      </c>
      <c r="J464" t="b">
        <f>OR(availability[[#This Row],[AvailableEnd]]="", ISBLANK(availability[[#This Row],[AvailableEnd]]))</f>
        <v>0</v>
      </c>
      <c r="K464" t="b">
        <f>AND(NOT(availability[[#This Row],[start_missing]]), NOT(ISNUMBER(availability[[#This Row],[AvailableStart]])))</f>
        <v>0</v>
      </c>
      <c r="L464" t="b">
        <f>AND(NOT(availability[[#This Row],[end_missing]]), NOT(ISNUMBER(availability[[#This Row],[AvailableEnd]])))</f>
        <v>0</v>
      </c>
      <c r="M464">
        <f>IF(availability[[#This Row],[start_missing]],"", IF(ISNUMBER(availability[[#This Row],[AvailableStart]]), availability[[#This Row],[AvailableStart]], IFERROR(TIMEVALUE(availability[[#This Row],[AvailableStart]]), "")))</f>
        <v>0.5</v>
      </c>
      <c r="N464">
        <f>IF(availability[[#This Row],[end_missing]],"", IF(ISNUMBER(availability[[#This Row],[AvailableEnd]]), availability[[#This Row],[AvailableEnd]], IFERROR(TIMEVALUE(availability[[#This Row],[AvailableEnd]]), "")))</f>
        <v>0.625</v>
      </c>
      <c r="O464" t="b">
        <f>IF(OR(availability[[#This Row],[start_missing]],availability[[#This Row],[end_missing]]), FALSE,
 IF(OR(availability[[#This Row],[start_not_time]],availability[[#This Row],[end_not_time]]), FALSE,
 availability[[#This Row],[end_num]]-availability[[#This Row],[start_num]]&lt;0))</f>
        <v>0</v>
      </c>
      <c r="P464" cm="1">
        <f t="array" aca="1" ref="P464" ca="1">IF(OR(availability[[#This Row],[start_missing]],availability[[#This Row],[end_missing]]), "",
 IF(OR(availability[[#This Row],[start_not_time]],availability[[#This Row],[end_not_time]]), "",
 (_FV(availability[#This Row],"end_num",TRUE)-_FV(availability[#This Row],"start_num",TRUE))*24))</f>
        <v>0</v>
      </c>
      <c r="Q464">
        <f ca="1">IF(availability[[#This Row],[duration_hours]]="", FALSE,
 OR(availability[[#This Row],[duration_hours]]&lt;=0, availability[[#This Row],[duration_hours]]&gt;16))</f>
        <v>0</v>
      </c>
    </row>
    <row r="465" spans="1:17" x14ac:dyDescent="0.25">
      <c r="A465" t="s">
        <v>624</v>
      </c>
      <c r="B465" t="s">
        <v>1049</v>
      </c>
      <c r="C465" s="1">
        <v>0.33333333333333331</v>
      </c>
      <c r="D465" s="1">
        <v>0.5</v>
      </c>
      <c r="E465" t="b">
        <f>LEN(TRIM(availability[[#This Row],[FacultyID]]))=0</f>
        <v>0</v>
      </c>
      <c r="F465" t="b">
        <f>LEN(TRIM(availability[[#This Row],[Day]]))=0</f>
        <v>0</v>
      </c>
      <c r="G465" t="b">
        <f>IF(availability[[#This Row],[Day]]="",FALSE, ISERROR(MATCH(availability[[#This Row],[Day]], RefLists!$E:$E, 0)))</f>
        <v>0</v>
      </c>
      <c r="H465" t="b">
        <f>LEN(availability[[#This Row],[FacultyID]])&lt;&gt;LEN(TRIM(availability[[#This Row],[FacultyID]]))</f>
        <v>0</v>
      </c>
      <c r="I465" t="b">
        <f>OR(availability[[#This Row],[AvailableStart]]="", ISBLANK(availability[[#This Row],[AvailableStart]]))</f>
        <v>0</v>
      </c>
      <c r="J465" t="b">
        <f>OR(availability[[#This Row],[AvailableEnd]]="", ISBLANK(availability[[#This Row],[AvailableEnd]]))</f>
        <v>0</v>
      </c>
      <c r="K465" t="b">
        <f>AND(NOT(availability[[#This Row],[start_missing]]), NOT(ISNUMBER(availability[[#This Row],[AvailableStart]])))</f>
        <v>0</v>
      </c>
      <c r="L465" t="b">
        <f>AND(NOT(availability[[#This Row],[end_missing]]), NOT(ISNUMBER(availability[[#This Row],[AvailableEnd]])))</f>
        <v>0</v>
      </c>
      <c r="M465">
        <f>IF(availability[[#This Row],[start_missing]],"", IF(ISNUMBER(availability[[#This Row],[AvailableStart]]), availability[[#This Row],[AvailableStart]], IFERROR(TIMEVALUE(availability[[#This Row],[AvailableStart]]), "")))</f>
        <v>0.33333333333333331</v>
      </c>
      <c r="N465">
        <f>IF(availability[[#This Row],[end_missing]],"", IF(ISNUMBER(availability[[#This Row],[AvailableEnd]]), availability[[#This Row],[AvailableEnd]], IFERROR(TIMEVALUE(availability[[#This Row],[AvailableEnd]]), "")))</f>
        <v>0.5</v>
      </c>
      <c r="O465" t="b">
        <f>IF(OR(availability[[#This Row],[start_missing]],availability[[#This Row],[end_missing]]), FALSE,
 IF(OR(availability[[#This Row],[start_not_time]],availability[[#This Row],[end_not_time]]), FALSE,
 availability[[#This Row],[end_num]]-availability[[#This Row],[start_num]]&lt;0))</f>
        <v>0</v>
      </c>
      <c r="P465" cm="1">
        <f t="array" aca="1" ref="P465" ca="1">IF(OR(availability[[#This Row],[start_missing]],availability[[#This Row],[end_missing]]), "",
 IF(OR(availability[[#This Row],[start_not_time]],availability[[#This Row],[end_not_time]]), "",
 (_FV(availability[#This Row],"end_num",TRUE)-_FV(availability[#This Row],"start_num",TRUE))*24))</f>
        <v>0</v>
      </c>
      <c r="Q465">
        <f ca="1">IF(availability[[#This Row],[duration_hours]]="", FALSE,
 OR(availability[[#This Row],[duration_hours]]&lt;=0, availability[[#This Row],[duration_hours]]&gt;16))</f>
        <v>0</v>
      </c>
    </row>
    <row r="466" spans="1:17" x14ac:dyDescent="0.25">
      <c r="A466" t="s">
        <v>624</v>
      </c>
      <c r="B466" t="s">
        <v>1050</v>
      </c>
      <c r="C466" s="1">
        <v>0.375</v>
      </c>
      <c r="D466" s="1">
        <v>0.5</v>
      </c>
      <c r="E466" t="b">
        <f>LEN(TRIM(availability[[#This Row],[FacultyID]]))=0</f>
        <v>0</v>
      </c>
      <c r="F466" t="b">
        <f>LEN(TRIM(availability[[#This Row],[Day]]))=0</f>
        <v>0</v>
      </c>
      <c r="G466" t="b">
        <f>IF(availability[[#This Row],[Day]]="",FALSE, ISERROR(MATCH(availability[[#This Row],[Day]], RefLists!$E:$E, 0)))</f>
        <v>0</v>
      </c>
      <c r="H466" t="b">
        <f>LEN(availability[[#This Row],[FacultyID]])&lt;&gt;LEN(TRIM(availability[[#This Row],[FacultyID]]))</f>
        <v>0</v>
      </c>
      <c r="I466" t="b">
        <f>OR(availability[[#This Row],[AvailableStart]]="", ISBLANK(availability[[#This Row],[AvailableStart]]))</f>
        <v>0</v>
      </c>
      <c r="J466" t="b">
        <f>OR(availability[[#This Row],[AvailableEnd]]="", ISBLANK(availability[[#This Row],[AvailableEnd]]))</f>
        <v>0</v>
      </c>
      <c r="K466" t="b">
        <f>AND(NOT(availability[[#This Row],[start_missing]]), NOT(ISNUMBER(availability[[#This Row],[AvailableStart]])))</f>
        <v>0</v>
      </c>
      <c r="L466" t="b">
        <f>AND(NOT(availability[[#This Row],[end_missing]]), NOT(ISNUMBER(availability[[#This Row],[AvailableEnd]])))</f>
        <v>0</v>
      </c>
      <c r="M466">
        <f>IF(availability[[#This Row],[start_missing]],"", IF(ISNUMBER(availability[[#This Row],[AvailableStart]]), availability[[#This Row],[AvailableStart]], IFERROR(TIMEVALUE(availability[[#This Row],[AvailableStart]]), "")))</f>
        <v>0.375</v>
      </c>
      <c r="N466">
        <f>IF(availability[[#This Row],[end_missing]],"", IF(ISNUMBER(availability[[#This Row],[AvailableEnd]]), availability[[#This Row],[AvailableEnd]], IFERROR(TIMEVALUE(availability[[#This Row],[AvailableEnd]]), "")))</f>
        <v>0.5</v>
      </c>
      <c r="O466" t="b">
        <f>IF(OR(availability[[#This Row],[start_missing]],availability[[#This Row],[end_missing]]), FALSE,
 IF(OR(availability[[#This Row],[start_not_time]],availability[[#This Row],[end_not_time]]), FALSE,
 availability[[#This Row],[end_num]]-availability[[#This Row],[start_num]]&lt;0))</f>
        <v>0</v>
      </c>
      <c r="P466" cm="1">
        <f t="array" aca="1" ref="P466" ca="1">IF(OR(availability[[#This Row],[start_missing]],availability[[#This Row],[end_missing]]), "",
 IF(OR(availability[[#This Row],[start_not_time]],availability[[#This Row],[end_not_time]]), "",
 (_FV(availability[#This Row],"end_num",TRUE)-_FV(availability[#This Row],"start_num",TRUE))*24))</f>
        <v>0</v>
      </c>
      <c r="Q466">
        <f ca="1">IF(availability[[#This Row],[duration_hours]]="", FALSE,
 OR(availability[[#This Row],[duration_hours]]&lt;=0, availability[[#This Row],[duration_hours]]&gt;16))</f>
        <v>0</v>
      </c>
    </row>
    <row r="467" spans="1:17" x14ac:dyDescent="0.25">
      <c r="A467" t="s">
        <v>624</v>
      </c>
      <c r="B467" t="s">
        <v>1051</v>
      </c>
      <c r="C467" s="1">
        <v>0.54166666666666663</v>
      </c>
      <c r="D467" s="1">
        <v>0.70833333333333337</v>
      </c>
      <c r="E467" t="b">
        <f>LEN(TRIM(availability[[#This Row],[FacultyID]]))=0</f>
        <v>0</v>
      </c>
      <c r="F467" t="b">
        <f>LEN(TRIM(availability[[#This Row],[Day]]))=0</f>
        <v>0</v>
      </c>
      <c r="G467" t="b">
        <f>IF(availability[[#This Row],[Day]]="",FALSE, ISERROR(MATCH(availability[[#This Row],[Day]], RefLists!$E:$E, 0)))</f>
        <v>0</v>
      </c>
      <c r="H467" t="b">
        <f>LEN(availability[[#This Row],[FacultyID]])&lt;&gt;LEN(TRIM(availability[[#This Row],[FacultyID]]))</f>
        <v>0</v>
      </c>
      <c r="I467" t="b">
        <f>OR(availability[[#This Row],[AvailableStart]]="", ISBLANK(availability[[#This Row],[AvailableStart]]))</f>
        <v>0</v>
      </c>
      <c r="J467" t="b">
        <f>OR(availability[[#This Row],[AvailableEnd]]="", ISBLANK(availability[[#This Row],[AvailableEnd]]))</f>
        <v>0</v>
      </c>
      <c r="K467" t="b">
        <f>AND(NOT(availability[[#This Row],[start_missing]]), NOT(ISNUMBER(availability[[#This Row],[AvailableStart]])))</f>
        <v>0</v>
      </c>
      <c r="L467" t="b">
        <f>AND(NOT(availability[[#This Row],[end_missing]]), NOT(ISNUMBER(availability[[#This Row],[AvailableEnd]])))</f>
        <v>0</v>
      </c>
      <c r="M467">
        <f>IF(availability[[#This Row],[start_missing]],"", IF(ISNUMBER(availability[[#This Row],[AvailableStart]]), availability[[#This Row],[AvailableStart]], IFERROR(TIMEVALUE(availability[[#This Row],[AvailableStart]]), "")))</f>
        <v>0.54166666666666663</v>
      </c>
      <c r="N467">
        <f>IF(availability[[#This Row],[end_missing]],"", IF(ISNUMBER(availability[[#This Row],[AvailableEnd]]), availability[[#This Row],[AvailableEnd]], IFERROR(TIMEVALUE(availability[[#This Row],[AvailableEnd]]), "")))</f>
        <v>0.70833333333333337</v>
      </c>
      <c r="O467" t="b">
        <f>IF(OR(availability[[#This Row],[start_missing]],availability[[#This Row],[end_missing]]), FALSE,
 IF(OR(availability[[#This Row],[start_not_time]],availability[[#This Row],[end_not_time]]), FALSE,
 availability[[#This Row],[end_num]]-availability[[#This Row],[start_num]]&lt;0))</f>
        <v>0</v>
      </c>
      <c r="P467" cm="1">
        <f t="array" aca="1" ref="P467" ca="1">IF(OR(availability[[#This Row],[start_missing]],availability[[#This Row],[end_missing]]), "",
 IF(OR(availability[[#This Row],[start_not_time]],availability[[#This Row],[end_not_time]]), "",
 (_FV(availability[#This Row],"end_num",TRUE)-_FV(availability[#This Row],"start_num",TRUE))*24))</f>
        <v>0</v>
      </c>
      <c r="Q467">
        <f ca="1">IF(availability[[#This Row],[duration_hours]]="", FALSE,
 OR(availability[[#This Row],[duration_hours]]&lt;=0, availability[[#This Row],[duration_hours]]&gt;16))</f>
        <v>0</v>
      </c>
    </row>
    <row r="468" spans="1:17" x14ac:dyDescent="0.25">
      <c r="A468" t="s">
        <v>624</v>
      </c>
      <c r="B468" t="s">
        <v>1052</v>
      </c>
      <c r="C468" s="1">
        <v>0.41666666666666669</v>
      </c>
      <c r="D468" s="1">
        <v>0.54166666666666663</v>
      </c>
      <c r="E468" t="b">
        <f>LEN(TRIM(availability[[#This Row],[FacultyID]]))=0</f>
        <v>0</v>
      </c>
      <c r="F468" t="b">
        <f>LEN(TRIM(availability[[#This Row],[Day]]))=0</f>
        <v>0</v>
      </c>
      <c r="G468" t="b">
        <f>IF(availability[[#This Row],[Day]]="",FALSE, ISERROR(MATCH(availability[[#This Row],[Day]], RefLists!$E:$E, 0)))</f>
        <v>0</v>
      </c>
      <c r="H468" t="b">
        <f>LEN(availability[[#This Row],[FacultyID]])&lt;&gt;LEN(TRIM(availability[[#This Row],[FacultyID]]))</f>
        <v>0</v>
      </c>
      <c r="I468" t="b">
        <f>OR(availability[[#This Row],[AvailableStart]]="", ISBLANK(availability[[#This Row],[AvailableStart]]))</f>
        <v>0</v>
      </c>
      <c r="J468" t="b">
        <f>OR(availability[[#This Row],[AvailableEnd]]="", ISBLANK(availability[[#This Row],[AvailableEnd]]))</f>
        <v>0</v>
      </c>
      <c r="K468" t="b">
        <f>AND(NOT(availability[[#This Row],[start_missing]]), NOT(ISNUMBER(availability[[#This Row],[AvailableStart]])))</f>
        <v>0</v>
      </c>
      <c r="L468" t="b">
        <f>AND(NOT(availability[[#This Row],[end_missing]]), NOT(ISNUMBER(availability[[#This Row],[AvailableEnd]])))</f>
        <v>0</v>
      </c>
      <c r="M468">
        <f>IF(availability[[#This Row],[start_missing]],"", IF(ISNUMBER(availability[[#This Row],[AvailableStart]]), availability[[#This Row],[AvailableStart]], IFERROR(TIMEVALUE(availability[[#This Row],[AvailableStart]]), "")))</f>
        <v>0.41666666666666669</v>
      </c>
      <c r="N468">
        <f>IF(availability[[#This Row],[end_missing]],"", IF(ISNUMBER(availability[[#This Row],[AvailableEnd]]), availability[[#This Row],[AvailableEnd]], IFERROR(TIMEVALUE(availability[[#This Row],[AvailableEnd]]), "")))</f>
        <v>0.54166666666666663</v>
      </c>
      <c r="O468" t="b">
        <f>IF(OR(availability[[#This Row],[start_missing]],availability[[#This Row],[end_missing]]), FALSE,
 IF(OR(availability[[#This Row],[start_not_time]],availability[[#This Row],[end_not_time]]), FALSE,
 availability[[#This Row],[end_num]]-availability[[#This Row],[start_num]]&lt;0))</f>
        <v>0</v>
      </c>
      <c r="P468" cm="1">
        <f t="array" aca="1" ref="P468" ca="1">IF(OR(availability[[#This Row],[start_missing]],availability[[#This Row],[end_missing]]), "",
 IF(OR(availability[[#This Row],[start_not_time]],availability[[#This Row],[end_not_time]]), "",
 (_FV(availability[#This Row],"end_num",TRUE)-_FV(availability[#This Row],"start_num",TRUE))*24))</f>
        <v>0</v>
      </c>
      <c r="Q468">
        <f ca="1">IF(availability[[#This Row],[duration_hours]]="", FALSE,
 OR(availability[[#This Row],[duration_hours]]&lt;=0, availability[[#This Row],[duration_hours]]&gt;16))</f>
        <v>0</v>
      </c>
    </row>
    <row r="469" spans="1:17" x14ac:dyDescent="0.25">
      <c r="A469" t="s">
        <v>627</v>
      </c>
      <c r="B469" t="s">
        <v>1052</v>
      </c>
      <c r="C469" s="1">
        <v>0.5</v>
      </c>
      <c r="D469" s="1">
        <v>0.66666666666666663</v>
      </c>
      <c r="E469" t="b">
        <f>LEN(TRIM(availability[[#This Row],[FacultyID]]))=0</f>
        <v>0</v>
      </c>
      <c r="F469" t="b">
        <f>LEN(TRIM(availability[[#This Row],[Day]]))=0</f>
        <v>0</v>
      </c>
      <c r="G469" t="b">
        <f>IF(availability[[#This Row],[Day]]="",FALSE, ISERROR(MATCH(availability[[#This Row],[Day]], RefLists!$E:$E, 0)))</f>
        <v>0</v>
      </c>
      <c r="H469" t="b">
        <f>LEN(availability[[#This Row],[FacultyID]])&lt;&gt;LEN(TRIM(availability[[#This Row],[FacultyID]]))</f>
        <v>0</v>
      </c>
      <c r="I469" t="b">
        <f>OR(availability[[#This Row],[AvailableStart]]="", ISBLANK(availability[[#This Row],[AvailableStart]]))</f>
        <v>0</v>
      </c>
      <c r="J469" t="b">
        <f>OR(availability[[#This Row],[AvailableEnd]]="", ISBLANK(availability[[#This Row],[AvailableEnd]]))</f>
        <v>0</v>
      </c>
      <c r="K469" t="b">
        <f>AND(NOT(availability[[#This Row],[start_missing]]), NOT(ISNUMBER(availability[[#This Row],[AvailableStart]])))</f>
        <v>0</v>
      </c>
      <c r="L469" t="b">
        <f>AND(NOT(availability[[#This Row],[end_missing]]), NOT(ISNUMBER(availability[[#This Row],[AvailableEnd]])))</f>
        <v>0</v>
      </c>
      <c r="M469">
        <f>IF(availability[[#This Row],[start_missing]],"", IF(ISNUMBER(availability[[#This Row],[AvailableStart]]), availability[[#This Row],[AvailableStart]], IFERROR(TIMEVALUE(availability[[#This Row],[AvailableStart]]), "")))</f>
        <v>0.5</v>
      </c>
      <c r="N469">
        <f>IF(availability[[#This Row],[end_missing]],"", IF(ISNUMBER(availability[[#This Row],[AvailableEnd]]), availability[[#This Row],[AvailableEnd]], IFERROR(TIMEVALUE(availability[[#This Row],[AvailableEnd]]), "")))</f>
        <v>0.66666666666666663</v>
      </c>
      <c r="O469" t="b">
        <f>IF(OR(availability[[#This Row],[start_missing]],availability[[#This Row],[end_missing]]), FALSE,
 IF(OR(availability[[#This Row],[start_not_time]],availability[[#This Row],[end_not_time]]), FALSE,
 availability[[#This Row],[end_num]]-availability[[#This Row],[start_num]]&lt;0))</f>
        <v>0</v>
      </c>
      <c r="P469" cm="1">
        <f t="array" aca="1" ref="P469" ca="1">IF(OR(availability[[#This Row],[start_missing]],availability[[#This Row],[end_missing]]), "",
 IF(OR(availability[[#This Row],[start_not_time]],availability[[#This Row],[end_not_time]]), "",
 (_FV(availability[#This Row],"end_num",TRUE)-_FV(availability[#This Row],"start_num",TRUE))*24))</f>
        <v>0</v>
      </c>
      <c r="Q469">
        <f ca="1">IF(availability[[#This Row],[duration_hours]]="", FALSE,
 OR(availability[[#This Row],[duration_hours]]&lt;=0, availability[[#This Row],[duration_hours]]&gt;16))</f>
        <v>0</v>
      </c>
    </row>
    <row r="470" spans="1:17" x14ac:dyDescent="0.25">
      <c r="A470" t="s">
        <v>627</v>
      </c>
      <c r="B470" t="s">
        <v>1053</v>
      </c>
      <c r="C470" s="1">
        <v>0.45833333333333331</v>
      </c>
      <c r="D470" s="1">
        <v>0.54166666666666663</v>
      </c>
      <c r="E470" t="b">
        <f>LEN(TRIM(availability[[#This Row],[FacultyID]]))=0</f>
        <v>0</v>
      </c>
      <c r="F470" t="b">
        <f>LEN(TRIM(availability[[#This Row],[Day]]))=0</f>
        <v>0</v>
      </c>
      <c r="G470" t="b">
        <f>IF(availability[[#This Row],[Day]]="",FALSE, ISERROR(MATCH(availability[[#This Row],[Day]], RefLists!$E:$E, 0)))</f>
        <v>0</v>
      </c>
      <c r="H470" t="b">
        <f>LEN(availability[[#This Row],[FacultyID]])&lt;&gt;LEN(TRIM(availability[[#This Row],[FacultyID]]))</f>
        <v>0</v>
      </c>
      <c r="I470" t="b">
        <f>OR(availability[[#This Row],[AvailableStart]]="", ISBLANK(availability[[#This Row],[AvailableStart]]))</f>
        <v>0</v>
      </c>
      <c r="J470" t="b">
        <f>OR(availability[[#This Row],[AvailableEnd]]="", ISBLANK(availability[[#This Row],[AvailableEnd]]))</f>
        <v>0</v>
      </c>
      <c r="K470" t="b">
        <f>AND(NOT(availability[[#This Row],[start_missing]]), NOT(ISNUMBER(availability[[#This Row],[AvailableStart]])))</f>
        <v>0</v>
      </c>
      <c r="L470" t="b">
        <f>AND(NOT(availability[[#This Row],[end_missing]]), NOT(ISNUMBER(availability[[#This Row],[AvailableEnd]])))</f>
        <v>0</v>
      </c>
      <c r="M470">
        <f>IF(availability[[#This Row],[start_missing]],"", IF(ISNUMBER(availability[[#This Row],[AvailableStart]]), availability[[#This Row],[AvailableStart]], IFERROR(TIMEVALUE(availability[[#This Row],[AvailableStart]]), "")))</f>
        <v>0.45833333333333331</v>
      </c>
      <c r="N470">
        <f>IF(availability[[#This Row],[end_missing]],"", IF(ISNUMBER(availability[[#This Row],[AvailableEnd]]), availability[[#This Row],[AvailableEnd]], IFERROR(TIMEVALUE(availability[[#This Row],[AvailableEnd]]), "")))</f>
        <v>0.54166666666666663</v>
      </c>
      <c r="O470" t="b">
        <f>IF(OR(availability[[#This Row],[start_missing]],availability[[#This Row],[end_missing]]), FALSE,
 IF(OR(availability[[#This Row],[start_not_time]],availability[[#This Row],[end_not_time]]), FALSE,
 availability[[#This Row],[end_num]]-availability[[#This Row],[start_num]]&lt;0))</f>
        <v>0</v>
      </c>
      <c r="P470" cm="1">
        <f t="array" aca="1" ref="P470" ca="1">IF(OR(availability[[#This Row],[start_missing]],availability[[#This Row],[end_missing]]), "",
 IF(OR(availability[[#This Row],[start_not_time]],availability[[#This Row],[end_not_time]]), "",
 (_FV(availability[#This Row],"end_num",TRUE)-_FV(availability[#This Row],"start_num",TRUE))*24))</f>
        <v>0</v>
      </c>
      <c r="Q470">
        <f ca="1">IF(availability[[#This Row],[duration_hours]]="", FALSE,
 OR(availability[[#This Row],[duration_hours]]&lt;=0, availability[[#This Row],[duration_hours]]&gt;16))</f>
        <v>0</v>
      </c>
    </row>
    <row r="471" spans="1:17" x14ac:dyDescent="0.25">
      <c r="A471" t="s">
        <v>627</v>
      </c>
      <c r="B471" t="s">
        <v>1050</v>
      </c>
      <c r="C471" s="1">
        <v>0.375</v>
      </c>
      <c r="D471" s="1">
        <v>0.45833333333333331</v>
      </c>
      <c r="E471" t="b">
        <f>LEN(TRIM(availability[[#This Row],[FacultyID]]))=0</f>
        <v>0</v>
      </c>
      <c r="F471" t="b">
        <f>LEN(TRIM(availability[[#This Row],[Day]]))=0</f>
        <v>0</v>
      </c>
      <c r="G471" t="b">
        <f>IF(availability[[#This Row],[Day]]="",FALSE, ISERROR(MATCH(availability[[#This Row],[Day]], RefLists!$E:$E, 0)))</f>
        <v>0</v>
      </c>
      <c r="H471" t="b">
        <f>LEN(availability[[#This Row],[FacultyID]])&lt;&gt;LEN(TRIM(availability[[#This Row],[FacultyID]]))</f>
        <v>0</v>
      </c>
      <c r="I471" t="b">
        <f>OR(availability[[#This Row],[AvailableStart]]="", ISBLANK(availability[[#This Row],[AvailableStart]]))</f>
        <v>0</v>
      </c>
      <c r="J471" t="b">
        <f>OR(availability[[#This Row],[AvailableEnd]]="", ISBLANK(availability[[#This Row],[AvailableEnd]]))</f>
        <v>0</v>
      </c>
      <c r="K471" t="b">
        <f>AND(NOT(availability[[#This Row],[start_missing]]), NOT(ISNUMBER(availability[[#This Row],[AvailableStart]])))</f>
        <v>0</v>
      </c>
      <c r="L471" t="b">
        <f>AND(NOT(availability[[#This Row],[end_missing]]), NOT(ISNUMBER(availability[[#This Row],[AvailableEnd]])))</f>
        <v>0</v>
      </c>
      <c r="M471">
        <f>IF(availability[[#This Row],[start_missing]],"", IF(ISNUMBER(availability[[#This Row],[AvailableStart]]), availability[[#This Row],[AvailableStart]], IFERROR(TIMEVALUE(availability[[#This Row],[AvailableStart]]), "")))</f>
        <v>0.375</v>
      </c>
      <c r="N471">
        <f>IF(availability[[#This Row],[end_missing]],"", IF(ISNUMBER(availability[[#This Row],[AvailableEnd]]), availability[[#This Row],[AvailableEnd]], IFERROR(TIMEVALUE(availability[[#This Row],[AvailableEnd]]), "")))</f>
        <v>0.45833333333333331</v>
      </c>
      <c r="O471" t="b">
        <f>IF(OR(availability[[#This Row],[start_missing]],availability[[#This Row],[end_missing]]), FALSE,
 IF(OR(availability[[#This Row],[start_not_time]],availability[[#This Row],[end_not_time]]), FALSE,
 availability[[#This Row],[end_num]]-availability[[#This Row],[start_num]]&lt;0))</f>
        <v>0</v>
      </c>
      <c r="P471" cm="1">
        <f t="array" aca="1" ref="P471" ca="1">IF(OR(availability[[#This Row],[start_missing]],availability[[#This Row],[end_missing]]), "",
 IF(OR(availability[[#This Row],[start_not_time]],availability[[#This Row],[end_not_time]]), "",
 (_FV(availability[#This Row],"end_num",TRUE)-_FV(availability[#This Row],"start_num",TRUE))*24))</f>
        <v>0</v>
      </c>
      <c r="Q471">
        <f ca="1">IF(availability[[#This Row],[duration_hours]]="", FALSE,
 OR(availability[[#This Row],[duration_hours]]&lt;=0, availability[[#This Row],[duration_hours]]&gt;16))</f>
        <v>0</v>
      </c>
    </row>
    <row r="472" spans="1:17" x14ac:dyDescent="0.25">
      <c r="A472" t="s">
        <v>627</v>
      </c>
      <c r="B472" t="s">
        <v>1049</v>
      </c>
      <c r="C472" s="1">
        <v>0.45833333333333331</v>
      </c>
      <c r="D472" s="1">
        <v>0.58333333333333337</v>
      </c>
      <c r="E472" t="b">
        <f>LEN(TRIM(availability[[#This Row],[FacultyID]]))=0</f>
        <v>0</v>
      </c>
      <c r="F472" t="b">
        <f>LEN(TRIM(availability[[#This Row],[Day]]))=0</f>
        <v>0</v>
      </c>
      <c r="G472" t="b">
        <f>IF(availability[[#This Row],[Day]]="",FALSE, ISERROR(MATCH(availability[[#This Row],[Day]], RefLists!$E:$E, 0)))</f>
        <v>0</v>
      </c>
      <c r="H472" t="b">
        <f>LEN(availability[[#This Row],[FacultyID]])&lt;&gt;LEN(TRIM(availability[[#This Row],[FacultyID]]))</f>
        <v>0</v>
      </c>
      <c r="I472" t="b">
        <f>OR(availability[[#This Row],[AvailableStart]]="", ISBLANK(availability[[#This Row],[AvailableStart]]))</f>
        <v>0</v>
      </c>
      <c r="J472" t="b">
        <f>OR(availability[[#This Row],[AvailableEnd]]="", ISBLANK(availability[[#This Row],[AvailableEnd]]))</f>
        <v>0</v>
      </c>
      <c r="K472" t="b">
        <f>AND(NOT(availability[[#This Row],[start_missing]]), NOT(ISNUMBER(availability[[#This Row],[AvailableStart]])))</f>
        <v>0</v>
      </c>
      <c r="L472" t="b">
        <f>AND(NOT(availability[[#This Row],[end_missing]]), NOT(ISNUMBER(availability[[#This Row],[AvailableEnd]])))</f>
        <v>0</v>
      </c>
      <c r="M472">
        <f>IF(availability[[#This Row],[start_missing]],"", IF(ISNUMBER(availability[[#This Row],[AvailableStart]]), availability[[#This Row],[AvailableStart]], IFERROR(TIMEVALUE(availability[[#This Row],[AvailableStart]]), "")))</f>
        <v>0.45833333333333331</v>
      </c>
      <c r="N472">
        <f>IF(availability[[#This Row],[end_missing]],"", IF(ISNUMBER(availability[[#This Row],[AvailableEnd]]), availability[[#This Row],[AvailableEnd]], IFERROR(TIMEVALUE(availability[[#This Row],[AvailableEnd]]), "")))</f>
        <v>0.58333333333333337</v>
      </c>
      <c r="O472" t="b">
        <f>IF(OR(availability[[#This Row],[start_missing]],availability[[#This Row],[end_missing]]), FALSE,
 IF(OR(availability[[#This Row],[start_not_time]],availability[[#This Row],[end_not_time]]), FALSE,
 availability[[#This Row],[end_num]]-availability[[#This Row],[start_num]]&lt;0))</f>
        <v>0</v>
      </c>
      <c r="P472" cm="1">
        <f t="array" aca="1" ref="P472" ca="1">IF(OR(availability[[#This Row],[start_missing]],availability[[#This Row],[end_missing]]), "",
 IF(OR(availability[[#This Row],[start_not_time]],availability[[#This Row],[end_not_time]]), "",
 (_FV(availability[#This Row],"end_num",TRUE)-_FV(availability[#This Row],"start_num",TRUE))*24))</f>
        <v>0</v>
      </c>
      <c r="Q472">
        <f ca="1">IF(availability[[#This Row],[duration_hours]]="", FALSE,
 OR(availability[[#This Row],[duration_hours]]&lt;=0, availability[[#This Row],[duration_hours]]&gt;16))</f>
        <v>0</v>
      </c>
    </row>
    <row r="473" spans="1:17" x14ac:dyDescent="0.25">
      <c r="A473" t="s">
        <v>630</v>
      </c>
      <c r="B473" t="s">
        <v>1049</v>
      </c>
      <c r="C473" s="1">
        <v>0.33333333333333331</v>
      </c>
      <c r="D473" s="1">
        <v>0.5</v>
      </c>
      <c r="E473" t="b">
        <f>LEN(TRIM(availability[[#This Row],[FacultyID]]))=0</f>
        <v>0</v>
      </c>
      <c r="F473" t="b">
        <f>LEN(TRIM(availability[[#This Row],[Day]]))=0</f>
        <v>0</v>
      </c>
      <c r="G473" t="b">
        <f>IF(availability[[#This Row],[Day]]="",FALSE, ISERROR(MATCH(availability[[#This Row],[Day]], RefLists!$E:$E, 0)))</f>
        <v>0</v>
      </c>
      <c r="H473" t="b">
        <f>LEN(availability[[#This Row],[FacultyID]])&lt;&gt;LEN(TRIM(availability[[#This Row],[FacultyID]]))</f>
        <v>0</v>
      </c>
      <c r="I473" t="b">
        <f>OR(availability[[#This Row],[AvailableStart]]="", ISBLANK(availability[[#This Row],[AvailableStart]]))</f>
        <v>0</v>
      </c>
      <c r="J473" t="b">
        <f>OR(availability[[#This Row],[AvailableEnd]]="", ISBLANK(availability[[#This Row],[AvailableEnd]]))</f>
        <v>0</v>
      </c>
      <c r="K473" t="b">
        <f>AND(NOT(availability[[#This Row],[start_missing]]), NOT(ISNUMBER(availability[[#This Row],[AvailableStart]])))</f>
        <v>0</v>
      </c>
      <c r="L473" t="b">
        <f>AND(NOT(availability[[#This Row],[end_missing]]), NOT(ISNUMBER(availability[[#This Row],[AvailableEnd]])))</f>
        <v>0</v>
      </c>
      <c r="M473">
        <f>IF(availability[[#This Row],[start_missing]],"", IF(ISNUMBER(availability[[#This Row],[AvailableStart]]), availability[[#This Row],[AvailableStart]], IFERROR(TIMEVALUE(availability[[#This Row],[AvailableStart]]), "")))</f>
        <v>0.33333333333333331</v>
      </c>
      <c r="N473">
        <f>IF(availability[[#This Row],[end_missing]],"", IF(ISNUMBER(availability[[#This Row],[AvailableEnd]]), availability[[#This Row],[AvailableEnd]], IFERROR(TIMEVALUE(availability[[#This Row],[AvailableEnd]]), "")))</f>
        <v>0.5</v>
      </c>
      <c r="O473" t="b">
        <f>IF(OR(availability[[#This Row],[start_missing]],availability[[#This Row],[end_missing]]), FALSE,
 IF(OR(availability[[#This Row],[start_not_time]],availability[[#This Row],[end_not_time]]), FALSE,
 availability[[#This Row],[end_num]]-availability[[#This Row],[start_num]]&lt;0))</f>
        <v>0</v>
      </c>
      <c r="P473" cm="1">
        <f t="array" aca="1" ref="P473" ca="1">IF(OR(availability[[#This Row],[start_missing]],availability[[#This Row],[end_missing]]), "",
 IF(OR(availability[[#This Row],[start_not_time]],availability[[#This Row],[end_not_time]]), "",
 (_FV(availability[#This Row],"end_num",TRUE)-_FV(availability[#This Row],"start_num",TRUE))*24))</f>
        <v>0</v>
      </c>
      <c r="Q473">
        <f ca="1">IF(availability[[#This Row],[duration_hours]]="", FALSE,
 OR(availability[[#This Row],[duration_hours]]&lt;=0, availability[[#This Row],[duration_hours]]&gt;16))</f>
        <v>0</v>
      </c>
    </row>
    <row r="474" spans="1:17" x14ac:dyDescent="0.25">
      <c r="A474" t="s">
        <v>630</v>
      </c>
      <c r="B474" t="s">
        <v>1051</v>
      </c>
      <c r="C474" s="1">
        <v>0.41666666666666669</v>
      </c>
      <c r="D474" s="1">
        <v>0.54166666666666663</v>
      </c>
      <c r="E474" t="b">
        <f>LEN(TRIM(availability[[#This Row],[FacultyID]]))=0</f>
        <v>0</v>
      </c>
      <c r="F474" t="b">
        <f>LEN(TRIM(availability[[#This Row],[Day]]))=0</f>
        <v>0</v>
      </c>
      <c r="G474" t="b">
        <f>IF(availability[[#This Row],[Day]]="",FALSE, ISERROR(MATCH(availability[[#This Row],[Day]], RefLists!$E:$E, 0)))</f>
        <v>0</v>
      </c>
      <c r="H474" t="b">
        <f>LEN(availability[[#This Row],[FacultyID]])&lt;&gt;LEN(TRIM(availability[[#This Row],[FacultyID]]))</f>
        <v>0</v>
      </c>
      <c r="I474" t="b">
        <f>OR(availability[[#This Row],[AvailableStart]]="", ISBLANK(availability[[#This Row],[AvailableStart]]))</f>
        <v>0</v>
      </c>
      <c r="J474" t="b">
        <f>OR(availability[[#This Row],[AvailableEnd]]="", ISBLANK(availability[[#This Row],[AvailableEnd]]))</f>
        <v>0</v>
      </c>
      <c r="K474" t="b">
        <f>AND(NOT(availability[[#This Row],[start_missing]]), NOT(ISNUMBER(availability[[#This Row],[AvailableStart]])))</f>
        <v>0</v>
      </c>
      <c r="L474" t="b">
        <f>AND(NOT(availability[[#This Row],[end_missing]]), NOT(ISNUMBER(availability[[#This Row],[AvailableEnd]])))</f>
        <v>0</v>
      </c>
      <c r="M474">
        <f>IF(availability[[#This Row],[start_missing]],"", IF(ISNUMBER(availability[[#This Row],[AvailableStart]]), availability[[#This Row],[AvailableStart]], IFERROR(TIMEVALUE(availability[[#This Row],[AvailableStart]]), "")))</f>
        <v>0.41666666666666669</v>
      </c>
      <c r="N474">
        <f>IF(availability[[#This Row],[end_missing]],"", IF(ISNUMBER(availability[[#This Row],[AvailableEnd]]), availability[[#This Row],[AvailableEnd]], IFERROR(TIMEVALUE(availability[[#This Row],[AvailableEnd]]), "")))</f>
        <v>0.54166666666666663</v>
      </c>
      <c r="O474" t="b">
        <f>IF(OR(availability[[#This Row],[start_missing]],availability[[#This Row],[end_missing]]), FALSE,
 IF(OR(availability[[#This Row],[start_not_time]],availability[[#This Row],[end_not_time]]), FALSE,
 availability[[#This Row],[end_num]]-availability[[#This Row],[start_num]]&lt;0))</f>
        <v>0</v>
      </c>
      <c r="P474" cm="1">
        <f t="array" aca="1" ref="P474" ca="1">IF(OR(availability[[#This Row],[start_missing]],availability[[#This Row],[end_missing]]), "",
 IF(OR(availability[[#This Row],[start_not_time]],availability[[#This Row],[end_not_time]]), "",
 (_FV(availability[#This Row],"end_num",TRUE)-_FV(availability[#This Row],"start_num",TRUE))*24))</f>
        <v>0</v>
      </c>
      <c r="Q474">
        <f ca="1">IF(availability[[#This Row],[duration_hours]]="", FALSE,
 OR(availability[[#This Row],[duration_hours]]&lt;=0, availability[[#This Row],[duration_hours]]&gt;16))</f>
        <v>0</v>
      </c>
    </row>
    <row r="475" spans="1:17" x14ac:dyDescent="0.25">
      <c r="A475" t="s">
        <v>630</v>
      </c>
      <c r="B475" t="s">
        <v>1052</v>
      </c>
      <c r="C475" s="1">
        <v>0.45833333333333331</v>
      </c>
      <c r="D475" s="1">
        <v>0.625</v>
      </c>
      <c r="E475" t="b">
        <f>LEN(TRIM(availability[[#This Row],[FacultyID]]))=0</f>
        <v>0</v>
      </c>
      <c r="F475" t="b">
        <f>LEN(TRIM(availability[[#This Row],[Day]]))=0</f>
        <v>0</v>
      </c>
      <c r="G475" t="b">
        <f>IF(availability[[#This Row],[Day]]="",FALSE, ISERROR(MATCH(availability[[#This Row],[Day]], RefLists!$E:$E, 0)))</f>
        <v>0</v>
      </c>
      <c r="H475" t="b">
        <f>LEN(availability[[#This Row],[FacultyID]])&lt;&gt;LEN(TRIM(availability[[#This Row],[FacultyID]]))</f>
        <v>0</v>
      </c>
      <c r="I475" t="b">
        <f>OR(availability[[#This Row],[AvailableStart]]="", ISBLANK(availability[[#This Row],[AvailableStart]]))</f>
        <v>0</v>
      </c>
      <c r="J475" t="b">
        <f>OR(availability[[#This Row],[AvailableEnd]]="", ISBLANK(availability[[#This Row],[AvailableEnd]]))</f>
        <v>0</v>
      </c>
      <c r="K475" t="b">
        <f>AND(NOT(availability[[#This Row],[start_missing]]), NOT(ISNUMBER(availability[[#This Row],[AvailableStart]])))</f>
        <v>0</v>
      </c>
      <c r="L475" t="b">
        <f>AND(NOT(availability[[#This Row],[end_missing]]), NOT(ISNUMBER(availability[[#This Row],[AvailableEnd]])))</f>
        <v>0</v>
      </c>
      <c r="M475">
        <f>IF(availability[[#This Row],[start_missing]],"", IF(ISNUMBER(availability[[#This Row],[AvailableStart]]), availability[[#This Row],[AvailableStart]], IFERROR(TIMEVALUE(availability[[#This Row],[AvailableStart]]), "")))</f>
        <v>0.45833333333333331</v>
      </c>
      <c r="N475">
        <f>IF(availability[[#This Row],[end_missing]],"", IF(ISNUMBER(availability[[#This Row],[AvailableEnd]]), availability[[#This Row],[AvailableEnd]], IFERROR(TIMEVALUE(availability[[#This Row],[AvailableEnd]]), "")))</f>
        <v>0.625</v>
      </c>
      <c r="O475" t="b">
        <f>IF(OR(availability[[#This Row],[start_missing]],availability[[#This Row],[end_missing]]), FALSE,
 IF(OR(availability[[#This Row],[start_not_time]],availability[[#This Row],[end_not_time]]), FALSE,
 availability[[#This Row],[end_num]]-availability[[#This Row],[start_num]]&lt;0))</f>
        <v>0</v>
      </c>
      <c r="P475" cm="1">
        <f t="array" aca="1" ref="P475" ca="1">IF(OR(availability[[#This Row],[start_missing]],availability[[#This Row],[end_missing]]), "",
 IF(OR(availability[[#This Row],[start_not_time]],availability[[#This Row],[end_not_time]]), "",
 (_FV(availability[#This Row],"end_num",TRUE)-_FV(availability[#This Row],"start_num",TRUE))*24))</f>
        <v>0</v>
      </c>
      <c r="Q475">
        <f ca="1">IF(availability[[#This Row],[duration_hours]]="", FALSE,
 OR(availability[[#This Row],[duration_hours]]&lt;=0, availability[[#This Row],[duration_hours]]&gt;16))</f>
        <v>0</v>
      </c>
    </row>
    <row r="476" spans="1:17" x14ac:dyDescent="0.25">
      <c r="A476" t="s">
        <v>630</v>
      </c>
      <c r="B476" t="s">
        <v>1053</v>
      </c>
      <c r="C476" s="1">
        <v>0.5</v>
      </c>
      <c r="D476" s="1">
        <v>0.625</v>
      </c>
      <c r="E476" t="b">
        <f>LEN(TRIM(availability[[#This Row],[FacultyID]]))=0</f>
        <v>0</v>
      </c>
      <c r="F476" t="b">
        <f>LEN(TRIM(availability[[#This Row],[Day]]))=0</f>
        <v>0</v>
      </c>
      <c r="G476" t="b">
        <f>IF(availability[[#This Row],[Day]]="",FALSE, ISERROR(MATCH(availability[[#This Row],[Day]], RefLists!$E:$E, 0)))</f>
        <v>0</v>
      </c>
      <c r="H476" t="b">
        <f>LEN(availability[[#This Row],[FacultyID]])&lt;&gt;LEN(TRIM(availability[[#This Row],[FacultyID]]))</f>
        <v>0</v>
      </c>
      <c r="I476" t="b">
        <f>OR(availability[[#This Row],[AvailableStart]]="", ISBLANK(availability[[#This Row],[AvailableStart]]))</f>
        <v>0</v>
      </c>
      <c r="J476" t="b">
        <f>OR(availability[[#This Row],[AvailableEnd]]="", ISBLANK(availability[[#This Row],[AvailableEnd]]))</f>
        <v>0</v>
      </c>
      <c r="K476" t="b">
        <f>AND(NOT(availability[[#This Row],[start_missing]]), NOT(ISNUMBER(availability[[#This Row],[AvailableStart]])))</f>
        <v>0</v>
      </c>
      <c r="L476" t="b">
        <f>AND(NOT(availability[[#This Row],[end_missing]]), NOT(ISNUMBER(availability[[#This Row],[AvailableEnd]])))</f>
        <v>0</v>
      </c>
      <c r="M476">
        <f>IF(availability[[#This Row],[start_missing]],"", IF(ISNUMBER(availability[[#This Row],[AvailableStart]]), availability[[#This Row],[AvailableStart]], IFERROR(TIMEVALUE(availability[[#This Row],[AvailableStart]]), "")))</f>
        <v>0.5</v>
      </c>
      <c r="N476">
        <f>IF(availability[[#This Row],[end_missing]],"", IF(ISNUMBER(availability[[#This Row],[AvailableEnd]]), availability[[#This Row],[AvailableEnd]], IFERROR(TIMEVALUE(availability[[#This Row],[AvailableEnd]]), "")))</f>
        <v>0.625</v>
      </c>
      <c r="O476" t="b">
        <f>IF(OR(availability[[#This Row],[start_missing]],availability[[#This Row],[end_missing]]), FALSE,
 IF(OR(availability[[#This Row],[start_not_time]],availability[[#This Row],[end_not_time]]), FALSE,
 availability[[#This Row],[end_num]]-availability[[#This Row],[start_num]]&lt;0))</f>
        <v>0</v>
      </c>
      <c r="P476" cm="1">
        <f t="array" aca="1" ref="P476" ca="1">IF(OR(availability[[#This Row],[start_missing]],availability[[#This Row],[end_missing]]), "",
 IF(OR(availability[[#This Row],[start_not_time]],availability[[#This Row],[end_not_time]]), "",
 (_FV(availability[#This Row],"end_num",TRUE)-_FV(availability[#This Row],"start_num",TRUE))*24))</f>
        <v>0</v>
      </c>
      <c r="Q476">
        <f ca="1">IF(availability[[#This Row],[duration_hours]]="", FALSE,
 OR(availability[[#This Row],[duration_hours]]&lt;=0, availability[[#This Row],[duration_hours]]&gt;16))</f>
        <v>0</v>
      </c>
    </row>
    <row r="477" spans="1:17" x14ac:dyDescent="0.25">
      <c r="A477" t="s">
        <v>633</v>
      </c>
      <c r="B477" t="s">
        <v>1052</v>
      </c>
      <c r="C477" s="1">
        <v>0.5</v>
      </c>
      <c r="D477" s="1">
        <v>0.58333333333333337</v>
      </c>
      <c r="E477" t="b">
        <f>LEN(TRIM(availability[[#This Row],[FacultyID]]))=0</f>
        <v>0</v>
      </c>
      <c r="F477" t="b">
        <f>LEN(TRIM(availability[[#This Row],[Day]]))=0</f>
        <v>0</v>
      </c>
      <c r="G477" t="b">
        <f>IF(availability[[#This Row],[Day]]="",FALSE, ISERROR(MATCH(availability[[#This Row],[Day]], RefLists!$E:$E, 0)))</f>
        <v>0</v>
      </c>
      <c r="H477" t="b">
        <f>LEN(availability[[#This Row],[FacultyID]])&lt;&gt;LEN(TRIM(availability[[#This Row],[FacultyID]]))</f>
        <v>0</v>
      </c>
      <c r="I477" t="b">
        <f>OR(availability[[#This Row],[AvailableStart]]="", ISBLANK(availability[[#This Row],[AvailableStart]]))</f>
        <v>0</v>
      </c>
      <c r="J477" t="b">
        <f>OR(availability[[#This Row],[AvailableEnd]]="", ISBLANK(availability[[#This Row],[AvailableEnd]]))</f>
        <v>0</v>
      </c>
      <c r="K477" t="b">
        <f>AND(NOT(availability[[#This Row],[start_missing]]), NOT(ISNUMBER(availability[[#This Row],[AvailableStart]])))</f>
        <v>0</v>
      </c>
      <c r="L477" t="b">
        <f>AND(NOT(availability[[#This Row],[end_missing]]), NOT(ISNUMBER(availability[[#This Row],[AvailableEnd]])))</f>
        <v>0</v>
      </c>
      <c r="M477">
        <f>IF(availability[[#This Row],[start_missing]],"", IF(ISNUMBER(availability[[#This Row],[AvailableStart]]), availability[[#This Row],[AvailableStart]], IFERROR(TIMEVALUE(availability[[#This Row],[AvailableStart]]), "")))</f>
        <v>0.5</v>
      </c>
      <c r="N477">
        <f>IF(availability[[#This Row],[end_missing]],"", IF(ISNUMBER(availability[[#This Row],[AvailableEnd]]), availability[[#This Row],[AvailableEnd]], IFERROR(TIMEVALUE(availability[[#This Row],[AvailableEnd]]), "")))</f>
        <v>0.58333333333333337</v>
      </c>
      <c r="O477" t="b">
        <f>IF(OR(availability[[#This Row],[start_missing]],availability[[#This Row],[end_missing]]), FALSE,
 IF(OR(availability[[#This Row],[start_not_time]],availability[[#This Row],[end_not_time]]), FALSE,
 availability[[#This Row],[end_num]]-availability[[#This Row],[start_num]]&lt;0))</f>
        <v>0</v>
      </c>
      <c r="P477" cm="1">
        <f t="array" aca="1" ref="P477" ca="1">IF(OR(availability[[#This Row],[start_missing]],availability[[#This Row],[end_missing]]), "",
 IF(OR(availability[[#This Row],[start_not_time]],availability[[#This Row],[end_not_time]]), "",
 (_FV(availability[#This Row],"end_num",TRUE)-_FV(availability[#This Row],"start_num",TRUE))*24))</f>
        <v>0</v>
      </c>
      <c r="Q477">
        <f ca="1">IF(availability[[#This Row],[duration_hours]]="", FALSE,
 OR(availability[[#This Row],[duration_hours]]&lt;=0, availability[[#This Row],[duration_hours]]&gt;16))</f>
        <v>0</v>
      </c>
    </row>
    <row r="478" spans="1:17" x14ac:dyDescent="0.25">
      <c r="A478" t="s">
        <v>633</v>
      </c>
      <c r="B478" t="s">
        <v>1051</v>
      </c>
      <c r="C478" s="1">
        <v>0.54166666666666663</v>
      </c>
      <c r="D478" s="1">
        <v>0.70833333333333337</v>
      </c>
      <c r="E478" t="b">
        <f>LEN(TRIM(availability[[#This Row],[FacultyID]]))=0</f>
        <v>0</v>
      </c>
      <c r="F478" t="b">
        <f>LEN(TRIM(availability[[#This Row],[Day]]))=0</f>
        <v>0</v>
      </c>
      <c r="G478" t="b">
        <f>IF(availability[[#This Row],[Day]]="",FALSE, ISERROR(MATCH(availability[[#This Row],[Day]], RefLists!$E:$E, 0)))</f>
        <v>0</v>
      </c>
      <c r="H478" t="b">
        <f>LEN(availability[[#This Row],[FacultyID]])&lt;&gt;LEN(TRIM(availability[[#This Row],[FacultyID]]))</f>
        <v>0</v>
      </c>
      <c r="I478" t="b">
        <f>OR(availability[[#This Row],[AvailableStart]]="", ISBLANK(availability[[#This Row],[AvailableStart]]))</f>
        <v>0</v>
      </c>
      <c r="J478" t="b">
        <f>OR(availability[[#This Row],[AvailableEnd]]="", ISBLANK(availability[[#This Row],[AvailableEnd]]))</f>
        <v>0</v>
      </c>
      <c r="K478" t="b">
        <f>AND(NOT(availability[[#This Row],[start_missing]]), NOT(ISNUMBER(availability[[#This Row],[AvailableStart]])))</f>
        <v>0</v>
      </c>
      <c r="L478" t="b">
        <f>AND(NOT(availability[[#This Row],[end_missing]]), NOT(ISNUMBER(availability[[#This Row],[AvailableEnd]])))</f>
        <v>0</v>
      </c>
      <c r="M478">
        <f>IF(availability[[#This Row],[start_missing]],"", IF(ISNUMBER(availability[[#This Row],[AvailableStart]]), availability[[#This Row],[AvailableStart]], IFERROR(TIMEVALUE(availability[[#This Row],[AvailableStart]]), "")))</f>
        <v>0.54166666666666663</v>
      </c>
      <c r="N478">
        <f>IF(availability[[#This Row],[end_missing]],"", IF(ISNUMBER(availability[[#This Row],[AvailableEnd]]), availability[[#This Row],[AvailableEnd]], IFERROR(TIMEVALUE(availability[[#This Row],[AvailableEnd]]), "")))</f>
        <v>0.70833333333333337</v>
      </c>
      <c r="O478" t="b">
        <f>IF(OR(availability[[#This Row],[start_missing]],availability[[#This Row],[end_missing]]), FALSE,
 IF(OR(availability[[#This Row],[start_not_time]],availability[[#This Row],[end_not_time]]), FALSE,
 availability[[#This Row],[end_num]]-availability[[#This Row],[start_num]]&lt;0))</f>
        <v>0</v>
      </c>
      <c r="P478" cm="1">
        <f t="array" aca="1" ref="P478" ca="1">IF(OR(availability[[#This Row],[start_missing]],availability[[#This Row],[end_missing]]), "",
 IF(OR(availability[[#This Row],[start_not_time]],availability[[#This Row],[end_not_time]]), "",
 (_FV(availability[#This Row],"end_num",TRUE)-_FV(availability[#This Row],"start_num",TRUE))*24))</f>
        <v>0</v>
      </c>
      <c r="Q478">
        <f ca="1">IF(availability[[#This Row],[duration_hours]]="", FALSE,
 OR(availability[[#This Row],[duration_hours]]&lt;=0, availability[[#This Row],[duration_hours]]&gt;16))</f>
        <v>0</v>
      </c>
    </row>
    <row r="479" spans="1:17" x14ac:dyDescent="0.25">
      <c r="A479" t="s">
        <v>633</v>
      </c>
      <c r="B479" t="s">
        <v>1053</v>
      </c>
      <c r="C479" s="1">
        <v>0.41666666666666669</v>
      </c>
      <c r="D479" s="1">
        <v>0.5</v>
      </c>
      <c r="E479" t="b">
        <f>LEN(TRIM(availability[[#This Row],[FacultyID]]))=0</f>
        <v>0</v>
      </c>
      <c r="F479" t="b">
        <f>LEN(TRIM(availability[[#This Row],[Day]]))=0</f>
        <v>0</v>
      </c>
      <c r="G479" t="b">
        <f>IF(availability[[#This Row],[Day]]="",FALSE, ISERROR(MATCH(availability[[#This Row],[Day]], RefLists!$E:$E, 0)))</f>
        <v>0</v>
      </c>
      <c r="H479" t="b">
        <f>LEN(availability[[#This Row],[FacultyID]])&lt;&gt;LEN(TRIM(availability[[#This Row],[FacultyID]]))</f>
        <v>0</v>
      </c>
      <c r="I479" t="b">
        <f>OR(availability[[#This Row],[AvailableStart]]="", ISBLANK(availability[[#This Row],[AvailableStart]]))</f>
        <v>0</v>
      </c>
      <c r="J479" t="b">
        <f>OR(availability[[#This Row],[AvailableEnd]]="", ISBLANK(availability[[#This Row],[AvailableEnd]]))</f>
        <v>0</v>
      </c>
      <c r="K479" t="b">
        <f>AND(NOT(availability[[#This Row],[start_missing]]), NOT(ISNUMBER(availability[[#This Row],[AvailableStart]])))</f>
        <v>0</v>
      </c>
      <c r="L479" t="b">
        <f>AND(NOT(availability[[#This Row],[end_missing]]), NOT(ISNUMBER(availability[[#This Row],[AvailableEnd]])))</f>
        <v>0</v>
      </c>
      <c r="M479">
        <f>IF(availability[[#This Row],[start_missing]],"", IF(ISNUMBER(availability[[#This Row],[AvailableStart]]), availability[[#This Row],[AvailableStart]], IFERROR(TIMEVALUE(availability[[#This Row],[AvailableStart]]), "")))</f>
        <v>0.41666666666666669</v>
      </c>
      <c r="N479">
        <f>IF(availability[[#This Row],[end_missing]],"", IF(ISNUMBER(availability[[#This Row],[AvailableEnd]]), availability[[#This Row],[AvailableEnd]], IFERROR(TIMEVALUE(availability[[#This Row],[AvailableEnd]]), "")))</f>
        <v>0.5</v>
      </c>
      <c r="O479" t="b">
        <f>IF(OR(availability[[#This Row],[start_missing]],availability[[#This Row],[end_missing]]), FALSE,
 IF(OR(availability[[#This Row],[start_not_time]],availability[[#This Row],[end_not_time]]), FALSE,
 availability[[#This Row],[end_num]]-availability[[#This Row],[start_num]]&lt;0))</f>
        <v>0</v>
      </c>
      <c r="P479" cm="1">
        <f t="array" aca="1" ref="P479" ca="1">IF(OR(availability[[#This Row],[start_missing]],availability[[#This Row],[end_missing]]), "",
 IF(OR(availability[[#This Row],[start_not_time]],availability[[#This Row],[end_not_time]]), "",
 (_FV(availability[#This Row],"end_num",TRUE)-_FV(availability[#This Row],"start_num",TRUE))*24))</f>
        <v>0</v>
      </c>
      <c r="Q479">
        <f ca="1">IF(availability[[#This Row],[duration_hours]]="", FALSE,
 OR(availability[[#This Row],[duration_hours]]&lt;=0, availability[[#This Row],[duration_hours]]&gt;16))</f>
        <v>0</v>
      </c>
    </row>
    <row r="480" spans="1:17" x14ac:dyDescent="0.25">
      <c r="A480" t="s">
        <v>633</v>
      </c>
      <c r="B480" t="s">
        <v>1049</v>
      </c>
      <c r="C480" s="1">
        <v>0.54166666666666663</v>
      </c>
      <c r="D480" s="1">
        <v>0.625</v>
      </c>
      <c r="E480" t="b">
        <f>LEN(TRIM(availability[[#This Row],[FacultyID]]))=0</f>
        <v>0</v>
      </c>
      <c r="F480" t="b">
        <f>LEN(TRIM(availability[[#This Row],[Day]]))=0</f>
        <v>0</v>
      </c>
      <c r="G480" t="b">
        <f>IF(availability[[#This Row],[Day]]="",FALSE, ISERROR(MATCH(availability[[#This Row],[Day]], RefLists!$E:$E, 0)))</f>
        <v>0</v>
      </c>
      <c r="H480" t="b">
        <f>LEN(availability[[#This Row],[FacultyID]])&lt;&gt;LEN(TRIM(availability[[#This Row],[FacultyID]]))</f>
        <v>0</v>
      </c>
      <c r="I480" t="b">
        <f>OR(availability[[#This Row],[AvailableStart]]="", ISBLANK(availability[[#This Row],[AvailableStart]]))</f>
        <v>0</v>
      </c>
      <c r="J480" t="b">
        <f>OR(availability[[#This Row],[AvailableEnd]]="", ISBLANK(availability[[#This Row],[AvailableEnd]]))</f>
        <v>0</v>
      </c>
      <c r="K480" t="b">
        <f>AND(NOT(availability[[#This Row],[start_missing]]), NOT(ISNUMBER(availability[[#This Row],[AvailableStart]])))</f>
        <v>0</v>
      </c>
      <c r="L480" t="b">
        <f>AND(NOT(availability[[#This Row],[end_missing]]), NOT(ISNUMBER(availability[[#This Row],[AvailableEnd]])))</f>
        <v>0</v>
      </c>
      <c r="M480">
        <f>IF(availability[[#This Row],[start_missing]],"", IF(ISNUMBER(availability[[#This Row],[AvailableStart]]), availability[[#This Row],[AvailableStart]], IFERROR(TIMEVALUE(availability[[#This Row],[AvailableStart]]), "")))</f>
        <v>0.54166666666666663</v>
      </c>
      <c r="N480">
        <f>IF(availability[[#This Row],[end_missing]],"", IF(ISNUMBER(availability[[#This Row],[AvailableEnd]]), availability[[#This Row],[AvailableEnd]], IFERROR(TIMEVALUE(availability[[#This Row],[AvailableEnd]]), "")))</f>
        <v>0.625</v>
      </c>
      <c r="O480" t="b">
        <f>IF(OR(availability[[#This Row],[start_missing]],availability[[#This Row],[end_missing]]), FALSE,
 IF(OR(availability[[#This Row],[start_not_time]],availability[[#This Row],[end_not_time]]), FALSE,
 availability[[#This Row],[end_num]]-availability[[#This Row],[start_num]]&lt;0))</f>
        <v>0</v>
      </c>
      <c r="P480" cm="1">
        <f t="array" aca="1" ref="P480" ca="1">IF(OR(availability[[#This Row],[start_missing]],availability[[#This Row],[end_missing]]), "",
 IF(OR(availability[[#This Row],[start_not_time]],availability[[#This Row],[end_not_time]]), "",
 (_FV(availability[#This Row],"end_num",TRUE)-_FV(availability[#This Row],"start_num",TRUE))*24))</f>
        <v>0</v>
      </c>
      <c r="Q480">
        <f ca="1">IF(availability[[#This Row],[duration_hours]]="", FALSE,
 OR(availability[[#This Row],[duration_hours]]&lt;=0, availability[[#This Row],[duration_hours]]&gt;16))</f>
        <v>0</v>
      </c>
    </row>
    <row r="481" spans="1:17" x14ac:dyDescent="0.25">
      <c r="A481" t="s">
        <v>636</v>
      </c>
      <c r="B481" t="s">
        <v>1049</v>
      </c>
      <c r="C481" s="1">
        <v>0.45833333333333331</v>
      </c>
      <c r="D481" s="1">
        <v>0.625</v>
      </c>
      <c r="E481" t="b">
        <f>LEN(TRIM(availability[[#This Row],[FacultyID]]))=0</f>
        <v>0</v>
      </c>
      <c r="F481" t="b">
        <f>LEN(TRIM(availability[[#This Row],[Day]]))=0</f>
        <v>0</v>
      </c>
      <c r="G481" t="b">
        <f>IF(availability[[#This Row],[Day]]="",FALSE, ISERROR(MATCH(availability[[#This Row],[Day]], RefLists!$E:$E, 0)))</f>
        <v>0</v>
      </c>
      <c r="H481" t="b">
        <f>LEN(availability[[#This Row],[FacultyID]])&lt;&gt;LEN(TRIM(availability[[#This Row],[FacultyID]]))</f>
        <v>0</v>
      </c>
      <c r="I481" t="b">
        <f>OR(availability[[#This Row],[AvailableStart]]="", ISBLANK(availability[[#This Row],[AvailableStart]]))</f>
        <v>0</v>
      </c>
      <c r="J481" t="b">
        <f>OR(availability[[#This Row],[AvailableEnd]]="", ISBLANK(availability[[#This Row],[AvailableEnd]]))</f>
        <v>0</v>
      </c>
      <c r="K481" t="b">
        <f>AND(NOT(availability[[#This Row],[start_missing]]), NOT(ISNUMBER(availability[[#This Row],[AvailableStart]])))</f>
        <v>0</v>
      </c>
      <c r="L481" t="b">
        <f>AND(NOT(availability[[#This Row],[end_missing]]), NOT(ISNUMBER(availability[[#This Row],[AvailableEnd]])))</f>
        <v>0</v>
      </c>
      <c r="M481">
        <f>IF(availability[[#This Row],[start_missing]],"", IF(ISNUMBER(availability[[#This Row],[AvailableStart]]), availability[[#This Row],[AvailableStart]], IFERROR(TIMEVALUE(availability[[#This Row],[AvailableStart]]), "")))</f>
        <v>0.45833333333333331</v>
      </c>
      <c r="N481">
        <f>IF(availability[[#This Row],[end_missing]],"", IF(ISNUMBER(availability[[#This Row],[AvailableEnd]]), availability[[#This Row],[AvailableEnd]], IFERROR(TIMEVALUE(availability[[#This Row],[AvailableEnd]]), "")))</f>
        <v>0.625</v>
      </c>
      <c r="O481" t="b">
        <f>IF(OR(availability[[#This Row],[start_missing]],availability[[#This Row],[end_missing]]), FALSE,
 IF(OR(availability[[#This Row],[start_not_time]],availability[[#This Row],[end_not_time]]), FALSE,
 availability[[#This Row],[end_num]]-availability[[#This Row],[start_num]]&lt;0))</f>
        <v>0</v>
      </c>
      <c r="P481" cm="1">
        <f t="array" aca="1" ref="P481" ca="1">IF(OR(availability[[#This Row],[start_missing]],availability[[#This Row],[end_missing]]), "",
 IF(OR(availability[[#This Row],[start_not_time]],availability[[#This Row],[end_not_time]]), "",
 (_FV(availability[#This Row],"end_num",TRUE)-_FV(availability[#This Row],"start_num",TRUE))*24))</f>
        <v>0</v>
      </c>
      <c r="Q481">
        <f ca="1">IF(availability[[#This Row],[duration_hours]]="", FALSE,
 OR(availability[[#This Row],[duration_hours]]&lt;=0, availability[[#This Row],[duration_hours]]&gt;16))</f>
        <v>0</v>
      </c>
    </row>
    <row r="482" spans="1:17" x14ac:dyDescent="0.25">
      <c r="A482" t="s">
        <v>636</v>
      </c>
      <c r="B482" t="s">
        <v>1050</v>
      </c>
      <c r="C482" s="1">
        <v>0.45833333333333331</v>
      </c>
      <c r="D482" s="1">
        <v>0.58333333333333337</v>
      </c>
      <c r="E482" t="b">
        <f>LEN(TRIM(availability[[#This Row],[FacultyID]]))=0</f>
        <v>0</v>
      </c>
      <c r="F482" t="b">
        <f>LEN(TRIM(availability[[#This Row],[Day]]))=0</f>
        <v>0</v>
      </c>
      <c r="G482" t="b">
        <f>IF(availability[[#This Row],[Day]]="",FALSE, ISERROR(MATCH(availability[[#This Row],[Day]], RefLists!$E:$E, 0)))</f>
        <v>0</v>
      </c>
      <c r="H482" t="b">
        <f>LEN(availability[[#This Row],[FacultyID]])&lt;&gt;LEN(TRIM(availability[[#This Row],[FacultyID]]))</f>
        <v>0</v>
      </c>
      <c r="I482" t="b">
        <f>OR(availability[[#This Row],[AvailableStart]]="", ISBLANK(availability[[#This Row],[AvailableStart]]))</f>
        <v>0</v>
      </c>
      <c r="J482" t="b">
        <f>OR(availability[[#This Row],[AvailableEnd]]="", ISBLANK(availability[[#This Row],[AvailableEnd]]))</f>
        <v>0</v>
      </c>
      <c r="K482" t="b">
        <f>AND(NOT(availability[[#This Row],[start_missing]]), NOT(ISNUMBER(availability[[#This Row],[AvailableStart]])))</f>
        <v>0</v>
      </c>
      <c r="L482" t="b">
        <f>AND(NOT(availability[[#This Row],[end_missing]]), NOT(ISNUMBER(availability[[#This Row],[AvailableEnd]])))</f>
        <v>0</v>
      </c>
      <c r="M482">
        <f>IF(availability[[#This Row],[start_missing]],"", IF(ISNUMBER(availability[[#This Row],[AvailableStart]]), availability[[#This Row],[AvailableStart]], IFERROR(TIMEVALUE(availability[[#This Row],[AvailableStart]]), "")))</f>
        <v>0.45833333333333331</v>
      </c>
      <c r="N482">
        <f>IF(availability[[#This Row],[end_missing]],"", IF(ISNUMBER(availability[[#This Row],[AvailableEnd]]), availability[[#This Row],[AvailableEnd]], IFERROR(TIMEVALUE(availability[[#This Row],[AvailableEnd]]), "")))</f>
        <v>0.58333333333333337</v>
      </c>
      <c r="O482" t="b">
        <f>IF(OR(availability[[#This Row],[start_missing]],availability[[#This Row],[end_missing]]), FALSE,
 IF(OR(availability[[#This Row],[start_not_time]],availability[[#This Row],[end_not_time]]), FALSE,
 availability[[#This Row],[end_num]]-availability[[#This Row],[start_num]]&lt;0))</f>
        <v>0</v>
      </c>
      <c r="P482" cm="1">
        <f t="array" aca="1" ref="P482" ca="1">IF(OR(availability[[#This Row],[start_missing]],availability[[#This Row],[end_missing]]), "",
 IF(OR(availability[[#This Row],[start_not_time]],availability[[#This Row],[end_not_time]]), "",
 (_FV(availability[#This Row],"end_num",TRUE)-_FV(availability[#This Row],"start_num",TRUE))*24))</f>
        <v>0</v>
      </c>
      <c r="Q482">
        <f ca="1">IF(availability[[#This Row],[duration_hours]]="", FALSE,
 OR(availability[[#This Row],[duration_hours]]&lt;=0, availability[[#This Row],[duration_hours]]&gt;16))</f>
        <v>0</v>
      </c>
    </row>
    <row r="483" spans="1:17" x14ac:dyDescent="0.25">
      <c r="A483" t="s">
        <v>636</v>
      </c>
      <c r="B483" t="s">
        <v>1052</v>
      </c>
      <c r="C483" s="1">
        <v>0.54166666666666663</v>
      </c>
      <c r="D483" s="1">
        <v>0.625</v>
      </c>
      <c r="E483" t="b">
        <f>LEN(TRIM(availability[[#This Row],[FacultyID]]))=0</f>
        <v>0</v>
      </c>
      <c r="F483" t="b">
        <f>LEN(TRIM(availability[[#This Row],[Day]]))=0</f>
        <v>0</v>
      </c>
      <c r="G483" t="b">
        <f>IF(availability[[#This Row],[Day]]="",FALSE, ISERROR(MATCH(availability[[#This Row],[Day]], RefLists!$E:$E, 0)))</f>
        <v>0</v>
      </c>
      <c r="H483" t="b">
        <f>LEN(availability[[#This Row],[FacultyID]])&lt;&gt;LEN(TRIM(availability[[#This Row],[FacultyID]]))</f>
        <v>0</v>
      </c>
      <c r="I483" t="b">
        <f>OR(availability[[#This Row],[AvailableStart]]="", ISBLANK(availability[[#This Row],[AvailableStart]]))</f>
        <v>0</v>
      </c>
      <c r="J483" t="b">
        <f>OR(availability[[#This Row],[AvailableEnd]]="", ISBLANK(availability[[#This Row],[AvailableEnd]]))</f>
        <v>0</v>
      </c>
      <c r="K483" t="b">
        <f>AND(NOT(availability[[#This Row],[start_missing]]), NOT(ISNUMBER(availability[[#This Row],[AvailableStart]])))</f>
        <v>0</v>
      </c>
      <c r="L483" t="b">
        <f>AND(NOT(availability[[#This Row],[end_missing]]), NOT(ISNUMBER(availability[[#This Row],[AvailableEnd]])))</f>
        <v>0</v>
      </c>
      <c r="M483">
        <f>IF(availability[[#This Row],[start_missing]],"", IF(ISNUMBER(availability[[#This Row],[AvailableStart]]), availability[[#This Row],[AvailableStart]], IFERROR(TIMEVALUE(availability[[#This Row],[AvailableStart]]), "")))</f>
        <v>0.54166666666666663</v>
      </c>
      <c r="N483">
        <f>IF(availability[[#This Row],[end_missing]],"", IF(ISNUMBER(availability[[#This Row],[AvailableEnd]]), availability[[#This Row],[AvailableEnd]], IFERROR(TIMEVALUE(availability[[#This Row],[AvailableEnd]]), "")))</f>
        <v>0.625</v>
      </c>
      <c r="O483" t="b">
        <f>IF(OR(availability[[#This Row],[start_missing]],availability[[#This Row],[end_missing]]), FALSE,
 IF(OR(availability[[#This Row],[start_not_time]],availability[[#This Row],[end_not_time]]), FALSE,
 availability[[#This Row],[end_num]]-availability[[#This Row],[start_num]]&lt;0))</f>
        <v>0</v>
      </c>
      <c r="P483" cm="1">
        <f t="array" aca="1" ref="P483" ca="1">IF(OR(availability[[#This Row],[start_missing]],availability[[#This Row],[end_missing]]), "",
 IF(OR(availability[[#This Row],[start_not_time]],availability[[#This Row],[end_not_time]]), "",
 (_FV(availability[#This Row],"end_num",TRUE)-_FV(availability[#This Row],"start_num",TRUE))*24))</f>
        <v>0</v>
      </c>
      <c r="Q483">
        <f ca="1">IF(availability[[#This Row],[duration_hours]]="", FALSE,
 OR(availability[[#This Row],[duration_hours]]&lt;=0, availability[[#This Row],[duration_hours]]&gt;16))</f>
        <v>0</v>
      </c>
    </row>
    <row r="484" spans="1:17" x14ac:dyDescent="0.25">
      <c r="A484" t="s">
        <v>636</v>
      </c>
      <c r="B484" t="s">
        <v>1053</v>
      </c>
      <c r="C484" s="1">
        <v>0.33333333333333331</v>
      </c>
      <c r="D484" s="1">
        <v>0.5</v>
      </c>
      <c r="E484" t="b">
        <f>LEN(TRIM(availability[[#This Row],[FacultyID]]))=0</f>
        <v>0</v>
      </c>
      <c r="F484" t="b">
        <f>LEN(TRIM(availability[[#This Row],[Day]]))=0</f>
        <v>0</v>
      </c>
      <c r="G484" t="b">
        <f>IF(availability[[#This Row],[Day]]="",FALSE, ISERROR(MATCH(availability[[#This Row],[Day]], RefLists!$E:$E, 0)))</f>
        <v>0</v>
      </c>
      <c r="H484" t="b">
        <f>LEN(availability[[#This Row],[FacultyID]])&lt;&gt;LEN(TRIM(availability[[#This Row],[FacultyID]]))</f>
        <v>0</v>
      </c>
      <c r="I484" t="b">
        <f>OR(availability[[#This Row],[AvailableStart]]="", ISBLANK(availability[[#This Row],[AvailableStart]]))</f>
        <v>0</v>
      </c>
      <c r="J484" t="b">
        <f>OR(availability[[#This Row],[AvailableEnd]]="", ISBLANK(availability[[#This Row],[AvailableEnd]]))</f>
        <v>0</v>
      </c>
      <c r="K484" t="b">
        <f>AND(NOT(availability[[#This Row],[start_missing]]), NOT(ISNUMBER(availability[[#This Row],[AvailableStart]])))</f>
        <v>0</v>
      </c>
      <c r="L484" t="b">
        <f>AND(NOT(availability[[#This Row],[end_missing]]), NOT(ISNUMBER(availability[[#This Row],[AvailableEnd]])))</f>
        <v>0</v>
      </c>
      <c r="M484">
        <f>IF(availability[[#This Row],[start_missing]],"", IF(ISNUMBER(availability[[#This Row],[AvailableStart]]), availability[[#This Row],[AvailableStart]], IFERROR(TIMEVALUE(availability[[#This Row],[AvailableStart]]), "")))</f>
        <v>0.33333333333333331</v>
      </c>
      <c r="N484">
        <f>IF(availability[[#This Row],[end_missing]],"", IF(ISNUMBER(availability[[#This Row],[AvailableEnd]]), availability[[#This Row],[AvailableEnd]], IFERROR(TIMEVALUE(availability[[#This Row],[AvailableEnd]]), "")))</f>
        <v>0.5</v>
      </c>
      <c r="O484" t="b">
        <f>IF(OR(availability[[#This Row],[start_missing]],availability[[#This Row],[end_missing]]), FALSE,
 IF(OR(availability[[#This Row],[start_not_time]],availability[[#This Row],[end_not_time]]), FALSE,
 availability[[#This Row],[end_num]]-availability[[#This Row],[start_num]]&lt;0))</f>
        <v>0</v>
      </c>
      <c r="P484" cm="1">
        <f t="array" aca="1" ref="P484" ca="1">IF(OR(availability[[#This Row],[start_missing]],availability[[#This Row],[end_missing]]), "",
 IF(OR(availability[[#This Row],[start_not_time]],availability[[#This Row],[end_not_time]]), "",
 (_FV(availability[#This Row],"end_num",TRUE)-_FV(availability[#This Row],"start_num",TRUE))*24))</f>
        <v>0</v>
      </c>
      <c r="Q484">
        <f ca="1">IF(availability[[#This Row],[duration_hours]]="", FALSE,
 OR(availability[[#This Row],[duration_hours]]&lt;=0, availability[[#This Row],[duration_hours]]&gt;16))</f>
        <v>0</v>
      </c>
    </row>
    <row r="485" spans="1:17" x14ac:dyDescent="0.25">
      <c r="A485" t="s">
        <v>639</v>
      </c>
      <c r="B485" t="s">
        <v>1051</v>
      </c>
      <c r="C485" s="1">
        <v>0.33333333333333331</v>
      </c>
      <c r="D485" s="1">
        <v>0.45833333333333331</v>
      </c>
      <c r="E485" t="b">
        <f>LEN(TRIM(availability[[#This Row],[FacultyID]]))=0</f>
        <v>0</v>
      </c>
      <c r="F485" t="b">
        <f>LEN(TRIM(availability[[#This Row],[Day]]))=0</f>
        <v>0</v>
      </c>
      <c r="G485" t="b">
        <f>IF(availability[[#This Row],[Day]]="",FALSE, ISERROR(MATCH(availability[[#This Row],[Day]], RefLists!$E:$E, 0)))</f>
        <v>0</v>
      </c>
      <c r="H485" t="b">
        <f>LEN(availability[[#This Row],[FacultyID]])&lt;&gt;LEN(TRIM(availability[[#This Row],[FacultyID]]))</f>
        <v>0</v>
      </c>
      <c r="I485" t="b">
        <f>OR(availability[[#This Row],[AvailableStart]]="", ISBLANK(availability[[#This Row],[AvailableStart]]))</f>
        <v>0</v>
      </c>
      <c r="J485" t="b">
        <f>OR(availability[[#This Row],[AvailableEnd]]="", ISBLANK(availability[[#This Row],[AvailableEnd]]))</f>
        <v>0</v>
      </c>
      <c r="K485" t="b">
        <f>AND(NOT(availability[[#This Row],[start_missing]]), NOT(ISNUMBER(availability[[#This Row],[AvailableStart]])))</f>
        <v>0</v>
      </c>
      <c r="L485" t="b">
        <f>AND(NOT(availability[[#This Row],[end_missing]]), NOT(ISNUMBER(availability[[#This Row],[AvailableEnd]])))</f>
        <v>0</v>
      </c>
      <c r="M485">
        <f>IF(availability[[#This Row],[start_missing]],"", IF(ISNUMBER(availability[[#This Row],[AvailableStart]]), availability[[#This Row],[AvailableStart]], IFERROR(TIMEVALUE(availability[[#This Row],[AvailableStart]]), "")))</f>
        <v>0.33333333333333331</v>
      </c>
      <c r="N485">
        <f>IF(availability[[#This Row],[end_missing]],"", IF(ISNUMBER(availability[[#This Row],[AvailableEnd]]), availability[[#This Row],[AvailableEnd]], IFERROR(TIMEVALUE(availability[[#This Row],[AvailableEnd]]), "")))</f>
        <v>0.45833333333333331</v>
      </c>
      <c r="O485" t="b">
        <f>IF(OR(availability[[#This Row],[start_missing]],availability[[#This Row],[end_missing]]), FALSE,
 IF(OR(availability[[#This Row],[start_not_time]],availability[[#This Row],[end_not_time]]), FALSE,
 availability[[#This Row],[end_num]]-availability[[#This Row],[start_num]]&lt;0))</f>
        <v>0</v>
      </c>
      <c r="P485" cm="1">
        <f t="array" aca="1" ref="P485" ca="1">IF(OR(availability[[#This Row],[start_missing]],availability[[#This Row],[end_missing]]), "",
 IF(OR(availability[[#This Row],[start_not_time]],availability[[#This Row],[end_not_time]]), "",
 (_FV(availability[#This Row],"end_num",TRUE)-_FV(availability[#This Row],"start_num",TRUE))*24))</f>
        <v>0</v>
      </c>
      <c r="Q485">
        <f ca="1">IF(availability[[#This Row],[duration_hours]]="", FALSE,
 OR(availability[[#This Row],[duration_hours]]&lt;=0, availability[[#This Row],[duration_hours]]&gt;16))</f>
        <v>0</v>
      </c>
    </row>
    <row r="486" spans="1:17" x14ac:dyDescent="0.25">
      <c r="A486" t="s">
        <v>639</v>
      </c>
      <c r="B486" t="s">
        <v>1050</v>
      </c>
      <c r="C486" s="1">
        <v>0.45833333333333331</v>
      </c>
      <c r="D486" s="1">
        <v>0.58333333333333337</v>
      </c>
      <c r="E486" t="b">
        <f>LEN(TRIM(availability[[#This Row],[FacultyID]]))=0</f>
        <v>0</v>
      </c>
      <c r="F486" t="b">
        <f>LEN(TRIM(availability[[#This Row],[Day]]))=0</f>
        <v>0</v>
      </c>
      <c r="G486" t="b">
        <f>IF(availability[[#This Row],[Day]]="",FALSE, ISERROR(MATCH(availability[[#This Row],[Day]], RefLists!$E:$E, 0)))</f>
        <v>0</v>
      </c>
      <c r="H486" t="b">
        <f>LEN(availability[[#This Row],[FacultyID]])&lt;&gt;LEN(TRIM(availability[[#This Row],[FacultyID]]))</f>
        <v>0</v>
      </c>
      <c r="I486" t="b">
        <f>OR(availability[[#This Row],[AvailableStart]]="", ISBLANK(availability[[#This Row],[AvailableStart]]))</f>
        <v>0</v>
      </c>
      <c r="J486" t="b">
        <f>OR(availability[[#This Row],[AvailableEnd]]="", ISBLANK(availability[[#This Row],[AvailableEnd]]))</f>
        <v>0</v>
      </c>
      <c r="K486" t="b">
        <f>AND(NOT(availability[[#This Row],[start_missing]]), NOT(ISNUMBER(availability[[#This Row],[AvailableStart]])))</f>
        <v>0</v>
      </c>
      <c r="L486" t="b">
        <f>AND(NOT(availability[[#This Row],[end_missing]]), NOT(ISNUMBER(availability[[#This Row],[AvailableEnd]])))</f>
        <v>0</v>
      </c>
      <c r="M486">
        <f>IF(availability[[#This Row],[start_missing]],"", IF(ISNUMBER(availability[[#This Row],[AvailableStart]]), availability[[#This Row],[AvailableStart]], IFERROR(TIMEVALUE(availability[[#This Row],[AvailableStart]]), "")))</f>
        <v>0.45833333333333331</v>
      </c>
      <c r="N486">
        <f>IF(availability[[#This Row],[end_missing]],"", IF(ISNUMBER(availability[[#This Row],[AvailableEnd]]), availability[[#This Row],[AvailableEnd]], IFERROR(TIMEVALUE(availability[[#This Row],[AvailableEnd]]), "")))</f>
        <v>0.58333333333333337</v>
      </c>
      <c r="O486" t="b">
        <f>IF(OR(availability[[#This Row],[start_missing]],availability[[#This Row],[end_missing]]), FALSE,
 IF(OR(availability[[#This Row],[start_not_time]],availability[[#This Row],[end_not_time]]), FALSE,
 availability[[#This Row],[end_num]]-availability[[#This Row],[start_num]]&lt;0))</f>
        <v>0</v>
      </c>
      <c r="P486" cm="1">
        <f t="array" aca="1" ref="P486" ca="1">IF(OR(availability[[#This Row],[start_missing]],availability[[#This Row],[end_missing]]), "",
 IF(OR(availability[[#This Row],[start_not_time]],availability[[#This Row],[end_not_time]]), "",
 (_FV(availability[#This Row],"end_num",TRUE)-_FV(availability[#This Row],"start_num",TRUE))*24))</f>
        <v>0</v>
      </c>
      <c r="Q486">
        <f ca="1">IF(availability[[#This Row],[duration_hours]]="", FALSE,
 OR(availability[[#This Row],[duration_hours]]&lt;=0, availability[[#This Row],[duration_hours]]&gt;16))</f>
        <v>0</v>
      </c>
    </row>
    <row r="487" spans="1:17" x14ac:dyDescent="0.25">
      <c r="A487" t="s">
        <v>639</v>
      </c>
      <c r="B487" t="s">
        <v>1052</v>
      </c>
      <c r="C487" s="1">
        <v>0.375</v>
      </c>
      <c r="D487" s="1">
        <v>0.54166666666666663</v>
      </c>
      <c r="E487" t="b">
        <f>LEN(TRIM(availability[[#This Row],[FacultyID]]))=0</f>
        <v>0</v>
      </c>
      <c r="F487" t="b">
        <f>LEN(TRIM(availability[[#This Row],[Day]]))=0</f>
        <v>0</v>
      </c>
      <c r="G487" t="b">
        <f>IF(availability[[#This Row],[Day]]="",FALSE, ISERROR(MATCH(availability[[#This Row],[Day]], RefLists!$E:$E, 0)))</f>
        <v>0</v>
      </c>
      <c r="H487" t="b">
        <f>LEN(availability[[#This Row],[FacultyID]])&lt;&gt;LEN(TRIM(availability[[#This Row],[FacultyID]]))</f>
        <v>0</v>
      </c>
      <c r="I487" t="b">
        <f>OR(availability[[#This Row],[AvailableStart]]="", ISBLANK(availability[[#This Row],[AvailableStart]]))</f>
        <v>0</v>
      </c>
      <c r="J487" t="b">
        <f>OR(availability[[#This Row],[AvailableEnd]]="", ISBLANK(availability[[#This Row],[AvailableEnd]]))</f>
        <v>0</v>
      </c>
      <c r="K487" t="b">
        <f>AND(NOT(availability[[#This Row],[start_missing]]), NOT(ISNUMBER(availability[[#This Row],[AvailableStart]])))</f>
        <v>0</v>
      </c>
      <c r="L487" t="b">
        <f>AND(NOT(availability[[#This Row],[end_missing]]), NOT(ISNUMBER(availability[[#This Row],[AvailableEnd]])))</f>
        <v>0</v>
      </c>
      <c r="M487">
        <f>IF(availability[[#This Row],[start_missing]],"", IF(ISNUMBER(availability[[#This Row],[AvailableStart]]), availability[[#This Row],[AvailableStart]], IFERROR(TIMEVALUE(availability[[#This Row],[AvailableStart]]), "")))</f>
        <v>0.375</v>
      </c>
      <c r="N487">
        <f>IF(availability[[#This Row],[end_missing]],"", IF(ISNUMBER(availability[[#This Row],[AvailableEnd]]), availability[[#This Row],[AvailableEnd]], IFERROR(TIMEVALUE(availability[[#This Row],[AvailableEnd]]), "")))</f>
        <v>0.54166666666666663</v>
      </c>
      <c r="O487" t="b">
        <f>IF(OR(availability[[#This Row],[start_missing]],availability[[#This Row],[end_missing]]), FALSE,
 IF(OR(availability[[#This Row],[start_not_time]],availability[[#This Row],[end_not_time]]), FALSE,
 availability[[#This Row],[end_num]]-availability[[#This Row],[start_num]]&lt;0))</f>
        <v>0</v>
      </c>
      <c r="P487" cm="1">
        <f t="array" aca="1" ref="P487" ca="1">IF(OR(availability[[#This Row],[start_missing]],availability[[#This Row],[end_missing]]), "",
 IF(OR(availability[[#This Row],[start_not_time]],availability[[#This Row],[end_not_time]]), "",
 (_FV(availability[#This Row],"end_num",TRUE)-_FV(availability[#This Row],"start_num",TRUE))*24))</f>
        <v>0</v>
      </c>
      <c r="Q487">
        <f ca="1">IF(availability[[#This Row],[duration_hours]]="", FALSE,
 OR(availability[[#This Row],[duration_hours]]&lt;=0, availability[[#This Row],[duration_hours]]&gt;16))</f>
        <v>0</v>
      </c>
    </row>
    <row r="488" spans="1:17" x14ac:dyDescent="0.25">
      <c r="A488" t="s">
        <v>639</v>
      </c>
      <c r="B488" t="s">
        <v>1053</v>
      </c>
      <c r="C488" s="1">
        <v>0.33333333333333331</v>
      </c>
      <c r="D488" s="1">
        <v>0.5</v>
      </c>
      <c r="E488" t="b">
        <f>LEN(TRIM(availability[[#This Row],[FacultyID]]))=0</f>
        <v>0</v>
      </c>
      <c r="F488" t="b">
        <f>LEN(TRIM(availability[[#This Row],[Day]]))=0</f>
        <v>0</v>
      </c>
      <c r="G488" t="b">
        <f>IF(availability[[#This Row],[Day]]="",FALSE, ISERROR(MATCH(availability[[#This Row],[Day]], RefLists!$E:$E, 0)))</f>
        <v>0</v>
      </c>
      <c r="H488" t="b">
        <f>LEN(availability[[#This Row],[FacultyID]])&lt;&gt;LEN(TRIM(availability[[#This Row],[FacultyID]]))</f>
        <v>0</v>
      </c>
      <c r="I488" t="b">
        <f>OR(availability[[#This Row],[AvailableStart]]="", ISBLANK(availability[[#This Row],[AvailableStart]]))</f>
        <v>0</v>
      </c>
      <c r="J488" t="b">
        <f>OR(availability[[#This Row],[AvailableEnd]]="", ISBLANK(availability[[#This Row],[AvailableEnd]]))</f>
        <v>0</v>
      </c>
      <c r="K488" t="b">
        <f>AND(NOT(availability[[#This Row],[start_missing]]), NOT(ISNUMBER(availability[[#This Row],[AvailableStart]])))</f>
        <v>0</v>
      </c>
      <c r="L488" t="b">
        <f>AND(NOT(availability[[#This Row],[end_missing]]), NOT(ISNUMBER(availability[[#This Row],[AvailableEnd]])))</f>
        <v>0</v>
      </c>
      <c r="M488">
        <f>IF(availability[[#This Row],[start_missing]],"", IF(ISNUMBER(availability[[#This Row],[AvailableStart]]), availability[[#This Row],[AvailableStart]], IFERROR(TIMEVALUE(availability[[#This Row],[AvailableStart]]), "")))</f>
        <v>0.33333333333333331</v>
      </c>
      <c r="N488">
        <f>IF(availability[[#This Row],[end_missing]],"", IF(ISNUMBER(availability[[#This Row],[AvailableEnd]]), availability[[#This Row],[AvailableEnd]], IFERROR(TIMEVALUE(availability[[#This Row],[AvailableEnd]]), "")))</f>
        <v>0.5</v>
      </c>
      <c r="O488" t="b">
        <f>IF(OR(availability[[#This Row],[start_missing]],availability[[#This Row],[end_missing]]), FALSE,
 IF(OR(availability[[#This Row],[start_not_time]],availability[[#This Row],[end_not_time]]), FALSE,
 availability[[#This Row],[end_num]]-availability[[#This Row],[start_num]]&lt;0))</f>
        <v>0</v>
      </c>
      <c r="P488" cm="1">
        <f t="array" aca="1" ref="P488" ca="1">IF(OR(availability[[#This Row],[start_missing]],availability[[#This Row],[end_missing]]), "",
 IF(OR(availability[[#This Row],[start_not_time]],availability[[#This Row],[end_not_time]]), "",
 (_FV(availability[#This Row],"end_num",TRUE)-_FV(availability[#This Row],"start_num",TRUE))*24))</f>
        <v>0</v>
      </c>
      <c r="Q488">
        <f ca="1">IF(availability[[#This Row],[duration_hours]]="", FALSE,
 OR(availability[[#This Row],[duration_hours]]&lt;=0, availability[[#This Row],[duration_hours]]&gt;16))</f>
        <v>0</v>
      </c>
    </row>
    <row r="489" spans="1:17" x14ac:dyDescent="0.25">
      <c r="A489" t="s">
        <v>639</v>
      </c>
      <c r="B489" t="s">
        <v>1049</v>
      </c>
      <c r="C489" s="1">
        <v>0.375</v>
      </c>
      <c r="D489" s="1">
        <v>0.54166666666666663</v>
      </c>
      <c r="E489" t="b">
        <f>LEN(TRIM(availability[[#This Row],[FacultyID]]))=0</f>
        <v>0</v>
      </c>
      <c r="F489" t="b">
        <f>LEN(TRIM(availability[[#This Row],[Day]]))=0</f>
        <v>0</v>
      </c>
      <c r="G489" t="b">
        <f>IF(availability[[#This Row],[Day]]="",FALSE, ISERROR(MATCH(availability[[#This Row],[Day]], RefLists!$E:$E, 0)))</f>
        <v>0</v>
      </c>
      <c r="H489" t="b">
        <f>LEN(availability[[#This Row],[FacultyID]])&lt;&gt;LEN(TRIM(availability[[#This Row],[FacultyID]]))</f>
        <v>0</v>
      </c>
      <c r="I489" t="b">
        <f>OR(availability[[#This Row],[AvailableStart]]="", ISBLANK(availability[[#This Row],[AvailableStart]]))</f>
        <v>0</v>
      </c>
      <c r="J489" t="b">
        <f>OR(availability[[#This Row],[AvailableEnd]]="", ISBLANK(availability[[#This Row],[AvailableEnd]]))</f>
        <v>0</v>
      </c>
      <c r="K489" t="b">
        <f>AND(NOT(availability[[#This Row],[start_missing]]), NOT(ISNUMBER(availability[[#This Row],[AvailableStart]])))</f>
        <v>0</v>
      </c>
      <c r="L489" t="b">
        <f>AND(NOT(availability[[#This Row],[end_missing]]), NOT(ISNUMBER(availability[[#This Row],[AvailableEnd]])))</f>
        <v>0</v>
      </c>
      <c r="M489">
        <f>IF(availability[[#This Row],[start_missing]],"", IF(ISNUMBER(availability[[#This Row],[AvailableStart]]), availability[[#This Row],[AvailableStart]], IFERROR(TIMEVALUE(availability[[#This Row],[AvailableStart]]), "")))</f>
        <v>0.375</v>
      </c>
      <c r="N489">
        <f>IF(availability[[#This Row],[end_missing]],"", IF(ISNUMBER(availability[[#This Row],[AvailableEnd]]), availability[[#This Row],[AvailableEnd]], IFERROR(TIMEVALUE(availability[[#This Row],[AvailableEnd]]), "")))</f>
        <v>0.54166666666666663</v>
      </c>
      <c r="O489" t="b">
        <f>IF(OR(availability[[#This Row],[start_missing]],availability[[#This Row],[end_missing]]), FALSE,
 IF(OR(availability[[#This Row],[start_not_time]],availability[[#This Row],[end_not_time]]), FALSE,
 availability[[#This Row],[end_num]]-availability[[#This Row],[start_num]]&lt;0))</f>
        <v>0</v>
      </c>
      <c r="P489" cm="1">
        <f t="array" aca="1" ref="P489" ca="1">IF(OR(availability[[#This Row],[start_missing]],availability[[#This Row],[end_missing]]), "",
 IF(OR(availability[[#This Row],[start_not_time]],availability[[#This Row],[end_not_time]]), "",
 (_FV(availability[#This Row],"end_num",TRUE)-_FV(availability[#This Row],"start_num",TRUE))*24))</f>
        <v>0</v>
      </c>
      <c r="Q489">
        <f ca="1">IF(availability[[#This Row],[duration_hours]]="", FALSE,
 OR(availability[[#This Row],[duration_hours]]&lt;=0, availability[[#This Row],[duration_hours]]&gt;16))</f>
        <v>0</v>
      </c>
    </row>
    <row r="490" spans="1:17" x14ac:dyDescent="0.25">
      <c r="A490" t="s">
        <v>642</v>
      </c>
      <c r="B490" t="s">
        <v>1051</v>
      </c>
      <c r="C490" s="1">
        <v>0.41666666666666669</v>
      </c>
      <c r="D490" s="1">
        <v>0.58333333333333337</v>
      </c>
      <c r="E490" t="b">
        <f>LEN(TRIM(availability[[#This Row],[FacultyID]]))=0</f>
        <v>0</v>
      </c>
      <c r="F490" t="b">
        <f>LEN(TRIM(availability[[#This Row],[Day]]))=0</f>
        <v>0</v>
      </c>
      <c r="G490" t="b">
        <f>IF(availability[[#This Row],[Day]]="",FALSE, ISERROR(MATCH(availability[[#This Row],[Day]], RefLists!$E:$E, 0)))</f>
        <v>0</v>
      </c>
      <c r="H490" t="b">
        <f>LEN(availability[[#This Row],[FacultyID]])&lt;&gt;LEN(TRIM(availability[[#This Row],[FacultyID]]))</f>
        <v>0</v>
      </c>
      <c r="I490" t="b">
        <f>OR(availability[[#This Row],[AvailableStart]]="", ISBLANK(availability[[#This Row],[AvailableStart]]))</f>
        <v>0</v>
      </c>
      <c r="J490" t="b">
        <f>OR(availability[[#This Row],[AvailableEnd]]="", ISBLANK(availability[[#This Row],[AvailableEnd]]))</f>
        <v>0</v>
      </c>
      <c r="K490" t="b">
        <f>AND(NOT(availability[[#This Row],[start_missing]]), NOT(ISNUMBER(availability[[#This Row],[AvailableStart]])))</f>
        <v>0</v>
      </c>
      <c r="L490" t="b">
        <f>AND(NOT(availability[[#This Row],[end_missing]]), NOT(ISNUMBER(availability[[#This Row],[AvailableEnd]])))</f>
        <v>0</v>
      </c>
      <c r="M490">
        <f>IF(availability[[#This Row],[start_missing]],"", IF(ISNUMBER(availability[[#This Row],[AvailableStart]]), availability[[#This Row],[AvailableStart]], IFERROR(TIMEVALUE(availability[[#This Row],[AvailableStart]]), "")))</f>
        <v>0.41666666666666669</v>
      </c>
      <c r="N490">
        <f>IF(availability[[#This Row],[end_missing]],"", IF(ISNUMBER(availability[[#This Row],[AvailableEnd]]), availability[[#This Row],[AvailableEnd]], IFERROR(TIMEVALUE(availability[[#This Row],[AvailableEnd]]), "")))</f>
        <v>0.58333333333333337</v>
      </c>
      <c r="O490" t="b">
        <f>IF(OR(availability[[#This Row],[start_missing]],availability[[#This Row],[end_missing]]), FALSE,
 IF(OR(availability[[#This Row],[start_not_time]],availability[[#This Row],[end_not_time]]), FALSE,
 availability[[#This Row],[end_num]]-availability[[#This Row],[start_num]]&lt;0))</f>
        <v>0</v>
      </c>
      <c r="P490" cm="1">
        <f t="array" aca="1" ref="P490" ca="1">IF(OR(availability[[#This Row],[start_missing]],availability[[#This Row],[end_missing]]), "",
 IF(OR(availability[[#This Row],[start_not_time]],availability[[#This Row],[end_not_time]]), "",
 (_FV(availability[#This Row],"end_num",TRUE)-_FV(availability[#This Row],"start_num",TRUE))*24))</f>
        <v>0</v>
      </c>
      <c r="Q490">
        <f ca="1">IF(availability[[#This Row],[duration_hours]]="", FALSE,
 OR(availability[[#This Row],[duration_hours]]&lt;=0, availability[[#This Row],[duration_hours]]&gt;16))</f>
        <v>0</v>
      </c>
    </row>
    <row r="491" spans="1:17" x14ac:dyDescent="0.25">
      <c r="A491" t="s">
        <v>642</v>
      </c>
      <c r="B491" t="s">
        <v>1049</v>
      </c>
      <c r="C491" s="1">
        <v>0.41666666666666669</v>
      </c>
      <c r="D491" s="1">
        <v>0.54166666666666663</v>
      </c>
      <c r="E491" t="b">
        <f>LEN(TRIM(availability[[#This Row],[FacultyID]]))=0</f>
        <v>0</v>
      </c>
      <c r="F491" t="b">
        <f>LEN(TRIM(availability[[#This Row],[Day]]))=0</f>
        <v>0</v>
      </c>
      <c r="G491" t="b">
        <f>IF(availability[[#This Row],[Day]]="",FALSE, ISERROR(MATCH(availability[[#This Row],[Day]], RefLists!$E:$E, 0)))</f>
        <v>0</v>
      </c>
      <c r="H491" t="b">
        <f>LEN(availability[[#This Row],[FacultyID]])&lt;&gt;LEN(TRIM(availability[[#This Row],[FacultyID]]))</f>
        <v>0</v>
      </c>
      <c r="I491" t="b">
        <f>OR(availability[[#This Row],[AvailableStart]]="", ISBLANK(availability[[#This Row],[AvailableStart]]))</f>
        <v>0</v>
      </c>
      <c r="J491" t="b">
        <f>OR(availability[[#This Row],[AvailableEnd]]="", ISBLANK(availability[[#This Row],[AvailableEnd]]))</f>
        <v>0</v>
      </c>
      <c r="K491" t="b">
        <f>AND(NOT(availability[[#This Row],[start_missing]]), NOT(ISNUMBER(availability[[#This Row],[AvailableStart]])))</f>
        <v>0</v>
      </c>
      <c r="L491" t="b">
        <f>AND(NOT(availability[[#This Row],[end_missing]]), NOT(ISNUMBER(availability[[#This Row],[AvailableEnd]])))</f>
        <v>0</v>
      </c>
      <c r="M491">
        <f>IF(availability[[#This Row],[start_missing]],"", IF(ISNUMBER(availability[[#This Row],[AvailableStart]]), availability[[#This Row],[AvailableStart]], IFERROR(TIMEVALUE(availability[[#This Row],[AvailableStart]]), "")))</f>
        <v>0.41666666666666669</v>
      </c>
      <c r="N491">
        <f>IF(availability[[#This Row],[end_missing]],"", IF(ISNUMBER(availability[[#This Row],[AvailableEnd]]), availability[[#This Row],[AvailableEnd]], IFERROR(TIMEVALUE(availability[[#This Row],[AvailableEnd]]), "")))</f>
        <v>0.54166666666666663</v>
      </c>
      <c r="O491" t="b">
        <f>IF(OR(availability[[#This Row],[start_missing]],availability[[#This Row],[end_missing]]), FALSE,
 IF(OR(availability[[#This Row],[start_not_time]],availability[[#This Row],[end_not_time]]), FALSE,
 availability[[#This Row],[end_num]]-availability[[#This Row],[start_num]]&lt;0))</f>
        <v>0</v>
      </c>
      <c r="P491" cm="1">
        <f t="array" aca="1" ref="P491" ca="1">IF(OR(availability[[#This Row],[start_missing]],availability[[#This Row],[end_missing]]), "",
 IF(OR(availability[[#This Row],[start_not_time]],availability[[#This Row],[end_not_time]]), "",
 (_FV(availability[#This Row],"end_num",TRUE)-_FV(availability[#This Row],"start_num",TRUE))*24))</f>
        <v>0</v>
      </c>
      <c r="Q491">
        <f ca="1">IF(availability[[#This Row],[duration_hours]]="", FALSE,
 OR(availability[[#This Row],[duration_hours]]&lt;=0, availability[[#This Row],[duration_hours]]&gt;16))</f>
        <v>0</v>
      </c>
    </row>
    <row r="492" spans="1:17" x14ac:dyDescent="0.25">
      <c r="A492" t="s">
        <v>642</v>
      </c>
      <c r="B492" t="s">
        <v>1053</v>
      </c>
      <c r="C492" s="1">
        <v>0.45833333333333331</v>
      </c>
      <c r="D492" s="1">
        <v>0.54166666666666663</v>
      </c>
      <c r="E492" t="b">
        <f>LEN(TRIM(availability[[#This Row],[FacultyID]]))=0</f>
        <v>0</v>
      </c>
      <c r="F492" t="b">
        <f>LEN(TRIM(availability[[#This Row],[Day]]))=0</f>
        <v>0</v>
      </c>
      <c r="G492" t="b">
        <f>IF(availability[[#This Row],[Day]]="",FALSE, ISERROR(MATCH(availability[[#This Row],[Day]], RefLists!$E:$E, 0)))</f>
        <v>0</v>
      </c>
      <c r="H492" t="b">
        <f>LEN(availability[[#This Row],[FacultyID]])&lt;&gt;LEN(TRIM(availability[[#This Row],[FacultyID]]))</f>
        <v>0</v>
      </c>
      <c r="I492" t="b">
        <f>OR(availability[[#This Row],[AvailableStart]]="", ISBLANK(availability[[#This Row],[AvailableStart]]))</f>
        <v>0</v>
      </c>
      <c r="J492" t="b">
        <f>OR(availability[[#This Row],[AvailableEnd]]="", ISBLANK(availability[[#This Row],[AvailableEnd]]))</f>
        <v>0</v>
      </c>
      <c r="K492" t="b">
        <f>AND(NOT(availability[[#This Row],[start_missing]]), NOT(ISNUMBER(availability[[#This Row],[AvailableStart]])))</f>
        <v>0</v>
      </c>
      <c r="L492" t="b">
        <f>AND(NOT(availability[[#This Row],[end_missing]]), NOT(ISNUMBER(availability[[#This Row],[AvailableEnd]])))</f>
        <v>0</v>
      </c>
      <c r="M492">
        <f>IF(availability[[#This Row],[start_missing]],"", IF(ISNUMBER(availability[[#This Row],[AvailableStart]]), availability[[#This Row],[AvailableStart]], IFERROR(TIMEVALUE(availability[[#This Row],[AvailableStart]]), "")))</f>
        <v>0.45833333333333331</v>
      </c>
      <c r="N492">
        <f>IF(availability[[#This Row],[end_missing]],"", IF(ISNUMBER(availability[[#This Row],[AvailableEnd]]), availability[[#This Row],[AvailableEnd]], IFERROR(TIMEVALUE(availability[[#This Row],[AvailableEnd]]), "")))</f>
        <v>0.54166666666666663</v>
      </c>
      <c r="O492" t="b">
        <f>IF(OR(availability[[#This Row],[start_missing]],availability[[#This Row],[end_missing]]), FALSE,
 IF(OR(availability[[#This Row],[start_not_time]],availability[[#This Row],[end_not_time]]), FALSE,
 availability[[#This Row],[end_num]]-availability[[#This Row],[start_num]]&lt;0))</f>
        <v>0</v>
      </c>
      <c r="P492" cm="1">
        <f t="array" aca="1" ref="P492" ca="1">IF(OR(availability[[#This Row],[start_missing]],availability[[#This Row],[end_missing]]), "",
 IF(OR(availability[[#This Row],[start_not_time]],availability[[#This Row],[end_not_time]]), "",
 (_FV(availability[#This Row],"end_num",TRUE)-_FV(availability[#This Row],"start_num",TRUE))*24))</f>
        <v>0</v>
      </c>
      <c r="Q492">
        <f ca="1">IF(availability[[#This Row],[duration_hours]]="", FALSE,
 OR(availability[[#This Row],[duration_hours]]&lt;=0, availability[[#This Row],[duration_hours]]&gt;16))</f>
        <v>0</v>
      </c>
    </row>
    <row r="493" spans="1:17" x14ac:dyDescent="0.25">
      <c r="A493" t="s">
        <v>643</v>
      </c>
      <c r="B493" t="s">
        <v>1052</v>
      </c>
      <c r="C493" s="1">
        <v>0.5</v>
      </c>
      <c r="D493" s="1">
        <v>0.58333333333333337</v>
      </c>
      <c r="E493" t="b">
        <f>LEN(TRIM(availability[[#This Row],[FacultyID]]))=0</f>
        <v>0</v>
      </c>
      <c r="F493" t="b">
        <f>LEN(TRIM(availability[[#This Row],[Day]]))=0</f>
        <v>0</v>
      </c>
      <c r="G493" t="b">
        <f>IF(availability[[#This Row],[Day]]="",FALSE, ISERROR(MATCH(availability[[#This Row],[Day]], RefLists!$E:$E, 0)))</f>
        <v>0</v>
      </c>
      <c r="H493" t="b">
        <f>LEN(availability[[#This Row],[FacultyID]])&lt;&gt;LEN(TRIM(availability[[#This Row],[FacultyID]]))</f>
        <v>0</v>
      </c>
      <c r="I493" t="b">
        <f>OR(availability[[#This Row],[AvailableStart]]="", ISBLANK(availability[[#This Row],[AvailableStart]]))</f>
        <v>0</v>
      </c>
      <c r="J493" t="b">
        <f>OR(availability[[#This Row],[AvailableEnd]]="", ISBLANK(availability[[#This Row],[AvailableEnd]]))</f>
        <v>0</v>
      </c>
      <c r="K493" t="b">
        <f>AND(NOT(availability[[#This Row],[start_missing]]), NOT(ISNUMBER(availability[[#This Row],[AvailableStart]])))</f>
        <v>0</v>
      </c>
      <c r="L493" t="b">
        <f>AND(NOT(availability[[#This Row],[end_missing]]), NOT(ISNUMBER(availability[[#This Row],[AvailableEnd]])))</f>
        <v>0</v>
      </c>
      <c r="M493">
        <f>IF(availability[[#This Row],[start_missing]],"", IF(ISNUMBER(availability[[#This Row],[AvailableStart]]), availability[[#This Row],[AvailableStart]], IFERROR(TIMEVALUE(availability[[#This Row],[AvailableStart]]), "")))</f>
        <v>0.5</v>
      </c>
      <c r="N493">
        <f>IF(availability[[#This Row],[end_missing]],"", IF(ISNUMBER(availability[[#This Row],[AvailableEnd]]), availability[[#This Row],[AvailableEnd]], IFERROR(TIMEVALUE(availability[[#This Row],[AvailableEnd]]), "")))</f>
        <v>0.58333333333333337</v>
      </c>
      <c r="O493" t="b">
        <f>IF(OR(availability[[#This Row],[start_missing]],availability[[#This Row],[end_missing]]), FALSE,
 IF(OR(availability[[#This Row],[start_not_time]],availability[[#This Row],[end_not_time]]), FALSE,
 availability[[#This Row],[end_num]]-availability[[#This Row],[start_num]]&lt;0))</f>
        <v>0</v>
      </c>
      <c r="P493" cm="1">
        <f t="array" aca="1" ref="P493" ca="1">IF(OR(availability[[#This Row],[start_missing]],availability[[#This Row],[end_missing]]), "",
 IF(OR(availability[[#This Row],[start_not_time]],availability[[#This Row],[end_not_time]]), "",
 (_FV(availability[#This Row],"end_num",TRUE)-_FV(availability[#This Row],"start_num",TRUE))*24))</f>
        <v>0</v>
      </c>
      <c r="Q493">
        <f ca="1">IF(availability[[#This Row],[duration_hours]]="", FALSE,
 OR(availability[[#This Row],[duration_hours]]&lt;=0, availability[[#This Row],[duration_hours]]&gt;16))</f>
        <v>0</v>
      </c>
    </row>
    <row r="494" spans="1:17" x14ac:dyDescent="0.25">
      <c r="A494" t="s">
        <v>643</v>
      </c>
      <c r="B494" t="s">
        <v>1049</v>
      </c>
      <c r="C494" s="1">
        <v>0.33333333333333331</v>
      </c>
      <c r="D494" s="1">
        <v>0.45833333333333331</v>
      </c>
      <c r="E494" t="b">
        <f>LEN(TRIM(availability[[#This Row],[FacultyID]]))=0</f>
        <v>0</v>
      </c>
      <c r="F494" t="b">
        <f>LEN(TRIM(availability[[#This Row],[Day]]))=0</f>
        <v>0</v>
      </c>
      <c r="G494" t="b">
        <f>IF(availability[[#This Row],[Day]]="",FALSE, ISERROR(MATCH(availability[[#This Row],[Day]], RefLists!$E:$E, 0)))</f>
        <v>0</v>
      </c>
      <c r="H494" t="b">
        <f>LEN(availability[[#This Row],[FacultyID]])&lt;&gt;LEN(TRIM(availability[[#This Row],[FacultyID]]))</f>
        <v>0</v>
      </c>
      <c r="I494" t="b">
        <f>OR(availability[[#This Row],[AvailableStart]]="", ISBLANK(availability[[#This Row],[AvailableStart]]))</f>
        <v>0</v>
      </c>
      <c r="J494" t="b">
        <f>OR(availability[[#This Row],[AvailableEnd]]="", ISBLANK(availability[[#This Row],[AvailableEnd]]))</f>
        <v>0</v>
      </c>
      <c r="K494" t="b">
        <f>AND(NOT(availability[[#This Row],[start_missing]]), NOT(ISNUMBER(availability[[#This Row],[AvailableStart]])))</f>
        <v>0</v>
      </c>
      <c r="L494" t="b">
        <f>AND(NOT(availability[[#This Row],[end_missing]]), NOT(ISNUMBER(availability[[#This Row],[AvailableEnd]])))</f>
        <v>0</v>
      </c>
      <c r="M494">
        <f>IF(availability[[#This Row],[start_missing]],"", IF(ISNUMBER(availability[[#This Row],[AvailableStart]]), availability[[#This Row],[AvailableStart]], IFERROR(TIMEVALUE(availability[[#This Row],[AvailableStart]]), "")))</f>
        <v>0.33333333333333331</v>
      </c>
      <c r="N494">
        <f>IF(availability[[#This Row],[end_missing]],"", IF(ISNUMBER(availability[[#This Row],[AvailableEnd]]), availability[[#This Row],[AvailableEnd]], IFERROR(TIMEVALUE(availability[[#This Row],[AvailableEnd]]), "")))</f>
        <v>0.45833333333333331</v>
      </c>
      <c r="O494" t="b">
        <f>IF(OR(availability[[#This Row],[start_missing]],availability[[#This Row],[end_missing]]), FALSE,
 IF(OR(availability[[#This Row],[start_not_time]],availability[[#This Row],[end_not_time]]), FALSE,
 availability[[#This Row],[end_num]]-availability[[#This Row],[start_num]]&lt;0))</f>
        <v>0</v>
      </c>
      <c r="P494" cm="1">
        <f t="array" aca="1" ref="P494" ca="1">IF(OR(availability[[#This Row],[start_missing]],availability[[#This Row],[end_missing]]), "",
 IF(OR(availability[[#This Row],[start_not_time]],availability[[#This Row],[end_not_time]]), "",
 (_FV(availability[#This Row],"end_num",TRUE)-_FV(availability[#This Row],"start_num",TRUE))*24))</f>
        <v>0</v>
      </c>
      <c r="Q494">
        <f ca="1">IF(availability[[#This Row],[duration_hours]]="", FALSE,
 OR(availability[[#This Row],[duration_hours]]&lt;=0, availability[[#This Row],[duration_hours]]&gt;16))</f>
        <v>0</v>
      </c>
    </row>
    <row r="495" spans="1:17" x14ac:dyDescent="0.25">
      <c r="A495" t="s">
        <v>646</v>
      </c>
      <c r="B495" t="s">
        <v>1052</v>
      </c>
      <c r="C495" s="1">
        <v>0.33333333333333331</v>
      </c>
      <c r="D495" s="1">
        <v>0.5</v>
      </c>
      <c r="E495" t="b">
        <f>LEN(TRIM(availability[[#This Row],[FacultyID]]))=0</f>
        <v>0</v>
      </c>
      <c r="F495" t="b">
        <f>LEN(TRIM(availability[[#This Row],[Day]]))=0</f>
        <v>0</v>
      </c>
      <c r="G495" t="b">
        <f>IF(availability[[#This Row],[Day]]="",FALSE, ISERROR(MATCH(availability[[#This Row],[Day]], RefLists!$E:$E, 0)))</f>
        <v>0</v>
      </c>
      <c r="H495" t="b">
        <f>LEN(availability[[#This Row],[FacultyID]])&lt;&gt;LEN(TRIM(availability[[#This Row],[FacultyID]]))</f>
        <v>0</v>
      </c>
      <c r="I495" t="b">
        <f>OR(availability[[#This Row],[AvailableStart]]="", ISBLANK(availability[[#This Row],[AvailableStart]]))</f>
        <v>0</v>
      </c>
      <c r="J495" t="b">
        <f>OR(availability[[#This Row],[AvailableEnd]]="", ISBLANK(availability[[#This Row],[AvailableEnd]]))</f>
        <v>0</v>
      </c>
      <c r="K495" t="b">
        <f>AND(NOT(availability[[#This Row],[start_missing]]), NOT(ISNUMBER(availability[[#This Row],[AvailableStart]])))</f>
        <v>0</v>
      </c>
      <c r="L495" t="b">
        <f>AND(NOT(availability[[#This Row],[end_missing]]), NOT(ISNUMBER(availability[[#This Row],[AvailableEnd]])))</f>
        <v>0</v>
      </c>
      <c r="M495">
        <f>IF(availability[[#This Row],[start_missing]],"", IF(ISNUMBER(availability[[#This Row],[AvailableStart]]), availability[[#This Row],[AvailableStart]], IFERROR(TIMEVALUE(availability[[#This Row],[AvailableStart]]), "")))</f>
        <v>0.33333333333333331</v>
      </c>
      <c r="N495">
        <f>IF(availability[[#This Row],[end_missing]],"", IF(ISNUMBER(availability[[#This Row],[AvailableEnd]]), availability[[#This Row],[AvailableEnd]], IFERROR(TIMEVALUE(availability[[#This Row],[AvailableEnd]]), "")))</f>
        <v>0.5</v>
      </c>
      <c r="O495" t="b">
        <f>IF(OR(availability[[#This Row],[start_missing]],availability[[#This Row],[end_missing]]), FALSE,
 IF(OR(availability[[#This Row],[start_not_time]],availability[[#This Row],[end_not_time]]), FALSE,
 availability[[#This Row],[end_num]]-availability[[#This Row],[start_num]]&lt;0))</f>
        <v>0</v>
      </c>
      <c r="P495" cm="1">
        <f t="array" aca="1" ref="P495" ca="1">IF(OR(availability[[#This Row],[start_missing]],availability[[#This Row],[end_missing]]), "",
 IF(OR(availability[[#This Row],[start_not_time]],availability[[#This Row],[end_not_time]]), "",
 (_FV(availability[#This Row],"end_num",TRUE)-_FV(availability[#This Row],"start_num",TRUE))*24))</f>
        <v>0</v>
      </c>
      <c r="Q495">
        <f ca="1">IF(availability[[#This Row],[duration_hours]]="", FALSE,
 OR(availability[[#This Row],[duration_hours]]&lt;=0, availability[[#This Row],[duration_hours]]&gt;16))</f>
        <v>0</v>
      </c>
    </row>
    <row r="496" spans="1:17" x14ac:dyDescent="0.25">
      <c r="A496" t="s">
        <v>646</v>
      </c>
      <c r="B496" t="s">
        <v>1051</v>
      </c>
      <c r="C496" s="1">
        <v>0.375</v>
      </c>
      <c r="D496" s="1">
        <v>0.54166666666666663</v>
      </c>
      <c r="E496" t="b">
        <f>LEN(TRIM(availability[[#This Row],[FacultyID]]))=0</f>
        <v>0</v>
      </c>
      <c r="F496" t="b">
        <f>LEN(TRIM(availability[[#This Row],[Day]]))=0</f>
        <v>0</v>
      </c>
      <c r="G496" t="b">
        <f>IF(availability[[#This Row],[Day]]="",FALSE, ISERROR(MATCH(availability[[#This Row],[Day]], RefLists!$E:$E, 0)))</f>
        <v>0</v>
      </c>
      <c r="H496" t="b">
        <f>LEN(availability[[#This Row],[FacultyID]])&lt;&gt;LEN(TRIM(availability[[#This Row],[FacultyID]]))</f>
        <v>0</v>
      </c>
      <c r="I496" t="b">
        <f>OR(availability[[#This Row],[AvailableStart]]="", ISBLANK(availability[[#This Row],[AvailableStart]]))</f>
        <v>0</v>
      </c>
      <c r="J496" t="b">
        <f>OR(availability[[#This Row],[AvailableEnd]]="", ISBLANK(availability[[#This Row],[AvailableEnd]]))</f>
        <v>0</v>
      </c>
      <c r="K496" t="b">
        <f>AND(NOT(availability[[#This Row],[start_missing]]), NOT(ISNUMBER(availability[[#This Row],[AvailableStart]])))</f>
        <v>0</v>
      </c>
      <c r="L496" t="b">
        <f>AND(NOT(availability[[#This Row],[end_missing]]), NOT(ISNUMBER(availability[[#This Row],[AvailableEnd]])))</f>
        <v>0</v>
      </c>
      <c r="M496">
        <f>IF(availability[[#This Row],[start_missing]],"", IF(ISNUMBER(availability[[#This Row],[AvailableStart]]), availability[[#This Row],[AvailableStart]], IFERROR(TIMEVALUE(availability[[#This Row],[AvailableStart]]), "")))</f>
        <v>0.375</v>
      </c>
      <c r="N496">
        <f>IF(availability[[#This Row],[end_missing]],"", IF(ISNUMBER(availability[[#This Row],[AvailableEnd]]), availability[[#This Row],[AvailableEnd]], IFERROR(TIMEVALUE(availability[[#This Row],[AvailableEnd]]), "")))</f>
        <v>0.54166666666666663</v>
      </c>
      <c r="O496" t="b">
        <f>IF(OR(availability[[#This Row],[start_missing]],availability[[#This Row],[end_missing]]), FALSE,
 IF(OR(availability[[#This Row],[start_not_time]],availability[[#This Row],[end_not_time]]), FALSE,
 availability[[#This Row],[end_num]]-availability[[#This Row],[start_num]]&lt;0))</f>
        <v>0</v>
      </c>
      <c r="P496" cm="1">
        <f t="array" aca="1" ref="P496" ca="1">IF(OR(availability[[#This Row],[start_missing]],availability[[#This Row],[end_missing]]), "",
 IF(OR(availability[[#This Row],[start_not_time]],availability[[#This Row],[end_not_time]]), "",
 (_FV(availability[#This Row],"end_num",TRUE)-_FV(availability[#This Row],"start_num",TRUE))*24))</f>
        <v>0</v>
      </c>
      <c r="Q496">
        <f ca="1">IF(availability[[#This Row],[duration_hours]]="", FALSE,
 OR(availability[[#This Row],[duration_hours]]&lt;=0, availability[[#This Row],[duration_hours]]&gt;16))</f>
        <v>0</v>
      </c>
    </row>
    <row r="497" spans="1:17" x14ac:dyDescent="0.25">
      <c r="A497" t="s">
        <v>649</v>
      </c>
      <c r="B497" t="s">
        <v>1051</v>
      </c>
      <c r="C497" s="1">
        <v>0.5</v>
      </c>
      <c r="D497" s="1">
        <v>0.58333333333333337</v>
      </c>
      <c r="E497" t="b">
        <f>LEN(TRIM(availability[[#This Row],[FacultyID]]))=0</f>
        <v>0</v>
      </c>
      <c r="F497" t="b">
        <f>LEN(TRIM(availability[[#This Row],[Day]]))=0</f>
        <v>0</v>
      </c>
      <c r="G497" t="b">
        <f>IF(availability[[#This Row],[Day]]="",FALSE, ISERROR(MATCH(availability[[#This Row],[Day]], RefLists!$E:$E, 0)))</f>
        <v>0</v>
      </c>
      <c r="H497" t="b">
        <f>LEN(availability[[#This Row],[FacultyID]])&lt;&gt;LEN(TRIM(availability[[#This Row],[FacultyID]]))</f>
        <v>0</v>
      </c>
      <c r="I497" t="b">
        <f>OR(availability[[#This Row],[AvailableStart]]="", ISBLANK(availability[[#This Row],[AvailableStart]]))</f>
        <v>0</v>
      </c>
      <c r="J497" t="b">
        <f>OR(availability[[#This Row],[AvailableEnd]]="", ISBLANK(availability[[#This Row],[AvailableEnd]]))</f>
        <v>0</v>
      </c>
      <c r="K497" t="b">
        <f>AND(NOT(availability[[#This Row],[start_missing]]), NOT(ISNUMBER(availability[[#This Row],[AvailableStart]])))</f>
        <v>0</v>
      </c>
      <c r="L497" t="b">
        <f>AND(NOT(availability[[#This Row],[end_missing]]), NOT(ISNUMBER(availability[[#This Row],[AvailableEnd]])))</f>
        <v>0</v>
      </c>
      <c r="M497">
        <f>IF(availability[[#This Row],[start_missing]],"", IF(ISNUMBER(availability[[#This Row],[AvailableStart]]), availability[[#This Row],[AvailableStart]], IFERROR(TIMEVALUE(availability[[#This Row],[AvailableStart]]), "")))</f>
        <v>0.5</v>
      </c>
      <c r="N497">
        <f>IF(availability[[#This Row],[end_missing]],"", IF(ISNUMBER(availability[[#This Row],[AvailableEnd]]), availability[[#This Row],[AvailableEnd]], IFERROR(TIMEVALUE(availability[[#This Row],[AvailableEnd]]), "")))</f>
        <v>0.58333333333333337</v>
      </c>
      <c r="O497" t="b">
        <f>IF(OR(availability[[#This Row],[start_missing]],availability[[#This Row],[end_missing]]), FALSE,
 IF(OR(availability[[#This Row],[start_not_time]],availability[[#This Row],[end_not_time]]), FALSE,
 availability[[#This Row],[end_num]]-availability[[#This Row],[start_num]]&lt;0))</f>
        <v>0</v>
      </c>
      <c r="P497" cm="1">
        <f t="array" aca="1" ref="P497" ca="1">IF(OR(availability[[#This Row],[start_missing]],availability[[#This Row],[end_missing]]), "",
 IF(OR(availability[[#This Row],[start_not_time]],availability[[#This Row],[end_not_time]]), "",
 (_FV(availability[#This Row],"end_num",TRUE)-_FV(availability[#This Row],"start_num",TRUE))*24))</f>
        <v>0</v>
      </c>
      <c r="Q497">
        <f ca="1">IF(availability[[#This Row],[duration_hours]]="", FALSE,
 OR(availability[[#This Row],[duration_hours]]&lt;=0, availability[[#This Row],[duration_hours]]&gt;16))</f>
        <v>0</v>
      </c>
    </row>
    <row r="498" spans="1:17" x14ac:dyDescent="0.25">
      <c r="A498" t="s">
        <v>649</v>
      </c>
      <c r="B498" t="s">
        <v>1049</v>
      </c>
      <c r="C498" s="1">
        <v>0.45833333333333331</v>
      </c>
      <c r="D498" s="1">
        <v>0.54166666666666663</v>
      </c>
      <c r="E498" t="b">
        <f>LEN(TRIM(availability[[#This Row],[FacultyID]]))=0</f>
        <v>0</v>
      </c>
      <c r="F498" t="b">
        <f>LEN(TRIM(availability[[#This Row],[Day]]))=0</f>
        <v>0</v>
      </c>
      <c r="G498" t="b">
        <f>IF(availability[[#This Row],[Day]]="",FALSE, ISERROR(MATCH(availability[[#This Row],[Day]], RefLists!$E:$E, 0)))</f>
        <v>0</v>
      </c>
      <c r="H498" t="b">
        <f>LEN(availability[[#This Row],[FacultyID]])&lt;&gt;LEN(TRIM(availability[[#This Row],[FacultyID]]))</f>
        <v>0</v>
      </c>
      <c r="I498" t="b">
        <f>OR(availability[[#This Row],[AvailableStart]]="", ISBLANK(availability[[#This Row],[AvailableStart]]))</f>
        <v>0</v>
      </c>
      <c r="J498" t="b">
        <f>OR(availability[[#This Row],[AvailableEnd]]="", ISBLANK(availability[[#This Row],[AvailableEnd]]))</f>
        <v>0</v>
      </c>
      <c r="K498" t="b">
        <f>AND(NOT(availability[[#This Row],[start_missing]]), NOT(ISNUMBER(availability[[#This Row],[AvailableStart]])))</f>
        <v>0</v>
      </c>
      <c r="L498" t="b">
        <f>AND(NOT(availability[[#This Row],[end_missing]]), NOT(ISNUMBER(availability[[#This Row],[AvailableEnd]])))</f>
        <v>0</v>
      </c>
      <c r="M498">
        <f>IF(availability[[#This Row],[start_missing]],"", IF(ISNUMBER(availability[[#This Row],[AvailableStart]]), availability[[#This Row],[AvailableStart]], IFERROR(TIMEVALUE(availability[[#This Row],[AvailableStart]]), "")))</f>
        <v>0.45833333333333331</v>
      </c>
      <c r="N498">
        <f>IF(availability[[#This Row],[end_missing]],"", IF(ISNUMBER(availability[[#This Row],[AvailableEnd]]), availability[[#This Row],[AvailableEnd]], IFERROR(TIMEVALUE(availability[[#This Row],[AvailableEnd]]), "")))</f>
        <v>0.54166666666666663</v>
      </c>
      <c r="O498" t="b">
        <f>IF(OR(availability[[#This Row],[start_missing]],availability[[#This Row],[end_missing]]), FALSE,
 IF(OR(availability[[#This Row],[start_not_time]],availability[[#This Row],[end_not_time]]), FALSE,
 availability[[#This Row],[end_num]]-availability[[#This Row],[start_num]]&lt;0))</f>
        <v>0</v>
      </c>
      <c r="P498" cm="1">
        <f t="array" aca="1" ref="P498" ca="1">IF(OR(availability[[#This Row],[start_missing]],availability[[#This Row],[end_missing]]), "",
 IF(OR(availability[[#This Row],[start_not_time]],availability[[#This Row],[end_not_time]]), "",
 (_FV(availability[#This Row],"end_num",TRUE)-_FV(availability[#This Row],"start_num",TRUE))*24))</f>
        <v>0</v>
      </c>
      <c r="Q498">
        <f ca="1">IF(availability[[#This Row],[duration_hours]]="", FALSE,
 OR(availability[[#This Row],[duration_hours]]&lt;=0, availability[[#This Row],[duration_hours]]&gt;16))</f>
        <v>0</v>
      </c>
    </row>
    <row r="499" spans="1:17" x14ac:dyDescent="0.25">
      <c r="A499" t="s">
        <v>649</v>
      </c>
      <c r="B499" t="s">
        <v>1053</v>
      </c>
      <c r="C499" s="1">
        <v>0.54166666666666663</v>
      </c>
      <c r="D499" s="1">
        <v>0.625</v>
      </c>
      <c r="E499" t="b">
        <f>LEN(TRIM(availability[[#This Row],[FacultyID]]))=0</f>
        <v>0</v>
      </c>
      <c r="F499" t="b">
        <f>LEN(TRIM(availability[[#This Row],[Day]]))=0</f>
        <v>0</v>
      </c>
      <c r="G499" t="b">
        <f>IF(availability[[#This Row],[Day]]="",FALSE, ISERROR(MATCH(availability[[#This Row],[Day]], RefLists!$E:$E, 0)))</f>
        <v>0</v>
      </c>
      <c r="H499" t="b">
        <f>LEN(availability[[#This Row],[FacultyID]])&lt;&gt;LEN(TRIM(availability[[#This Row],[FacultyID]]))</f>
        <v>0</v>
      </c>
      <c r="I499" t="b">
        <f>OR(availability[[#This Row],[AvailableStart]]="", ISBLANK(availability[[#This Row],[AvailableStart]]))</f>
        <v>0</v>
      </c>
      <c r="J499" t="b">
        <f>OR(availability[[#This Row],[AvailableEnd]]="", ISBLANK(availability[[#This Row],[AvailableEnd]]))</f>
        <v>0</v>
      </c>
      <c r="K499" t="b">
        <f>AND(NOT(availability[[#This Row],[start_missing]]), NOT(ISNUMBER(availability[[#This Row],[AvailableStart]])))</f>
        <v>0</v>
      </c>
      <c r="L499" t="b">
        <f>AND(NOT(availability[[#This Row],[end_missing]]), NOT(ISNUMBER(availability[[#This Row],[AvailableEnd]])))</f>
        <v>0</v>
      </c>
      <c r="M499">
        <f>IF(availability[[#This Row],[start_missing]],"", IF(ISNUMBER(availability[[#This Row],[AvailableStart]]), availability[[#This Row],[AvailableStart]], IFERROR(TIMEVALUE(availability[[#This Row],[AvailableStart]]), "")))</f>
        <v>0.54166666666666663</v>
      </c>
      <c r="N499">
        <f>IF(availability[[#This Row],[end_missing]],"", IF(ISNUMBER(availability[[#This Row],[AvailableEnd]]), availability[[#This Row],[AvailableEnd]], IFERROR(TIMEVALUE(availability[[#This Row],[AvailableEnd]]), "")))</f>
        <v>0.625</v>
      </c>
      <c r="O499" t="b">
        <f>IF(OR(availability[[#This Row],[start_missing]],availability[[#This Row],[end_missing]]), FALSE,
 IF(OR(availability[[#This Row],[start_not_time]],availability[[#This Row],[end_not_time]]), FALSE,
 availability[[#This Row],[end_num]]-availability[[#This Row],[start_num]]&lt;0))</f>
        <v>0</v>
      </c>
      <c r="P499" cm="1">
        <f t="array" aca="1" ref="P499" ca="1">IF(OR(availability[[#This Row],[start_missing]],availability[[#This Row],[end_missing]]), "",
 IF(OR(availability[[#This Row],[start_not_time]],availability[[#This Row],[end_not_time]]), "",
 (_FV(availability[#This Row],"end_num",TRUE)-_FV(availability[#This Row],"start_num",TRUE))*24))</f>
        <v>0</v>
      </c>
      <c r="Q499">
        <f ca="1">IF(availability[[#This Row],[duration_hours]]="", FALSE,
 OR(availability[[#This Row],[duration_hours]]&lt;=0, availability[[#This Row],[duration_hours]]&gt;16))</f>
        <v>0</v>
      </c>
    </row>
    <row r="500" spans="1:17" x14ac:dyDescent="0.25">
      <c r="A500" t="s">
        <v>649</v>
      </c>
      <c r="B500" t="s">
        <v>1052</v>
      </c>
      <c r="C500" s="1">
        <v>0.41666666666666669</v>
      </c>
      <c r="D500" s="1">
        <v>0.54166666666666663</v>
      </c>
      <c r="E500" t="b">
        <f>LEN(TRIM(availability[[#This Row],[FacultyID]]))=0</f>
        <v>0</v>
      </c>
      <c r="F500" t="b">
        <f>LEN(TRIM(availability[[#This Row],[Day]]))=0</f>
        <v>0</v>
      </c>
      <c r="G500" t="b">
        <f>IF(availability[[#This Row],[Day]]="",FALSE, ISERROR(MATCH(availability[[#This Row],[Day]], RefLists!$E:$E, 0)))</f>
        <v>0</v>
      </c>
      <c r="H500" t="b">
        <f>LEN(availability[[#This Row],[FacultyID]])&lt;&gt;LEN(TRIM(availability[[#This Row],[FacultyID]]))</f>
        <v>0</v>
      </c>
      <c r="I500" t="b">
        <f>OR(availability[[#This Row],[AvailableStart]]="", ISBLANK(availability[[#This Row],[AvailableStart]]))</f>
        <v>0</v>
      </c>
      <c r="J500" t="b">
        <f>OR(availability[[#This Row],[AvailableEnd]]="", ISBLANK(availability[[#This Row],[AvailableEnd]]))</f>
        <v>0</v>
      </c>
      <c r="K500" t="b">
        <f>AND(NOT(availability[[#This Row],[start_missing]]), NOT(ISNUMBER(availability[[#This Row],[AvailableStart]])))</f>
        <v>0</v>
      </c>
      <c r="L500" t="b">
        <f>AND(NOT(availability[[#This Row],[end_missing]]), NOT(ISNUMBER(availability[[#This Row],[AvailableEnd]])))</f>
        <v>0</v>
      </c>
      <c r="M500">
        <f>IF(availability[[#This Row],[start_missing]],"", IF(ISNUMBER(availability[[#This Row],[AvailableStart]]), availability[[#This Row],[AvailableStart]], IFERROR(TIMEVALUE(availability[[#This Row],[AvailableStart]]), "")))</f>
        <v>0.41666666666666669</v>
      </c>
      <c r="N500">
        <f>IF(availability[[#This Row],[end_missing]],"", IF(ISNUMBER(availability[[#This Row],[AvailableEnd]]), availability[[#This Row],[AvailableEnd]], IFERROR(TIMEVALUE(availability[[#This Row],[AvailableEnd]]), "")))</f>
        <v>0.54166666666666663</v>
      </c>
      <c r="O500" t="b">
        <f>IF(OR(availability[[#This Row],[start_missing]],availability[[#This Row],[end_missing]]), FALSE,
 IF(OR(availability[[#This Row],[start_not_time]],availability[[#This Row],[end_not_time]]), FALSE,
 availability[[#This Row],[end_num]]-availability[[#This Row],[start_num]]&lt;0))</f>
        <v>0</v>
      </c>
      <c r="P500" cm="1">
        <f t="array" aca="1" ref="P500" ca="1">IF(OR(availability[[#This Row],[start_missing]],availability[[#This Row],[end_missing]]), "",
 IF(OR(availability[[#This Row],[start_not_time]],availability[[#This Row],[end_not_time]]), "",
 (_FV(availability[#This Row],"end_num",TRUE)-_FV(availability[#This Row],"start_num",TRUE))*24))</f>
        <v>0</v>
      </c>
      <c r="Q500">
        <f ca="1">IF(availability[[#This Row],[duration_hours]]="", FALSE,
 OR(availability[[#This Row],[duration_hours]]&lt;=0, availability[[#This Row],[duration_hours]]&gt;16))</f>
        <v>0</v>
      </c>
    </row>
    <row r="501" spans="1:17" x14ac:dyDescent="0.25">
      <c r="A501" t="s">
        <v>652</v>
      </c>
      <c r="B501" t="s">
        <v>1050</v>
      </c>
      <c r="C501" s="1">
        <v>0.5</v>
      </c>
      <c r="D501" s="1">
        <v>0.625</v>
      </c>
      <c r="E501" t="b">
        <f>LEN(TRIM(availability[[#This Row],[FacultyID]]))=0</f>
        <v>0</v>
      </c>
      <c r="F501" t="b">
        <f>LEN(TRIM(availability[[#This Row],[Day]]))=0</f>
        <v>0</v>
      </c>
      <c r="G501" t="b">
        <f>IF(availability[[#This Row],[Day]]="",FALSE, ISERROR(MATCH(availability[[#This Row],[Day]], RefLists!$E:$E, 0)))</f>
        <v>0</v>
      </c>
      <c r="H501" t="b">
        <f>LEN(availability[[#This Row],[FacultyID]])&lt;&gt;LEN(TRIM(availability[[#This Row],[FacultyID]]))</f>
        <v>0</v>
      </c>
      <c r="I501" t="b">
        <f>OR(availability[[#This Row],[AvailableStart]]="", ISBLANK(availability[[#This Row],[AvailableStart]]))</f>
        <v>0</v>
      </c>
      <c r="J501" t="b">
        <f>OR(availability[[#This Row],[AvailableEnd]]="", ISBLANK(availability[[#This Row],[AvailableEnd]]))</f>
        <v>0</v>
      </c>
      <c r="K501" t="b">
        <f>AND(NOT(availability[[#This Row],[start_missing]]), NOT(ISNUMBER(availability[[#This Row],[AvailableStart]])))</f>
        <v>0</v>
      </c>
      <c r="L501" t="b">
        <f>AND(NOT(availability[[#This Row],[end_missing]]), NOT(ISNUMBER(availability[[#This Row],[AvailableEnd]])))</f>
        <v>0</v>
      </c>
      <c r="M501">
        <f>IF(availability[[#This Row],[start_missing]],"", IF(ISNUMBER(availability[[#This Row],[AvailableStart]]), availability[[#This Row],[AvailableStart]], IFERROR(TIMEVALUE(availability[[#This Row],[AvailableStart]]), "")))</f>
        <v>0.5</v>
      </c>
      <c r="N501">
        <f>IF(availability[[#This Row],[end_missing]],"", IF(ISNUMBER(availability[[#This Row],[AvailableEnd]]), availability[[#This Row],[AvailableEnd]], IFERROR(TIMEVALUE(availability[[#This Row],[AvailableEnd]]), "")))</f>
        <v>0.625</v>
      </c>
      <c r="O501" t="b">
        <f>IF(OR(availability[[#This Row],[start_missing]],availability[[#This Row],[end_missing]]), FALSE,
 IF(OR(availability[[#This Row],[start_not_time]],availability[[#This Row],[end_not_time]]), FALSE,
 availability[[#This Row],[end_num]]-availability[[#This Row],[start_num]]&lt;0))</f>
        <v>0</v>
      </c>
      <c r="P501" cm="1">
        <f t="array" aca="1" ref="P501" ca="1">IF(OR(availability[[#This Row],[start_missing]],availability[[#This Row],[end_missing]]), "",
 IF(OR(availability[[#This Row],[start_not_time]],availability[[#This Row],[end_not_time]]), "",
 (_FV(availability[#This Row],"end_num",TRUE)-_FV(availability[#This Row],"start_num",TRUE))*24))</f>
        <v>0</v>
      </c>
      <c r="Q501">
        <f ca="1">IF(availability[[#This Row],[duration_hours]]="", FALSE,
 OR(availability[[#This Row],[duration_hours]]&lt;=0, availability[[#This Row],[duration_hours]]&gt;16))</f>
        <v>0</v>
      </c>
    </row>
    <row r="502" spans="1:17" x14ac:dyDescent="0.25">
      <c r="A502" t="s">
        <v>652</v>
      </c>
      <c r="B502" t="s">
        <v>1049</v>
      </c>
      <c r="C502" s="1">
        <v>0.5</v>
      </c>
      <c r="D502" s="1">
        <v>0.625</v>
      </c>
      <c r="E502" t="b">
        <f>LEN(TRIM(availability[[#This Row],[FacultyID]]))=0</f>
        <v>0</v>
      </c>
      <c r="F502" t="b">
        <f>LEN(TRIM(availability[[#This Row],[Day]]))=0</f>
        <v>0</v>
      </c>
      <c r="G502" t="b">
        <f>IF(availability[[#This Row],[Day]]="",FALSE, ISERROR(MATCH(availability[[#This Row],[Day]], RefLists!$E:$E, 0)))</f>
        <v>0</v>
      </c>
      <c r="H502" t="b">
        <f>LEN(availability[[#This Row],[FacultyID]])&lt;&gt;LEN(TRIM(availability[[#This Row],[FacultyID]]))</f>
        <v>0</v>
      </c>
      <c r="I502" t="b">
        <f>OR(availability[[#This Row],[AvailableStart]]="", ISBLANK(availability[[#This Row],[AvailableStart]]))</f>
        <v>0</v>
      </c>
      <c r="J502" t="b">
        <f>OR(availability[[#This Row],[AvailableEnd]]="", ISBLANK(availability[[#This Row],[AvailableEnd]]))</f>
        <v>0</v>
      </c>
      <c r="K502" t="b">
        <f>AND(NOT(availability[[#This Row],[start_missing]]), NOT(ISNUMBER(availability[[#This Row],[AvailableStart]])))</f>
        <v>0</v>
      </c>
      <c r="L502" t="b">
        <f>AND(NOT(availability[[#This Row],[end_missing]]), NOT(ISNUMBER(availability[[#This Row],[AvailableEnd]])))</f>
        <v>0</v>
      </c>
      <c r="M502">
        <f>IF(availability[[#This Row],[start_missing]],"", IF(ISNUMBER(availability[[#This Row],[AvailableStart]]), availability[[#This Row],[AvailableStart]], IFERROR(TIMEVALUE(availability[[#This Row],[AvailableStart]]), "")))</f>
        <v>0.5</v>
      </c>
      <c r="N502">
        <f>IF(availability[[#This Row],[end_missing]],"", IF(ISNUMBER(availability[[#This Row],[AvailableEnd]]), availability[[#This Row],[AvailableEnd]], IFERROR(TIMEVALUE(availability[[#This Row],[AvailableEnd]]), "")))</f>
        <v>0.625</v>
      </c>
      <c r="O502" t="b">
        <f>IF(OR(availability[[#This Row],[start_missing]],availability[[#This Row],[end_missing]]), FALSE,
 IF(OR(availability[[#This Row],[start_not_time]],availability[[#This Row],[end_not_time]]), FALSE,
 availability[[#This Row],[end_num]]-availability[[#This Row],[start_num]]&lt;0))</f>
        <v>0</v>
      </c>
      <c r="P502" cm="1">
        <f t="array" aca="1" ref="P502" ca="1">IF(OR(availability[[#This Row],[start_missing]],availability[[#This Row],[end_missing]]), "",
 IF(OR(availability[[#This Row],[start_not_time]],availability[[#This Row],[end_not_time]]), "",
 (_FV(availability[#This Row],"end_num",TRUE)-_FV(availability[#This Row],"start_num",TRUE))*24))</f>
        <v>0</v>
      </c>
      <c r="Q502">
        <f ca="1">IF(availability[[#This Row],[duration_hours]]="", FALSE,
 OR(availability[[#This Row],[duration_hours]]&lt;=0, availability[[#This Row],[duration_hours]]&gt;16))</f>
        <v>0</v>
      </c>
    </row>
    <row r="503" spans="1:17" x14ac:dyDescent="0.25">
      <c r="A503" t="s">
        <v>652</v>
      </c>
      <c r="B503" t="s">
        <v>1051</v>
      </c>
      <c r="C503" s="1">
        <v>0.33333333333333331</v>
      </c>
      <c r="D503" s="1">
        <v>0.45833333333333331</v>
      </c>
      <c r="E503" t="b">
        <f>LEN(TRIM(availability[[#This Row],[FacultyID]]))=0</f>
        <v>0</v>
      </c>
      <c r="F503" t="b">
        <f>LEN(TRIM(availability[[#This Row],[Day]]))=0</f>
        <v>0</v>
      </c>
      <c r="G503" t="b">
        <f>IF(availability[[#This Row],[Day]]="",FALSE, ISERROR(MATCH(availability[[#This Row],[Day]], RefLists!$E:$E, 0)))</f>
        <v>0</v>
      </c>
      <c r="H503" t="b">
        <f>LEN(availability[[#This Row],[FacultyID]])&lt;&gt;LEN(TRIM(availability[[#This Row],[FacultyID]]))</f>
        <v>0</v>
      </c>
      <c r="I503" t="b">
        <f>OR(availability[[#This Row],[AvailableStart]]="", ISBLANK(availability[[#This Row],[AvailableStart]]))</f>
        <v>0</v>
      </c>
      <c r="J503" t="b">
        <f>OR(availability[[#This Row],[AvailableEnd]]="", ISBLANK(availability[[#This Row],[AvailableEnd]]))</f>
        <v>0</v>
      </c>
      <c r="K503" t="b">
        <f>AND(NOT(availability[[#This Row],[start_missing]]), NOT(ISNUMBER(availability[[#This Row],[AvailableStart]])))</f>
        <v>0</v>
      </c>
      <c r="L503" t="b">
        <f>AND(NOT(availability[[#This Row],[end_missing]]), NOT(ISNUMBER(availability[[#This Row],[AvailableEnd]])))</f>
        <v>0</v>
      </c>
      <c r="M503">
        <f>IF(availability[[#This Row],[start_missing]],"", IF(ISNUMBER(availability[[#This Row],[AvailableStart]]), availability[[#This Row],[AvailableStart]], IFERROR(TIMEVALUE(availability[[#This Row],[AvailableStart]]), "")))</f>
        <v>0.33333333333333331</v>
      </c>
      <c r="N503">
        <f>IF(availability[[#This Row],[end_missing]],"", IF(ISNUMBER(availability[[#This Row],[AvailableEnd]]), availability[[#This Row],[AvailableEnd]], IFERROR(TIMEVALUE(availability[[#This Row],[AvailableEnd]]), "")))</f>
        <v>0.45833333333333331</v>
      </c>
      <c r="O503" t="b">
        <f>IF(OR(availability[[#This Row],[start_missing]],availability[[#This Row],[end_missing]]), FALSE,
 IF(OR(availability[[#This Row],[start_not_time]],availability[[#This Row],[end_not_time]]), FALSE,
 availability[[#This Row],[end_num]]-availability[[#This Row],[start_num]]&lt;0))</f>
        <v>0</v>
      </c>
      <c r="P503" cm="1">
        <f t="array" aca="1" ref="P503" ca="1">IF(OR(availability[[#This Row],[start_missing]],availability[[#This Row],[end_missing]]), "",
 IF(OR(availability[[#This Row],[start_not_time]],availability[[#This Row],[end_not_time]]), "",
 (_FV(availability[#This Row],"end_num",TRUE)-_FV(availability[#This Row],"start_num",TRUE))*24))</f>
        <v>0</v>
      </c>
      <c r="Q503">
        <f ca="1">IF(availability[[#This Row],[duration_hours]]="", FALSE,
 OR(availability[[#This Row],[duration_hours]]&lt;=0, availability[[#This Row],[duration_hours]]&gt;16))</f>
        <v>0</v>
      </c>
    </row>
    <row r="504" spans="1:17" x14ac:dyDescent="0.25">
      <c r="A504" t="s">
        <v>655</v>
      </c>
      <c r="B504" t="s">
        <v>1053</v>
      </c>
      <c r="C504" s="1">
        <v>0.54166666666666663</v>
      </c>
      <c r="D504" s="1">
        <v>0.625</v>
      </c>
      <c r="E504" t="b">
        <f>LEN(TRIM(availability[[#This Row],[FacultyID]]))=0</f>
        <v>0</v>
      </c>
      <c r="F504" t="b">
        <f>LEN(TRIM(availability[[#This Row],[Day]]))=0</f>
        <v>0</v>
      </c>
      <c r="G504" t="b">
        <f>IF(availability[[#This Row],[Day]]="",FALSE, ISERROR(MATCH(availability[[#This Row],[Day]], RefLists!$E:$E, 0)))</f>
        <v>0</v>
      </c>
      <c r="H504" t="b">
        <f>LEN(availability[[#This Row],[FacultyID]])&lt;&gt;LEN(TRIM(availability[[#This Row],[FacultyID]]))</f>
        <v>0</v>
      </c>
      <c r="I504" t="b">
        <f>OR(availability[[#This Row],[AvailableStart]]="", ISBLANK(availability[[#This Row],[AvailableStart]]))</f>
        <v>0</v>
      </c>
      <c r="J504" t="b">
        <f>OR(availability[[#This Row],[AvailableEnd]]="", ISBLANK(availability[[#This Row],[AvailableEnd]]))</f>
        <v>0</v>
      </c>
      <c r="K504" t="b">
        <f>AND(NOT(availability[[#This Row],[start_missing]]), NOT(ISNUMBER(availability[[#This Row],[AvailableStart]])))</f>
        <v>0</v>
      </c>
      <c r="L504" t="b">
        <f>AND(NOT(availability[[#This Row],[end_missing]]), NOT(ISNUMBER(availability[[#This Row],[AvailableEnd]])))</f>
        <v>0</v>
      </c>
      <c r="M504">
        <f>IF(availability[[#This Row],[start_missing]],"", IF(ISNUMBER(availability[[#This Row],[AvailableStart]]), availability[[#This Row],[AvailableStart]], IFERROR(TIMEVALUE(availability[[#This Row],[AvailableStart]]), "")))</f>
        <v>0.54166666666666663</v>
      </c>
      <c r="N504">
        <f>IF(availability[[#This Row],[end_missing]],"", IF(ISNUMBER(availability[[#This Row],[AvailableEnd]]), availability[[#This Row],[AvailableEnd]], IFERROR(TIMEVALUE(availability[[#This Row],[AvailableEnd]]), "")))</f>
        <v>0.625</v>
      </c>
      <c r="O504" t="b">
        <f>IF(OR(availability[[#This Row],[start_missing]],availability[[#This Row],[end_missing]]), FALSE,
 IF(OR(availability[[#This Row],[start_not_time]],availability[[#This Row],[end_not_time]]), FALSE,
 availability[[#This Row],[end_num]]-availability[[#This Row],[start_num]]&lt;0))</f>
        <v>0</v>
      </c>
      <c r="P504" cm="1">
        <f t="array" aca="1" ref="P504" ca="1">IF(OR(availability[[#This Row],[start_missing]],availability[[#This Row],[end_missing]]), "",
 IF(OR(availability[[#This Row],[start_not_time]],availability[[#This Row],[end_not_time]]), "",
 (_FV(availability[#This Row],"end_num",TRUE)-_FV(availability[#This Row],"start_num",TRUE))*24))</f>
        <v>0</v>
      </c>
      <c r="Q504">
        <f ca="1">IF(availability[[#This Row],[duration_hours]]="", FALSE,
 OR(availability[[#This Row],[duration_hours]]&lt;=0, availability[[#This Row],[duration_hours]]&gt;16))</f>
        <v>0</v>
      </c>
    </row>
    <row r="505" spans="1:17" x14ac:dyDescent="0.25">
      <c r="A505" t="s">
        <v>655</v>
      </c>
      <c r="B505" t="s">
        <v>1050</v>
      </c>
      <c r="C505" s="1">
        <v>0.41666666666666669</v>
      </c>
      <c r="D505" s="1">
        <v>0.54166666666666663</v>
      </c>
      <c r="E505" t="b">
        <f>LEN(TRIM(availability[[#This Row],[FacultyID]]))=0</f>
        <v>0</v>
      </c>
      <c r="F505" t="b">
        <f>LEN(TRIM(availability[[#This Row],[Day]]))=0</f>
        <v>0</v>
      </c>
      <c r="G505" t="b">
        <f>IF(availability[[#This Row],[Day]]="",FALSE, ISERROR(MATCH(availability[[#This Row],[Day]], RefLists!$E:$E, 0)))</f>
        <v>0</v>
      </c>
      <c r="H505" t="b">
        <f>LEN(availability[[#This Row],[FacultyID]])&lt;&gt;LEN(TRIM(availability[[#This Row],[FacultyID]]))</f>
        <v>0</v>
      </c>
      <c r="I505" t="b">
        <f>OR(availability[[#This Row],[AvailableStart]]="", ISBLANK(availability[[#This Row],[AvailableStart]]))</f>
        <v>0</v>
      </c>
      <c r="J505" t="b">
        <f>OR(availability[[#This Row],[AvailableEnd]]="", ISBLANK(availability[[#This Row],[AvailableEnd]]))</f>
        <v>0</v>
      </c>
      <c r="K505" t="b">
        <f>AND(NOT(availability[[#This Row],[start_missing]]), NOT(ISNUMBER(availability[[#This Row],[AvailableStart]])))</f>
        <v>0</v>
      </c>
      <c r="L505" t="b">
        <f>AND(NOT(availability[[#This Row],[end_missing]]), NOT(ISNUMBER(availability[[#This Row],[AvailableEnd]])))</f>
        <v>0</v>
      </c>
      <c r="M505">
        <f>IF(availability[[#This Row],[start_missing]],"", IF(ISNUMBER(availability[[#This Row],[AvailableStart]]), availability[[#This Row],[AvailableStart]], IFERROR(TIMEVALUE(availability[[#This Row],[AvailableStart]]), "")))</f>
        <v>0.41666666666666669</v>
      </c>
      <c r="N505">
        <f>IF(availability[[#This Row],[end_missing]],"", IF(ISNUMBER(availability[[#This Row],[AvailableEnd]]), availability[[#This Row],[AvailableEnd]], IFERROR(TIMEVALUE(availability[[#This Row],[AvailableEnd]]), "")))</f>
        <v>0.54166666666666663</v>
      </c>
      <c r="O505" t="b">
        <f>IF(OR(availability[[#This Row],[start_missing]],availability[[#This Row],[end_missing]]), FALSE,
 IF(OR(availability[[#This Row],[start_not_time]],availability[[#This Row],[end_not_time]]), FALSE,
 availability[[#This Row],[end_num]]-availability[[#This Row],[start_num]]&lt;0))</f>
        <v>0</v>
      </c>
      <c r="P505" cm="1">
        <f t="array" aca="1" ref="P505" ca="1">IF(OR(availability[[#This Row],[start_missing]],availability[[#This Row],[end_missing]]), "",
 IF(OR(availability[[#This Row],[start_not_time]],availability[[#This Row],[end_not_time]]), "",
 (_FV(availability[#This Row],"end_num",TRUE)-_FV(availability[#This Row],"start_num",TRUE))*24))</f>
        <v>0</v>
      </c>
      <c r="Q505">
        <f ca="1">IF(availability[[#This Row],[duration_hours]]="", FALSE,
 OR(availability[[#This Row],[duration_hours]]&lt;=0, availability[[#This Row],[duration_hours]]&gt;16))</f>
        <v>0</v>
      </c>
    </row>
    <row r="506" spans="1:17" x14ac:dyDescent="0.25">
      <c r="A506" t="s">
        <v>655</v>
      </c>
      <c r="B506" t="s">
        <v>1051</v>
      </c>
      <c r="C506" s="1">
        <v>0.375</v>
      </c>
      <c r="D506" s="1">
        <v>0.5</v>
      </c>
      <c r="E506" t="b">
        <f>LEN(TRIM(availability[[#This Row],[FacultyID]]))=0</f>
        <v>0</v>
      </c>
      <c r="F506" t="b">
        <f>LEN(TRIM(availability[[#This Row],[Day]]))=0</f>
        <v>0</v>
      </c>
      <c r="G506" t="b">
        <f>IF(availability[[#This Row],[Day]]="",FALSE, ISERROR(MATCH(availability[[#This Row],[Day]], RefLists!$E:$E, 0)))</f>
        <v>0</v>
      </c>
      <c r="H506" t="b">
        <f>LEN(availability[[#This Row],[FacultyID]])&lt;&gt;LEN(TRIM(availability[[#This Row],[FacultyID]]))</f>
        <v>0</v>
      </c>
      <c r="I506" t="b">
        <f>OR(availability[[#This Row],[AvailableStart]]="", ISBLANK(availability[[#This Row],[AvailableStart]]))</f>
        <v>0</v>
      </c>
      <c r="J506" t="b">
        <f>OR(availability[[#This Row],[AvailableEnd]]="", ISBLANK(availability[[#This Row],[AvailableEnd]]))</f>
        <v>0</v>
      </c>
      <c r="K506" t="b">
        <f>AND(NOT(availability[[#This Row],[start_missing]]), NOT(ISNUMBER(availability[[#This Row],[AvailableStart]])))</f>
        <v>0</v>
      </c>
      <c r="L506" t="b">
        <f>AND(NOT(availability[[#This Row],[end_missing]]), NOT(ISNUMBER(availability[[#This Row],[AvailableEnd]])))</f>
        <v>0</v>
      </c>
      <c r="M506">
        <f>IF(availability[[#This Row],[start_missing]],"", IF(ISNUMBER(availability[[#This Row],[AvailableStart]]), availability[[#This Row],[AvailableStart]], IFERROR(TIMEVALUE(availability[[#This Row],[AvailableStart]]), "")))</f>
        <v>0.375</v>
      </c>
      <c r="N506">
        <f>IF(availability[[#This Row],[end_missing]],"", IF(ISNUMBER(availability[[#This Row],[AvailableEnd]]), availability[[#This Row],[AvailableEnd]], IFERROR(TIMEVALUE(availability[[#This Row],[AvailableEnd]]), "")))</f>
        <v>0.5</v>
      </c>
      <c r="O506" t="b">
        <f>IF(OR(availability[[#This Row],[start_missing]],availability[[#This Row],[end_missing]]), FALSE,
 IF(OR(availability[[#This Row],[start_not_time]],availability[[#This Row],[end_not_time]]), FALSE,
 availability[[#This Row],[end_num]]-availability[[#This Row],[start_num]]&lt;0))</f>
        <v>0</v>
      </c>
      <c r="P506" cm="1">
        <f t="array" aca="1" ref="P506" ca="1">IF(OR(availability[[#This Row],[start_missing]],availability[[#This Row],[end_missing]]), "",
 IF(OR(availability[[#This Row],[start_not_time]],availability[[#This Row],[end_not_time]]), "",
 (_FV(availability[#This Row],"end_num",TRUE)-_FV(availability[#This Row],"start_num",TRUE))*24))</f>
        <v>0</v>
      </c>
      <c r="Q506">
        <f ca="1">IF(availability[[#This Row],[duration_hours]]="", FALSE,
 OR(availability[[#This Row],[duration_hours]]&lt;=0, availability[[#This Row],[duration_hours]]&gt;16))</f>
        <v>0</v>
      </c>
    </row>
    <row r="507" spans="1:17" x14ac:dyDescent="0.25">
      <c r="A507" t="s">
        <v>655</v>
      </c>
      <c r="B507" t="s">
        <v>1052</v>
      </c>
      <c r="C507" s="1">
        <v>0.45833333333333331</v>
      </c>
      <c r="D507" s="1">
        <v>0.625</v>
      </c>
      <c r="E507" t="b">
        <f>LEN(TRIM(availability[[#This Row],[FacultyID]]))=0</f>
        <v>0</v>
      </c>
      <c r="F507" t="b">
        <f>LEN(TRIM(availability[[#This Row],[Day]]))=0</f>
        <v>0</v>
      </c>
      <c r="G507" t="b">
        <f>IF(availability[[#This Row],[Day]]="",FALSE, ISERROR(MATCH(availability[[#This Row],[Day]], RefLists!$E:$E, 0)))</f>
        <v>0</v>
      </c>
      <c r="H507" t="b">
        <f>LEN(availability[[#This Row],[FacultyID]])&lt;&gt;LEN(TRIM(availability[[#This Row],[FacultyID]]))</f>
        <v>0</v>
      </c>
      <c r="I507" t="b">
        <f>OR(availability[[#This Row],[AvailableStart]]="", ISBLANK(availability[[#This Row],[AvailableStart]]))</f>
        <v>0</v>
      </c>
      <c r="J507" t="b">
        <f>OR(availability[[#This Row],[AvailableEnd]]="", ISBLANK(availability[[#This Row],[AvailableEnd]]))</f>
        <v>0</v>
      </c>
      <c r="K507" t="b">
        <f>AND(NOT(availability[[#This Row],[start_missing]]), NOT(ISNUMBER(availability[[#This Row],[AvailableStart]])))</f>
        <v>0</v>
      </c>
      <c r="L507" t="b">
        <f>AND(NOT(availability[[#This Row],[end_missing]]), NOT(ISNUMBER(availability[[#This Row],[AvailableEnd]])))</f>
        <v>0</v>
      </c>
      <c r="M507">
        <f>IF(availability[[#This Row],[start_missing]],"", IF(ISNUMBER(availability[[#This Row],[AvailableStart]]), availability[[#This Row],[AvailableStart]], IFERROR(TIMEVALUE(availability[[#This Row],[AvailableStart]]), "")))</f>
        <v>0.45833333333333331</v>
      </c>
      <c r="N507">
        <f>IF(availability[[#This Row],[end_missing]],"", IF(ISNUMBER(availability[[#This Row],[AvailableEnd]]), availability[[#This Row],[AvailableEnd]], IFERROR(TIMEVALUE(availability[[#This Row],[AvailableEnd]]), "")))</f>
        <v>0.625</v>
      </c>
      <c r="O507" t="b">
        <f>IF(OR(availability[[#This Row],[start_missing]],availability[[#This Row],[end_missing]]), FALSE,
 IF(OR(availability[[#This Row],[start_not_time]],availability[[#This Row],[end_not_time]]), FALSE,
 availability[[#This Row],[end_num]]-availability[[#This Row],[start_num]]&lt;0))</f>
        <v>0</v>
      </c>
      <c r="P507" cm="1">
        <f t="array" aca="1" ref="P507" ca="1">IF(OR(availability[[#This Row],[start_missing]],availability[[#This Row],[end_missing]]), "",
 IF(OR(availability[[#This Row],[start_not_time]],availability[[#This Row],[end_not_time]]), "",
 (_FV(availability[#This Row],"end_num",TRUE)-_FV(availability[#This Row],"start_num",TRUE))*24))</f>
        <v>0</v>
      </c>
      <c r="Q507">
        <f ca="1">IF(availability[[#This Row],[duration_hours]]="", FALSE,
 OR(availability[[#This Row],[duration_hours]]&lt;=0, availability[[#This Row],[duration_hours]]&gt;16))</f>
        <v>0</v>
      </c>
    </row>
    <row r="508" spans="1:17" x14ac:dyDescent="0.25">
      <c r="A508" t="s">
        <v>655</v>
      </c>
      <c r="B508" t="s">
        <v>1049</v>
      </c>
      <c r="C508" s="1">
        <v>0.41666666666666669</v>
      </c>
      <c r="D508" s="1">
        <v>0.54166666666666663</v>
      </c>
      <c r="E508" t="b">
        <f>LEN(TRIM(availability[[#This Row],[FacultyID]]))=0</f>
        <v>0</v>
      </c>
      <c r="F508" t="b">
        <f>LEN(TRIM(availability[[#This Row],[Day]]))=0</f>
        <v>0</v>
      </c>
      <c r="G508" t="b">
        <f>IF(availability[[#This Row],[Day]]="",FALSE, ISERROR(MATCH(availability[[#This Row],[Day]], RefLists!$E:$E, 0)))</f>
        <v>0</v>
      </c>
      <c r="H508" t="b">
        <f>LEN(availability[[#This Row],[FacultyID]])&lt;&gt;LEN(TRIM(availability[[#This Row],[FacultyID]]))</f>
        <v>0</v>
      </c>
      <c r="I508" t="b">
        <f>OR(availability[[#This Row],[AvailableStart]]="", ISBLANK(availability[[#This Row],[AvailableStart]]))</f>
        <v>0</v>
      </c>
      <c r="J508" t="b">
        <f>OR(availability[[#This Row],[AvailableEnd]]="", ISBLANK(availability[[#This Row],[AvailableEnd]]))</f>
        <v>0</v>
      </c>
      <c r="K508" t="b">
        <f>AND(NOT(availability[[#This Row],[start_missing]]), NOT(ISNUMBER(availability[[#This Row],[AvailableStart]])))</f>
        <v>0</v>
      </c>
      <c r="L508" t="b">
        <f>AND(NOT(availability[[#This Row],[end_missing]]), NOT(ISNUMBER(availability[[#This Row],[AvailableEnd]])))</f>
        <v>0</v>
      </c>
      <c r="M508">
        <f>IF(availability[[#This Row],[start_missing]],"", IF(ISNUMBER(availability[[#This Row],[AvailableStart]]), availability[[#This Row],[AvailableStart]], IFERROR(TIMEVALUE(availability[[#This Row],[AvailableStart]]), "")))</f>
        <v>0.41666666666666669</v>
      </c>
      <c r="N508">
        <f>IF(availability[[#This Row],[end_missing]],"", IF(ISNUMBER(availability[[#This Row],[AvailableEnd]]), availability[[#This Row],[AvailableEnd]], IFERROR(TIMEVALUE(availability[[#This Row],[AvailableEnd]]), "")))</f>
        <v>0.54166666666666663</v>
      </c>
      <c r="O508" t="b">
        <f>IF(OR(availability[[#This Row],[start_missing]],availability[[#This Row],[end_missing]]), FALSE,
 IF(OR(availability[[#This Row],[start_not_time]],availability[[#This Row],[end_not_time]]), FALSE,
 availability[[#This Row],[end_num]]-availability[[#This Row],[start_num]]&lt;0))</f>
        <v>0</v>
      </c>
      <c r="P508" cm="1">
        <f t="array" aca="1" ref="P508" ca="1">IF(OR(availability[[#This Row],[start_missing]],availability[[#This Row],[end_missing]]), "",
 IF(OR(availability[[#This Row],[start_not_time]],availability[[#This Row],[end_not_time]]), "",
 (_FV(availability[#This Row],"end_num",TRUE)-_FV(availability[#This Row],"start_num",TRUE))*24))</f>
        <v>0</v>
      </c>
      <c r="Q508">
        <f ca="1">IF(availability[[#This Row],[duration_hours]]="", FALSE,
 OR(availability[[#This Row],[duration_hours]]&lt;=0, availability[[#This Row],[duration_hours]]&gt;16))</f>
        <v>0</v>
      </c>
    </row>
    <row r="509" spans="1:17" x14ac:dyDescent="0.25">
      <c r="A509" t="s">
        <v>658</v>
      </c>
      <c r="B509" t="s">
        <v>1052</v>
      </c>
      <c r="C509" s="1">
        <v>0.5</v>
      </c>
      <c r="D509" s="1">
        <v>0.66666666666666663</v>
      </c>
      <c r="E509" t="b">
        <f>LEN(TRIM(availability[[#This Row],[FacultyID]]))=0</f>
        <v>0</v>
      </c>
      <c r="F509" t="b">
        <f>LEN(TRIM(availability[[#This Row],[Day]]))=0</f>
        <v>0</v>
      </c>
      <c r="G509" t="b">
        <f>IF(availability[[#This Row],[Day]]="",FALSE, ISERROR(MATCH(availability[[#This Row],[Day]], RefLists!$E:$E, 0)))</f>
        <v>0</v>
      </c>
      <c r="H509" t="b">
        <f>LEN(availability[[#This Row],[FacultyID]])&lt;&gt;LEN(TRIM(availability[[#This Row],[FacultyID]]))</f>
        <v>0</v>
      </c>
      <c r="I509" t="b">
        <f>OR(availability[[#This Row],[AvailableStart]]="", ISBLANK(availability[[#This Row],[AvailableStart]]))</f>
        <v>0</v>
      </c>
      <c r="J509" t="b">
        <f>OR(availability[[#This Row],[AvailableEnd]]="", ISBLANK(availability[[#This Row],[AvailableEnd]]))</f>
        <v>0</v>
      </c>
      <c r="K509" t="b">
        <f>AND(NOT(availability[[#This Row],[start_missing]]), NOT(ISNUMBER(availability[[#This Row],[AvailableStart]])))</f>
        <v>0</v>
      </c>
      <c r="L509" t="b">
        <f>AND(NOT(availability[[#This Row],[end_missing]]), NOT(ISNUMBER(availability[[#This Row],[AvailableEnd]])))</f>
        <v>0</v>
      </c>
      <c r="M509">
        <f>IF(availability[[#This Row],[start_missing]],"", IF(ISNUMBER(availability[[#This Row],[AvailableStart]]), availability[[#This Row],[AvailableStart]], IFERROR(TIMEVALUE(availability[[#This Row],[AvailableStart]]), "")))</f>
        <v>0.5</v>
      </c>
      <c r="N509">
        <f>IF(availability[[#This Row],[end_missing]],"", IF(ISNUMBER(availability[[#This Row],[AvailableEnd]]), availability[[#This Row],[AvailableEnd]], IFERROR(TIMEVALUE(availability[[#This Row],[AvailableEnd]]), "")))</f>
        <v>0.66666666666666663</v>
      </c>
      <c r="O509" t="b">
        <f>IF(OR(availability[[#This Row],[start_missing]],availability[[#This Row],[end_missing]]), FALSE,
 IF(OR(availability[[#This Row],[start_not_time]],availability[[#This Row],[end_not_time]]), FALSE,
 availability[[#This Row],[end_num]]-availability[[#This Row],[start_num]]&lt;0))</f>
        <v>0</v>
      </c>
      <c r="P509" cm="1">
        <f t="array" aca="1" ref="P509" ca="1">IF(OR(availability[[#This Row],[start_missing]],availability[[#This Row],[end_missing]]), "",
 IF(OR(availability[[#This Row],[start_not_time]],availability[[#This Row],[end_not_time]]), "",
 (_FV(availability[#This Row],"end_num",TRUE)-_FV(availability[#This Row],"start_num",TRUE))*24))</f>
        <v>0</v>
      </c>
      <c r="Q509">
        <f ca="1">IF(availability[[#This Row],[duration_hours]]="", FALSE,
 OR(availability[[#This Row],[duration_hours]]&lt;=0, availability[[#This Row],[duration_hours]]&gt;16))</f>
        <v>0</v>
      </c>
    </row>
    <row r="510" spans="1:17" x14ac:dyDescent="0.25">
      <c r="A510" t="s">
        <v>658</v>
      </c>
      <c r="B510" t="s">
        <v>1049</v>
      </c>
      <c r="C510" s="1">
        <v>0.41666666666666669</v>
      </c>
      <c r="D510" s="1">
        <v>0.54166666666666663</v>
      </c>
      <c r="E510" t="b">
        <f>LEN(TRIM(availability[[#This Row],[FacultyID]]))=0</f>
        <v>0</v>
      </c>
      <c r="F510" t="b">
        <f>LEN(TRIM(availability[[#This Row],[Day]]))=0</f>
        <v>0</v>
      </c>
      <c r="G510" t="b">
        <f>IF(availability[[#This Row],[Day]]="",FALSE, ISERROR(MATCH(availability[[#This Row],[Day]], RefLists!$E:$E, 0)))</f>
        <v>0</v>
      </c>
      <c r="H510" t="b">
        <f>LEN(availability[[#This Row],[FacultyID]])&lt;&gt;LEN(TRIM(availability[[#This Row],[FacultyID]]))</f>
        <v>0</v>
      </c>
      <c r="I510" t="b">
        <f>OR(availability[[#This Row],[AvailableStart]]="", ISBLANK(availability[[#This Row],[AvailableStart]]))</f>
        <v>0</v>
      </c>
      <c r="J510" t="b">
        <f>OR(availability[[#This Row],[AvailableEnd]]="", ISBLANK(availability[[#This Row],[AvailableEnd]]))</f>
        <v>0</v>
      </c>
      <c r="K510" t="b">
        <f>AND(NOT(availability[[#This Row],[start_missing]]), NOT(ISNUMBER(availability[[#This Row],[AvailableStart]])))</f>
        <v>0</v>
      </c>
      <c r="L510" t="b">
        <f>AND(NOT(availability[[#This Row],[end_missing]]), NOT(ISNUMBER(availability[[#This Row],[AvailableEnd]])))</f>
        <v>0</v>
      </c>
      <c r="M510">
        <f>IF(availability[[#This Row],[start_missing]],"", IF(ISNUMBER(availability[[#This Row],[AvailableStart]]), availability[[#This Row],[AvailableStart]], IFERROR(TIMEVALUE(availability[[#This Row],[AvailableStart]]), "")))</f>
        <v>0.41666666666666669</v>
      </c>
      <c r="N510">
        <f>IF(availability[[#This Row],[end_missing]],"", IF(ISNUMBER(availability[[#This Row],[AvailableEnd]]), availability[[#This Row],[AvailableEnd]], IFERROR(TIMEVALUE(availability[[#This Row],[AvailableEnd]]), "")))</f>
        <v>0.54166666666666663</v>
      </c>
      <c r="O510" t="b">
        <f>IF(OR(availability[[#This Row],[start_missing]],availability[[#This Row],[end_missing]]), FALSE,
 IF(OR(availability[[#This Row],[start_not_time]],availability[[#This Row],[end_not_time]]), FALSE,
 availability[[#This Row],[end_num]]-availability[[#This Row],[start_num]]&lt;0))</f>
        <v>0</v>
      </c>
      <c r="P510" cm="1">
        <f t="array" aca="1" ref="P510" ca="1">IF(OR(availability[[#This Row],[start_missing]],availability[[#This Row],[end_missing]]), "",
 IF(OR(availability[[#This Row],[start_not_time]],availability[[#This Row],[end_not_time]]), "",
 (_FV(availability[#This Row],"end_num",TRUE)-_FV(availability[#This Row],"start_num",TRUE))*24))</f>
        <v>0</v>
      </c>
      <c r="Q510">
        <f ca="1">IF(availability[[#This Row],[duration_hours]]="", FALSE,
 OR(availability[[#This Row],[duration_hours]]&lt;=0, availability[[#This Row],[duration_hours]]&gt;16))</f>
        <v>0</v>
      </c>
    </row>
    <row r="511" spans="1:17" x14ac:dyDescent="0.25">
      <c r="A511" t="s">
        <v>658</v>
      </c>
      <c r="B511" t="s">
        <v>1051</v>
      </c>
      <c r="C511" s="1">
        <v>0.54166666666666663</v>
      </c>
      <c r="D511" s="1">
        <v>0.66666666666666663</v>
      </c>
      <c r="E511" t="b">
        <f>LEN(TRIM(availability[[#This Row],[FacultyID]]))=0</f>
        <v>0</v>
      </c>
      <c r="F511" t="b">
        <f>LEN(TRIM(availability[[#This Row],[Day]]))=0</f>
        <v>0</v>
      </c>
      <c r="G511" t="b">
        <f>IF(availability[[#This Row],[Day]]="",FALSE, ISERROR(MATCH(availability[[#This Row],[Day]], RefLists!$E:$E, 0)))</f>
        <v>0</v>
      </c>
      <c r="H511" t="b">
        <f>LEN(availability[[#This Row],[FacultyID]])&lt;&gt;LEN(TRIM(availability[[#This Row],[FacultyID]]))</f>
        <v>0</v>
      </c>
      <c r="I511" t="b">
        <f>OR(availability[[#This Row],[AvailableStart]]="", ISBLANK(availability[[#This Row],[AvailableStart]]))</f>
        <v>0</v>
      </c>
      <c r="J511" t="b">
        <f>OR(availability[[#This Row],[AvailableEnd]]="", ISBLANK(availability[[#This Row],[AvailableEnd]]))</f>
        <v>0</v>
      </c>
      <c r="K511" t="b">
        <f>AND(NOT(availability[[#This Row],[start_missing]]), NOT(ISNUMBER(availability[[#This Row],[AvailableStart]])))</f>
        <v>0</v>
      </c>
      <c r="L511" t="b">
        <f>AND(NOT(availability[[#This Row],[end_missing]]), NOT(ISNUMBER(availability[[#This Row],[AvailableEnd]])))</f>
        <v>0</v>
      </c>
      <c r="M511">
        <f>IF(availability[[#This Row],[start_missing]],"", IF(ISNUMBER(availability[[#This Row],[AvailableStart]]), availability[[#This Row],[AvailableStart]], IFERROR(TIMEVALUE(availability[[#This Row],[AvailableStart]]), "")))</f>
        <v>0.54166666666666663</v>
      </c>
      <c r="N511">
        <f>IF(availability[[#This Row],[end_missing]],"", IF(ISNUMBER(availability[[#This Row],[AvailableEnd]]), availability[[#This Row],[AvailableEnd]], IFERROR(TIMEVALUE(availability[[#This Row],[AvailableEnd]]), "")))</f>
        <v>0.66666666666666663</v>
      </c>
      <c r="O511" t="b">
        <f>IF(OR(availability[[#This Row],[start_missing]],availability[[#This Row],[end_missing]]), FALSE,
 IF(OR(availability[[#This Row],[start_not_time]],availability[[#This Row],[end_not_time]]), FALSE,
 availability[[#This Row],[end_num]]-availability[[#This Row],[start_num]]&lt;0))</f>
        <v>0</v>
      </c>
      <c r="P511" cm="1">
        <f t="array" aca="1" ref="P511" ca="1">IF(OR(availability[[#This Row],[start_missing]],availability[[#This Row],[end_missing]]), "",
 IF(OR(availability[[#This Row],[start_not_time]],availability[[#This Row],[end_not_time]]), "",
 (_FV(availability[#This Row],"end_num",TRUE)-_FV(availability[#This Row],"start_num",TRUE))*24))</f>
        <v>0</v>
      </c>
      <c r="Q511">
        <f ca="1">IF(availability[[#This Row],[duration_hours]]="", FALSE,
 OR(availability[[#This Row],[duration_hours]]&lt;=0, availability[[#This Row],[duration_hours]]&gt;16))</f>
        <v>0</v>
      </c>
    </row>
    <row r="512" spans="1:17" x14ac:dyDescent="0.25">
      <c r="A512" t="s">
        <v>662</v>
      </c>
      <c r="B512" t="s">
        <v>1053</v>
      </c>
      <c r="C512" s="1">
        <v>0.45833333333333331</v>
      </c>
      <c r="D512" s="1">
        <v>0.625</v>
      </c>
      <c r="E512" t="b">
        <f>LEN(TRIM(availability[[#This Row],[FacultyID]]))=0</f>
        <v>0</v>
      </c>
      <c r="F512" t="b">
        <f>LEN(TRIM(availability[[#This Row],[Day]]))=0</f>
        <v>0</v>
      </c>
      <c r="G512" t="b">
        <f>IF(availability[[#This Row],[Day]]="",FALSE, ISERROR(MATCH(availability[[#This Row],[Day]], RefLists!$E:$E, 0)))</f>
        <v>0</v>
      </c>
      <c r="H512" t="b">
        <f>LEN(availability[[#This Row],[FacultyID]])&lt;&gt;LEN(TRIM(availability[[#This Row],[FacultyID]]))</f>
        <v>0</v>
      </c>
      <c r="I512" t="b">
        <f>OR(availability[[#This Row],[AvailableStart]]="", ISBLANK(availability[[#This Row],[AvailableStart]]))</f>
        <v>0</v>
      </c>
      <c r="J512" t="b">
        <f>OR(availability[[#This Row],[AvailableEnd]]="", ISBLANK(availability[[#This Row],[AvailableEnd]]))</f>
        <v>0</v>
      </c>
      <c r="K512" t="b">
        <f>AND(NOT(availability[[#This Row],[start_missing]]), NOT(ISNUMBER(availability[[#This Row],[AvailableStart]])))</f>
        <v>0</v>
      </c>
      <c r="L512" t="b">
        <f>AND(NOT(availability[[#This Row],[end_missing]]), NOT(ISNUMBER(availability[[#This Row],[AvailableEnd]])))</f>
        <v>0</v>
      </c>
      <c r="M512">
        <f>IF(availability[[#This Row],[start_missing]],"", IF(ISNUMBER(availability[[#This Row],[AvailableStart]]), availability[[#This Row],[AvailableStart]], IFERROR(TIMEVALUE(availability[[#This Row],[AvailableStart]]), "")))</f>
        <v>0.45833333333333331</v>
      </c>
      <c r="N512">
        <f>IF(availability[[#This Row],[end_missing]],"", IF(ISNUMBER(availability[[#This Row],[AvailableEnd]]), availability[[#This Row],[AvailableEnd]], IFERROR(TIMEVALUE(availability[[#This Row],[AvailableEnd]]), "")))</f>
        <v>0.625</v>
      </c>
      <c r="O512" t="b">
        <f>IF(OR(availability[[#This Row],[start_missing]],availability[[#This Row],[end_missing]]), FALSE,
 IF(OR(availability[[#This Row],[start_not_time]],availability[[#This Row],[end_not_time]]), FALSE,
 availability[[#This Row],[end_num]]-availability[[#This Row],[start_num]]&lt;0))</f>
        <v>0</v>
      </c>
      <c r="P512" cm="1">
        <f t="array" aca="1" ref="P512" ca="1">IF(OR(availability[[#This Row],[start_missing]],availability[[#This Row],[end_missing]]), "",
 IF(OR(availability[[#This Row],[start_not_time]],availability[[#This Row],[end_not_time]]), "",
 (_FV(availability[#This Row],"end_num",TRUE)-_FV(availability[#This Row],"start_num",TRUE))*24))</f>
        <v>0</v>
      </c>
      <c r="Q512">
        <f ca="1">IF(availability[[#This Row],[duration_hours]]="", FALSE,
 OR(availability[[#This Row],[duration_hours]]&lt;=0, availability[[#This Row],[duration_hours]]&gt;16))</f>
        <v>0</v>
      </c>
    </row>
    <row r="513" spans="1:17" x14ac:dyDescent="0.25">
      <c r="A513" t="s">
        <v>662</v>
      </c>
      <c r="B513" t="s">
        <v>1050</v>
      </c>
      <c r="C513" s="1">
        <v>0.5</v>
      </c>
      <c r="D513" s="1">
        <v>0.66666666666666663</v>
      </c>
      <c r="E513" t="b">
        <f>LEN(TRIM(availability[[#This Row],[FacultyID]]))=0</f>
        <v>0</v>
      </c>
      <c r="F513" t="b">
        <f>LEN(TRIM(availability[[#This Row],[Day]]))=0</f>
        <v>0</v>
      </c>
      <c r="G513" t="b">
        <f>IF(availability[[#This Row],[Day]]="",FALSE, ISERROR(MATCH(availability[[#This Row],[Day]], RefLists!$E:$E, 0)))</f>
        <v>0</v>
      </c>
      <c r="H513" t="b">
        <f>LEN(availability[[#This Row],[FacultyID]])&lt;&gt;LEN(TRIM(availability[[#This Row],[FacultyID]]))</f>
        <v>0</v>
      </c>
      <c r="I513" t="b">
        <f>OR(availability[[#This Row],[AvailableStart]]="", ISBLANK(availability[[#This Row],[AvailableStart]]))</f>
        <v>0</v>
      </c>
      <c r="J513" t="b">
        <f>OR(availability[[#This Row],[AvailableEnd]]="", ISBLANK(availability[[#This Row],[AvailableEnd]]))</f>
        <v>0</v>
      </c>
      <c r="K513" t="b">
        <f>AND(NOT(availability[[#This Row],[start_missing]]), NOT(ISNUMBER(availability[[#This Row],[AvailableStart]])))</f>
        <v>0</v>
      </c>
      <c r="L513" t="b">
        <f>AND(NOT(availability[[#This Row],[end_missing]]), NOT(ISNUMBER(availability[[#This Row],[AvailableEnd]])))</f>
        <v>0</v>
      </c>
      <c r="M513">
        <f>IF(availability[[#This Row],[start_missing]],"", IF(ISNUMBER(availability[[#This Row],[AvailableStart]]), availability[[#This Row],[AvailableStart]], IFERROR(TIMEVALUE(availability[[#This Row],[AvailableStart]]), "")))</f>
        <v>0.5</v>
      </c>
      <c r="N513">
        <f>IF(availability[[#This Row],[end_missing]],"", IF(ISNUMBER(availability[[#This Row],[AvailableEnd]]), availability[[#This Row],[AvailableEnd]], IFERROR(TIMEVALUE(availability[[#This Row],[AvailableEnd]]), "")))</f>
        <v>0.66666666666666663</v>
      </c>
      <c r="O513" t="b">
        <f>IF(OR(availability[[#This Row],[start_missing]],availability[[#This Row],[end_missing]]), FALSE,
 IF(OR(availability[[#This Row],[start_not_time]],availability[[#This Row],[end_not_time]]), FALSE,
 availability[[#This Row],[end_num]]-availability[[#This Row],[start_num]]&lt;0))</f>
        <v>0</v>
      </c>
      <c r="P513" cm="1">
        <f t="array" aca="1" ref="P513" ca="1">IF(OR(availability[[#This Row],[start_missing]],availability[[#This Row],[end_missing]]), "",
 IF(OR(availability[[#This Row],[start_not_time]],availability[[#This Row],[end_not_time]]), "",
 (_FV(availability[#This Row],"end_num",TRUE)-_FV(availability[#This Row],"start_num",TRUE))*24))</f>
        <v>0</v>
      </c>
      <c r="Q513">
        <f ca="1">IF(availability[[#This Row],[duration_hours]]="", FALSE,
 OR(availability[[#This Row],[duration_hours]]&lt;=0, availability[[#This Row],[duration_hours]]&gt;16))</f>
        <v>0</v>
      </c>
    </row>
    <row r="514" spans="1:17" x14ac:dyDescent="0.25">
      <c r="A514" t="s">
        <v>662</v>
      </c>
      <c r="B514" t="s">
        <v>1049</v>
      </c>
      <c r="C514" s="1">
        <v>0.33333333333333331</v>
      </c>
      <c r="D514" s="1">
        <v>0.5</v>
      </c>
      <c r="E514" t="b">
        <f>LEN(TRIM(availability[[#This Row],[FacultyID]]))=0</f>
        <v>0</v>
      </c>
      <c r="F514" t="b">
        <f>LEN(TRIM(availability[[#This Row],[Day]]))=0</f>
        <v>0</v>
      </c>
      <c r="G514" t="b">
        <f>IF(availability[[#This Row],[Day]]="",FALSE, ISERROR(MATCH(availability[[#This Row],[Day]], RefLists!$E:$E, 0)))</f>
        <v>0</v>
      </c>
      <c r="H514" t="b">
        <f>LEN(availability[[#This Row],[FacultyID]])&lt;&gt;LEN(TRIM(availability[[#This Row],[FacultyID]]))</f>
        <v>0</v>
      </c>
      <c r="I514" t="b">
        <f>OR(availability[[#This Row],[AvailableStart]]="", ISBLANK(availability[[#This Row],[AvailableStart]]))</f>
        <v>0</v>
      </c>
      <c r="J514" t="b">
        <f>OR(availability[[#This Row],[AvailableEnd]]="", ISBLANK(availability[[#This Row],[AvailableEnd]]))</f>
        <v>0</v>
      </c>
      <c r="K514" t="b">
        <f>AND(NOT(availability[[#This Row],[start_missing]]), NOT(ISNUMBER(availability[[#This Row],[AvailableStart]])))</f>
        <v>0</v>
      </c>
      <c r="L514" t="b">
        <f>AND(NOT(availability[[#This Row],[end_missing]]), NOT(ISNUMBER(availability[[#This Row],[AvailableEnd]])))</f>
        <v>0</v>
      </c>
      <c r="M514">
        <f>IF(availability[[#This Row],[start_missing]],"", IF(ISNUMBER(availability[[#This Row],[AvailableStart]]), availability[[#This Row],[AvailableStart]], IFERROR(TIMEVALUE(availability[[#This Row],[AvailableStart]]), "")))</f>
        <v>0.33333333333333331</v>
      </c>
      <c r="N514">
        <f>IF(availability[[#This Row],[end_missing]],"", IF(ISNUMBER(availability[[#This Row],[AvailableEnd]]), availability[[#This Row],[AvailableEnd]], IFERROR(TIMEVALUE(availability[[#This Row],[AvailableEnd]]), "")))</f>
        <v>0.5</v>
      </c>
      <c r="O514" t="b">
        <f>IF(OR(availability[[#This Row],[start_missing]],availability[[#This Row],[end_missing]]), FALSE,
 IF(OR(availability[[#This Row],[start_not_time]],availability[[#This Row],[end_not_time]]), FALSE,
 availability[[#This Row],[end_num]]-availability[[#This Row],[start_num]]&lt;0))</f>
        <v>0</v>
      </c>
      <c r="P514" cm="1">
        <f t="array" aca="1" ref="P514" ca="1">IF(OR(availability[[#This Row],[start_missing]],availability[[#This Row],[end_missing]]), "",
 IF(OR(availability[[#This Row],[start_not_time]],availability[[#This Row],[end_not_time]]), "",
 (_FV(availability[#This Row],"end_num",TRUE)-_FV(availability[#This Row],"start_num",TRUE))*24))</f>
        <v>0</v>
      </c>
      <c r="Q514">
        <f ca="1">IF(availability[[#This Row],[duration_hours]]="", FALSE,
 OR(availability[[#This Row],[duration_hours]]&lt;=0, availability[[#This Row],[duration_hours]]&gt;16))</f>
        <v>0</v>
      </c>
    </row>
    <row r="515" spans="1:17" x14ac:dyDescent="0.25">
      <c r="A515" t="s">
        <v>665</v>
      </c>
      <c r="B515" t="s">
        <v>1049</v>
      </c>
      <c r="C515" s="1">
        <v>0.33333333333333331</v>
      </c>
      <c r="D515" s="1">
        <v>0.45833333333333331</v>
      </c>
      <c r="E515" t="b">
        <f>LEN(TRIM(availability[[#This Row],[FacultyID]]))=0</f>
        <v>0</v>
      </c>
      <c r="F515" t="b">
        <f>LEN(TRIM(availability[[#This Row],[Day]]))=0</f>
        <v>0</v>
      </c>
      <c r="G515" t="b">
        <f>IF(availability[[#This Row],[Day]]="",FALSE, ISERROR(MATCH(availability[[#This Row],[Day]], RefLists!$E:$E, 0)))</f>
        <v>0</v>
      </c>
      <c r="H515" t="b">
        <f>LEN(availability[[#This Row],[FacultyID]])&lt;&gt;LEN(TRIM(availability[[#This Row],[FacultyID]]))</f>
        <v>0</v>
      </c>
      <c r="I515" t="b">
        <f>OR(availability[[#This Row],[AvailableStart]]="", ISBLANK(availability[[#This Row],[AvailableStart]]))</f>
        <v>0</v>
      </c>
      <c r="J515" t="b">
        <f>OR(availability[[#This Row],[AvailableEnd]]="", ISBLANK(availability[[#This Row],[AvailableEnd]]))</f>
        <v>0</v>
      </c>
      <c r="K515" t="b">
        <f>AND(NOT(availability[[#This Row],[start_missing]]), NOT(ISNUMBER(availability[[#This Row],[AvailableStart]])))</f>
        <v>0</v>
      </c>
      <c r="L515" t="b">
        <f>AND(NOT(availability[[#This Row],[end_missing]]), NOT(ISNUMBER(availability[[#This Row],[AvailableEnd]])))</f>
        <v>0</v>
      </c>
      <c r="M515">
        <f>IF(availability[[#This Row],[start_missing]],"", IF(ISNUMBER(availability[[#This Row],[AvailableStart]]), availability[[#This Row],[AvailableStart]], IFERROR(TIMEVALUE(availability[[#This Row],[AvailableStart]]), "")))</f>
        <v>0.33333333333333331</v>
      </c>
      <c r="N515">
        <f>IF(availability[[#This Row],[end_missing]],"", IF(ISNUMBER(availability[[#This Row],[AvailableEnd]]), availability[[#This Row],[AvailableEnd]], IFERROR(TIMEVALUE(availability[[#This Row],[AvailableEnd]]), "")))</f>
        <v>0.45833333333333331</v>
      </c>
      <c r="O515" t="b">
        <f>IF(OR(availability[[#This Row],[start_missing]],availability[[#This Row],[end_missing]]), FALSE,
 IF(OR(availability[[#This Row],[start_not_time]],availability[[#This Row],[end_not_time]]), FALSE,
 availability[[#This Row],[end_num]]-availability[[#This Row],[start_num]]&lt;0))</f>
        <v>0</v>
      </c>
      <c r="P515" cm="1">
        <f t="array" aca="1" ref="P515" ca="1">IF(OR(availability[[#This Row],[start_missing]],availability[[#This Row],[end_missing]]), "",
 IF(OR(availability[[#This Row],[start_not_time]],availability[[#This Row],[end_not_time]]), "",
 (_FV(availability[#This Row],"end_num",TRUE)-_FV(availability[#This Row],"start_num",TRUE))*24))</f>
        <v>0</v>
      </c>
      <c r="Q515">
        <f ca="1">IF(availability[[#This Row],[duration_hours]]="", FALSE,
 OR(availability[[#This Row],[duration_hours]]&lt;=0, availability[[#This Row],[duration_hours]]&gt;16))</f>
        <v>0</v>
      </c>
    </row>
    <row r="516" spans="1:17" x14ac:dyDescent="0.25">
      <c r="A516" t="s">
        <v>665</v>
      </c>
      <c r="B516" t="s">
        <v>1050</v>
      </c>
      <c r="C516" s="1">
        <v>0.375</v>
      </c>
      <c r="D516" s="1">
        <v>0.5</v>
      </c>
      <c r="E516" t="b">
        <f>LEN(TRIM(availability[[#This Row],[FacultyID]]))=0</f>
        <v>0</v>
      </c>
      <c r="F516" t="b">
        <f>LEN(TRIM(availability[[#This Row],[Day]]))=0</f>
        <v>0</v>
      </c>
      <c r="G516" t="b">
        <f>IF(availability[[#This Row],[Day]]="",FALSE, ISERROR(MATCH(availability[[#This Row],[Day]], RefLists!$E:$E, 0)))</f>
        <v>0</v>
      </c>
      <c r="H516" t="b">
        <f>LEN(availability[[#This Row],[FacultyID]])&lt;&gt;LEN(TRIM(availability[[#This Row],[FacultyID]]))</f>
        <v>0</v>
      </c>
      <c r="I516" t="b">
        <f>OR(availability[[#This Row],[AvailableStart]]="", ISBLANK(availability[[#This Row],[AvailableStart]]))</f>
        <v>0</v>
      </c>
      <c r="J516" t="b">
        <f>OR(availability[[#This Row],[AvailableEnd]]="", ISBLANK(availability[[#This Row],[AvailableEnd]]))</f>
        <v>0</v>
      </c>
      <c r="K516" t="b">
        <f>AND(NOT(availability[[#This Row],[start_missing]]), NOT(ISNUMBER(availability[[#This Row],[AvailableStart]])))</f>
        <v>0</v>
      </c>
      <c r="L516" t="b">
        <f>AND(NOT(availability[[#This Row],[end_missing]]), NOT(ISNUMBER(availability[[#This Row],[AvailableEnd]])))</f>
        <v>0</v>
      </c>
      <c r="M516">
        <f>IF(availability[[#This Row],[start_missing]],"", IF(ISNUMBER(availability[[#This Row],[AvailableStart]]), availability[[#This Row],[AvailableStart]], IFERROR(TIMEVALUE(availability[[#This Row],[AvailableStart]]), "")))</f>
        <v>0.375</v>
      </c>
      <c r="N516">
        <f>IF(availability[[#This Row],[end_missing]],"", IF(ISNUMBER(availability[[#This Row],[AvailableEnd]]), availability[[#This Row],[AvailableEnd]], IFERROR(TIMEVALUE(availability[[#This Row],[AvailableEnd]]), "")))</f>
        <v>0.5</v>
      </c>
      <c r="O516" t="b">
        <f>IF(OR(availability[[#This Row],[start_missing]],availability[[#This Row],[end_missing]]), FALSE,
 IF(OR(availability[[#This Row],[start_not_time]],availability[[#This Row],[end_not_time]]), FALSE,
 availability[[#This Row],[end_num]]-availability[[#This Row],[start_num]]&lt;0))</f>
        <v>0</v>
      </c>
      <c r="P516" cm="1">
        <f t="array" aca="1" ref="P516" ca="1">IF(OR(availability[[#This Row],[start_missing]],availability[[#This Row],[end_missing]]), "",
 IF(OR(availability[[#This Row],[start_not_time]],availability[[#This Row],[end_not_time]]), "",
 (_FV(availability[#This Row],"end_num",TRUE)-_FV(availability[#This Row],"start_num",TRUE))*24))</f>
        <v>0</v>
      </c>
      <c r="Q516">
        <f ca="1">IF(availability[[#This Row],[duration_hours]]="", FALSE,
 OR(availability[[#This Row],[duration_hours]]&lt;=0, availability[[#This Row],[duration_hours]]&gt;16))</f>
        <v>0</v>
      </c>
    </row>
    <row r="517" spans="1:17" x14ac:dyDescent="0.25">
      <c r="A517" t="s">
        <v>665</v>
      </c>
      <c r="B517" t="s">
        <v>1052</v>
      </c>
      <c r="C517" s="1">
        <v>0.41666666666666669</v>
      </c>
      <c r="D517" s="1">
        <v>0.5</v>
      </c>
      <c r="E517" t="b">
        <f>LEN(TRIM(availability[[#This Row],[FacultyID]]))=0</f>
        <v>0</v>
      </c>
      <c r="F517" t="b">
        <f>LEN(TRIM(availability[[#This Row],[Day]]))=0</f>
        <v>0</v>
      </c>
      <c r="G517" t="b">
        <f>IF(availability[[#This Row],[Day]]="",FALSE, ISERROR(MATCH(availability[[#This Row],[Day]], RefLists!$E:$E, 0)))</f>
        <v>0</v>
      </c>
      <c r="H517" t="b">
        <f>LEN(availability[[#This Row],[FacultyID]])&lt;&gt;LEN(TRIM(availability[[#This Row],[FacultyID]]))</f>
        <v>0</v>
      </c>
      <c r="I517" t="b">
        <f>OR(availability[[#This Row],[AvailableStart]]="", ISBLANK(availability[[#This Row],[AvailableStart]]))</f>
        <v>0</v>
      </c>
      <c r="J517" t="b">
        <f>OR(availability[[#This Row],[AvailableEnd]]="", ISBLANK(availability[[#This Row],[AvailableEnd]]))</f>
        <v>0</v>
      </c>
      <c r="K517" t="b">
        <f>AND(NOT(availability[[#This Row],[start_missing]]), NOT(ISNUMBER(availability[[#This Row],[AvailableStart]])))</f>
        <v>0</v>
      </c>
      <c r="L517" t="b">
        <f>AND(NOT(availability[[#This Row],[end_missing]]), NOT(ISNUMBER(availability[[#This Row],[AvailableEnd]])))</f>
        <v>0</v>
      </c>
      <c r="M517">
        <f>IF(availability[[#This Row],[start_missing]],"", IF(ISNUMBER(availability[[#This Row],[AvailableStart]]), availability[[#This Row],[AvailableStart]], IFERROR(TIMEVALUE(availability[[#This Row],[AvailableStart]]), "")))</f>
        <v>0.41666666666666669</v>
      </c>
      <c r="N517">
        <f>IF(availability[[#This Row],[end_missing]],"", IF(ISNUMBER(availability[[#This Row],[AvailableEnd]]), availability[[#This Row],[AvailableEnd]], IFERROR(TIMEVALUE(availability[[#This Row],[AvailableEnd]]), "")))</f>
        <v>0.5</v>
      </c>
      <c r="O517" t="b">
        <f>IF(OR(availability[[#This Row],[start_missing]],availability[[#This Row],[end_missing]]), FALSE,
 IF(OR(availability[[#This Row],[start_not_time]],availability[[#This Row],[end_not_time]]), FALSE,
 availability[[#This Row],[end_num]]-availability[[#This Row],[start_num]]&lt;0))</f>
        <v>0</v>
      </c>
      <c r="P517" cm="1">
        <f t="array" aca="1" ref="P517" ca="1">IF(OR(availability[[#This Row],[start_missing]],availability[[#This Row],[end_missing]]), "",
 IF(OR(availability[[#This Row],[start_not_time]],availability[[#This Row],[end_not_time]]), "",
 (_FV(availability[#This Row],"end_num",TRUE)-_FV(availability[#This Row],"start_num",TRUE))*24))</f>
        <v>0</v>
      </c>
      <c r="Q517">
        <f ca="1">IF(availability[[#This Row],[duration_hours]]="", FALSE,
 OR(availability[[#This Row],[duration_hours]]&lt;=0, availability[[#This Row],[duration_hours]]&gt;16))</f>
        <v>0</v>
      </c>
    </row>
    <row r="518" spans="1:17" x14ac:dyDescent="0.25">
      <c r="A518" t="s">
        <v>665</v>
      </c>
      <c r="B518" t="s">
        <v>1053</v>
      </c>
      <c r="C518" s="1">
        <v>0.54166666666666663</v>
      </c>
      <c r="D518" s="1">
        <v>0.625</v>
      </c>
      <c r="E518" t="b">
        <f>LEN(TRIM(availability[[#This Row],[FacultyID]]))=0</f>
        <v>0</v>
      </c>
      <c r="F518" t="b">
        <f>LEN(TRIM(availability[[#This Row],[Day]]))=0</f>
        <v>0</v>
      </c>
      <c r="G518" t="b">
        <f>IF(availability[[#This Row],[Day]]="",FALSE, ISERROR(MATCH(availability[[#This Row],[Day]], RefLists!$E:$E, 0)))</f>
        <v>0</v>
      </c>
      <c r="H518" t="b">
        <f>LEN(availability[[#This Row],[FacultyID]])&lt;&gt;LEN(TRIM(availability[[#This Row],[FacultyID]]))</f>
        <v>0</v>
      </c>
      <c r="I518" t="b">
        <f>OR(availability[[#This Row],[AvailableStart]]="", ISBLANK(availability[[#This Row],[AvailableStart]]))</f>
        <v>0</v>
      </c>
      <c r="J518" t="b">
        <f>OR(availability[[#This Row],[AvailableEnd]]="", ISBLANK(availability[[#This Row],[AvailableEnd]]))</f>
        <v>0</v>
      </c>
      <c r="K518" t="b">
        <f>AND(NOT(availability[[#This Row],[start_missing]]), NOT(ISNUMBER(availability[[#This Row],[AvailableStart]])))</f>
        <v>0</v>
      </c>
      <c r="L518" t="b">
        <f>AND(NOT(availability[[#This Row],[end_missing]]), NOT(ISNUMBER(availability[[#This Row],[AvailableEnd]])))</f>
        <v>0</v>
      </c>
      <c r="M518">
        <f>IF(availability[[#This Row],[start_missing]],"", IF(ISNUMBER(availability[[#This Row],[AvailableStart]]), availability[[#This Row],[AvailableStart]], IFERROR(TIMEVALUE(availability[[#This Row],[AvailableStart]]), "")))</f>
        <v>0.54166666666666663</v>
      </c>
      <c r="N518">
        <f>IF(availability[[#This Row],[end_missing]],"", IF(ISNUMBER(availability[[#This Row],[AvailableEnd]]), availability[[#This Row],[AvailableEnd]], IFERROR(TIMEVALUE(availability[[#This Row],[AvailableEnd]]), "")))</f>
        <v>0.625</v>
      </c>
      <c r="O518" t="b">
        <f>IF(OR(availability[[#This Row],[start_missing]],availability[[#This Row],[end_missing]]), FALSE,
 IF(OR(availability[[#This Row],[start_not_time]],availability[[#This Row],[end_not_time]]), FALSE,
 availability[[#This Row],[end_num]]-availability[[#This Row],[start_num]]&lt;0))</f>
        <v>0</v>
      </c>
      <c r="P518" cm="1">
        <f t="array" aca="1" ref="P518" ca="1">IF(OR(availability[[#This Row],[start_missing]],availability[[#This Row],[end_missing]]), "",
 IF(OR(availability[[#This Row],[start_not_time]],availability[[#This Row],[end_not_time]]), "",
 (_FV(availability[#This Row],"end_num",TRUE)-_FV(availability[#This Row],"start_num",TRUE))*24))</f>
        <v>0</v>
      </c>
      <c r="Q518">
        <f ca="1">IF(availability[[#This Row],[duration_hours]]="", FALSE,
 OR(availability[[#This Row],[duration_hours]]&lt;=0, availability[[#This Row],[duration_hours]]&gt;16))</f>
        <v>0</v>
      </c>
    </row>
    <row r="519" spans="1:17" x14ac:dyDescent="0.25">
      <c r="A519" t="s">
        <v>668</v>
      </c>
      <c r="B519" t="s">
        <v>1051</v>
      </c>
      <c r="C519" s="1">
        <v>0.375</v>
      </c>
      <c r="D519" s="1">
        <v>0.5</v>
      </c>
      <c r="E519" t="b">
        <f>LEN(TRIM(availability[[#This Row],[FacultyID]]))=0</f>
        <v>0</v>
      </c>
      <c r="F519" t="b">
        <f>LEN(TRIM(availability[[#This Row],[Day]]))=0</f>
        <v>0</v>
      </c>
      <c r="G519" t="b">
        <f>IF(availability[[#This Row],[Day]]="",FALSE, ISERROR(MATCH(availability[[#This Row],[Day]], RefLists!$E:$E, 0)))</f>
        <v>0</v>
      </c>
      <c r="H519" t="b">
        <f>LEN(availability[[#This Row],[FacultyID]])&lt;&gt;LEN(TRIM(availability[[#This Row],[FacultyID]]))</f>
        <v>0</v>
      </c>
      <c r="I519" t="b">
        <f>OR(availability[[#This Row],[AvailableStart]]="", ISBLANK(availability[[#This Row],[AvailableStart]]))</f>
        <v>0</v>
      </c>
      <c r="J519" t="b">
        <f>OR(availability[[#This Row],[AvailableEnd]]="", ISBLANK(availability[[#This Row],[AvailableEnd]]))</f>
        <v>0</v>
      </c>
      <c r="K519" t="b">
        <f>AND(NOT(availability[[#This Row],[start_missing]]), NOT(ISNUMBER(availability[[#This Row],[AvailableStart]])))</f>
        <v>0</v>
      </c>
      <c r="L519" t="b">
        <f>AND(NOT(availability[[#This Row],[end_missing]]), NOT(ISNUMBER(availability[[#This Row],[AvailableEnd]])))</f>
        <v>0</v>
      </c>
      <c r="M519">
        <f>IF(availability[[#This Row],[start_missing]],"", IF(ISNUMBER(availability[[#This Row],[AvailableStart]]), availability[[#This Row],[AvailableStart]], IFERROR(TIMEVALUE(availability[[#This Row],[AvailableStart]]), "")))</f>
        <v>0.375</v>
      </c>
      <c r="N519">
        <f>IF(availability[[#This Row],[end_missing]],"", IF(ISNUMBER(availability[[#This Row],[AvailableEnd]]), availability[[#This Row],[AvailableEnd]], IFERROR(TIMEVALUE(availability[[#This Row],[AvailableEnd]]), "")))</f>
        <v>0.5</v>
      </c>
      <c r="O519" t="b">
        <f>IF(OR(availability[[#This Row],[start_missing]],availability[[#This Row],[end_missing]]), FALSE,
 IF(OR(availability[[#This Row],[start_not_time]],availability[[#This Row],[end_not_time]]), FALSE,
 availability[[#This Row],[end_num]]-availability[[#This Row],[start_num]]&lt;0))</f>
        <v>0</v>
      </c>
      <c r="P519" cm="1">
        <f t="array" aca="1" ref="P519" ca="1">IF(OR(availability[[#This Row],[start_missing]],availability[[#This Row],[end_missing]]), "",
 IF(OR(availability[[#This Row],[start_not_time]],availability[[#This Row],[end_not_time]]), "",
 (_FV(availability[#This Row],"end_num",TRUE)-_FV(availability[#This Row],"start_num",TRUE))*24))</f>
        <v>0</v>
      </c>
      <c r="Q519">
        <f ca="1">IF(availability[[#This Row],[duration_hours]]="", FALSE,
 OR(availability[[#This Row],[duration_hours]]&lt;=0, availability[[#This Row],[duration_hours]]&gt;16))</f>
        <v>0</v>
      </c>
    </row>
    <row r="520" spans="1:17" x14ac:dyDescent="0.25">
      <c r="A520" t="s">
        <v>668</v>
      </c>
      <c r="B520" t="s">
        <v>1050</v>
      </c>
      <c r="C520" s="1">
        <v>0.54166666666666663</v>
      </c>
      <c r="D520" s="1">
        <v>0.625</v>
      </c>
      <c r="E520" t="b">
        <f>LEN(TRIM(availability[[#This Row],[FacultyID]]))=0</f>
        <v>0</v>
      </c>
      <c r="F520" t="b">
        <f>LEN(TRIM(availability[[#This Row],[Day]]))=0</f>
        <v>0</v>
      </c>
      <c r="G520" t="b">
        <f>IF(availability[[#This Row],[Day]]="",FALSE, ISERROR(MATCH(availability[[#This Row],[Day]], RefLists!$E:$E, 0)))</f>
        <v>0</v>
      </c>
      <c r="H520" t="b">
        <f>LEN(availability[[#This Row],[FacultyID]])&lt;&gt;LEN(TRIM(availability[[#This Row],[FacultyID]]))</f>
        <v>0</v>
      </c>
      <c r="I520" t="b">
        <f>OR(availability[[#This Row],[AvailableStart]]="", ISBLANK(availability[[#This Row],[AvailableStart]]))</f>
        <v>0</v>
      </c>
      <c r="J520" t="b">
        <f>OR(availability[[#This Row],[AvailableEnd]]="", ISBLANK(availability[[#This Row],[AvailableEnd]]))</f>
        <v>0</v>
      </c>
      <c r="K520" t="b">
        <f>AND(NOT(availability[[#This Row],[start_missing]]), NOT(ISNUMBER(availability[[#This Row],[AvailableStart]])))</f>
        <v>0</v>
      </c>
      <c r="L520" t="b">
        <f>AND(NOT(availability[[#This Row],[end_missing]]), NOT(ISNUMBER(availability[[#This Row],[AvailableEnd]])))</f>
        <v>0</v>
      </c>
      <c r="M520">
        <f>IF(availability[[#This Row],[start_missing]],"", IF(ISNUMBER(availability[[#This Row],[AvailableStart]]), availability[[#This Row],[AvailableStart]], IFERROR(TIMEVALUE(availability[[#This Row],[AvailableStart]]), "")))</f>
        <v>0.54166666666666663</v>
      </c>
      <c r="N520">
        <f>IF(availability[[#This Row],[end_missing]],"", IF(ISNUMBER(availability[[#This Row],[AvailableEnd]]), availability[[#This Row],[AvailableEnd]], IFERROR(TIMEVALUE(availability[[#This Row],[AvailableEnd]]), "")))</f>
        <v>0.625</v>
      </c>
      <c r="O520" t="b">
        <f>IF(OR(availability[[#This Row],[start_missing]],availability[[#This Row],[end_missing]]), FALSE,
 IF(OR(availability[[#This Row],[start_not_time]],availability[[#This Row],[end_not_time]]), FALSE,
 availability[[#This Row],[end_num]]-availability[[#This Row],[start_num]]&lt;0))</f>
        <v>0</v>
      </c>
      <c r="P520" cm="1">
        <f t="array" aca="1" ref="P520" ca="1">IF(OR(availability[[#This Row],[start_missing]],availability[[#This Row],[end_missing]]), "",
 IF(OR(availability[[#This Row],[start_not_time]],availability[[#This Row],[end_not_time]]), "",
 (_FV(availability[#This Row],"end_num",TRUE)-_FV(availability[#This Row],"start_num",TRUE))*24))</f>
        <v>0</v>
      </c>
      <c r="Q520">
        <f ca="1">IF(availability[[#This Row],[duration_hours]]="", FALSE,
 OR(availability[[#This Row],[duration_hours]]&lt;=0, availability[[#This Row],[duration_hours]]&gt;16))</f>
        <v>0</v>
      </c>
    </row>
    <row r="521" spans="1:17" x14ac:dyDescent="0.25">
      <c r="A521" t="s">
        <v>668</v>
      </c>
      <c r="B521" t="s">
        <v>1049</v>
      </c>
      <c r="C521" s="1">
        <v>0.33333333333333331</v>
      </c>
      <c r="D521" s="1">
        <v>0.41666666666666669</v>
      </c>
      <c r="E521" t="b">
        <f>LEN(TRIM(availability[[#This Row],[FacultyID]]))=0</f>
        <v>0</v>
      </c>
      <c r="F521" t="b">
        <f>LEN(TRIM(availability[[#This Row],[Day]]))=0</f>
        <v>0</v>
      </c>
      <c r="G521" t="b">
        <f>IF(availability[[#This Row],[Day]]="",FALSE, ISERROR(MATCH(availability[[#This Row],[Day]], RefLists!$E:$E, 0)))</f>
        <v>0</v>
      </c>
      <c r="H521" t="b">
        <f>LEN(availability[[#This Row],[FacultyID]])&lt;&gt;LEN(TRIM(availability[[#This Row],[FacultyID]]))</f>
        <v>0</v>
      </c>
      <c r="I521" t="b">
        <f>OR(availability[[#This Row],[AvailableStart]]="", ISBLANK(availability[[#This Row],[AvailableStart]]))</f>
        <v>0</v>
      </c>
      <c r="J521" t="b">
        <f>OR(availability[[#This Row],[AvailableEnd]]="", ISBLANK(availability[[#This Row],[AvailableEnd]]))</f>
        <v>0</v>
      </c>
      <c r="K521" t="b">
        <f>AND(NOT(availability[[#This Row],[start_missing]]), NOT(ISNUMBER(availability[[#This Row],[AvailableStart]])))</f>
        <v>0</v>
      </c>
      <c r="L521" t="b">
        <f>AND(NOT(availability[[#This Row],[end_missing]]), NOT(ISNUMBER(availability[[#This Row],[AvailableEnd]])))</f>
        <v>0</v>
      </c>
      <c r="M521">
        <f>IF(availability[[#This Row],[start_missing]],"", IF(ISNUMBER(availability[[#This Row],[AvailableStart]]), availability[[#This Row],[AvailableStart]], IFERROR(TIMEVALUE(availability[[#This Row],[AvailableStart]]), "")))</f>
        <v>0.33333333333333331</v>
      </c>
      <c r="N521">
        <f>IF(availability[[#This Row],[end_missing]],"", IF(ISNUMBER(availability[[#This Row],[AvailableEnd]]), availability[[#This Row],[AvailableEnd]], IFERROR(TIMEVALUE(availability[[#This Row],[AvailableEnd]]), "")))</f>
        <v>0.41666666666666669</v>
      </c>
      <c r="O521" t="b">
        <f>IF(OR(availability[[#This Row],[start_missing]],availability[[#This Row],[end_missing]]), FALSE,
 IF(OR(availability[[#This Row],[start_not_time]],availability[[#This Row],[end_not_time]]), FALSE,
 availability[[#This Row],[end_num]]-availability[[#This Row],[start_num]]&lt;0))</f>
        <v>0</v>
      </c>
      <c r="P521" cm="1">
        <f t="array" aca="1" ref="P521" ca="1">IF(OR(availability[[#This Row],[start_missing]],availability[[#This Row],[end_missing]]), "",
 IF(OR(availability[[#This Row],[start_not_time]],availability[[#This Row],[end_not_time]]), "",
 (_FV(availability[#This Row],"end_num",TRUE)-_FV(availability[#This Row],"start_num",TRUE))*24))</f>
        <v>0</v>
      </c>
      <c r="Q521">
        <f ca="1">IF(availability[[#This Row],[duration_hours]]="", FALSE,
 OR(availability[[#This Row],[duration_hours]]&lt;=0, availability[[#This Row],[duration_hours]]&gt;16))</f>
        <v>0</v>
      </c>
    </row>
    <row r="522" spans="1:17" x14ac:dyDescent="0.25">
      <c r="A522" t="s">
        <v>668</v>
      </c>
      <c r="B522" t="s">
        <v>1053</v>
      </c>
      <c r="C522" s="1">
        <v>0.33333333333333331</v>
      </c>
      <c r="D522" s="1">
        <v>0.5</v>
      </c>
      <c r="E522" t="b">
        <f>LEN(TRIM(availability[[#This Row],[FacultyID]]))=0</f>
        <v>0</v>
      </c>
      <c r="F522" t="b">
        <f>LEN(TRIM(availability[[#This Row],[Day]]))=0</f>
        <v>0</v>
      </c>
      <c r="G522" t="b">
        <f>IF(availability[[#This Row],[Day]]="",FALSE, ISERROR(MATCH(availability[[#This Row],[Day]], RefLists!$E:$E, 0)))</f>
        <v>0</v>
      </c>
      <c r="H522" t="b">
        <f>LEN(availability[[#This Row],[FacultyID]])&lt;&gt;LEN(TRIM(availability[[#This Row],[FacultyID]]))</f>
        <v>0</v>
      </c>
      <c r="I522" t="b">
        <f>OR(availability[[#This Row],[AvailableStart]]="", ISBLANK(availability[[#This Row],[AvailableStart]]))</f>
        <v>0</v>
      </c>
      <c r="J522" t="b">
        <f>OR(availability[[#This Row],[AvailableEnd]]="", ISBLANK(availability[[#This Row],[AvailableEnd]]))</f>
        <v>0</v>
      </c>
      <c r="K522" t="b">
        <f>AND(NOT(availability[[#This Row],[start_missing]]), NOT(ISNUMBER(availability[[#This Row],[AvailableStart]])))</f>
        <v>0</v>
      </c>
      <c r="L522" t="b">
        <f>AND(NOT(availability[[#This Row],[end_missing]]), NOT(ISNUMBER(availability[[#This Row],[AvailableEnd]])))</f>
        <v>0</v>
      </c>
      <c r="M522">
        <f>IF(availability[[#This Row],[start_missing]],"", IF(ISNUMBER(availability[[#This Row],[AvailableStart]]), availability[[#This Row],[AvailableStart]], IFERROR(TIMEVALUE(availability[[#This Row],[AvailableStart]]), "")))</f>
        <v>0.33333333333333331</v>
      </c>
      <c r="N522">
        <f>IF(availability[[#This Row],[end_missing]],"", IF(ISNUMBER(availability[[#This Row],[AvailableEnd]]), availability[[#This Row],[AvailableEnd]], IFERROR(TIMEVALUE(availability[[#This Row],[AvailableEnd]]), "")))</f>
        <v>0.5</v>
      </c>
      <c r="O522" t="b">
        <f>IF(OR(availability[[#This Row],[start_missing]],availability[[#This Row],[end_missing]]), FALSE,
 IF(OR(availability[[#This Row],[start_not_time]],availability[[#This Row],[end_not_time]]), FALSE,
 availability[[#This Row],[end_num]]-availability[[#This Row],[start_num]]&lt;0))</f>
        <v>0</v>
      </c>
      <c r="P522" cm="1">
        <f t="array" aca="1" ref="P522" ca="1">IF(OR(availability[[#This Row],[start_missing]],availability[[#This Row],[end_missing]]), "",
 IF(OR(availability[[#This Row],[start_not_time]],availability[[#This Row],[end_not_time]]), "",
 (_FV(availability[#This Row],"end_num",TRUE)-_FV(availability[#This Row],"start_num",TRUE))*24))</f>
        <v>0</v>
      </c>
      <c r="Q522">
        <f ca="1">IF(availability[[#This Row],[duration_hours]]="", FALSE,
 OR(availability[[#This Row],[duration_hours]]&lt;=0, availability[[#This Row],[duration_hours]]&gt;16))</f>
        <v>0</v>
      </c>
    </row>
    <row r="523" spans="1:17" x14ac:dyDescent="0.25">
      <c r="A523" t="s">
        <v>668</v>
      </c>
      <c r="B523" t="s">
        <v>1052</v>
      </c>
      <c r="C523" s="1">
        <v>0.45833333333333331</v>
      </c>
      <c r="D523" s="1">
        <v>0.54166666666666663</v>
      </c>
      <c r="E523" t="b">
        <f>LEN(TRIM(availability[[#This Row],[FacultyID]]))=0</f>
        <v>0</v>
      </c>
      <c r="F523" t="b">
        <f>LEN(TRIM(availability[[#This Row],[Day]]))=0</f>
        <v>0</v>
      </c>
      <c r="G523" t="b">
        <f>IF(availability[[#This Row],[Day]]="",FALSE, ISERROR(MATCH(availability[[#This Row],[Day]], RefLists!$E:$E, 0)))</f>
        <v>0</v>
      </c>
      <c r="H523" t="b">
        <f>LEN(availability[[#This Row],[FacultyID]])&lt;&gt;LEN(TRIM(availability[[#This Row],[FacultyID]]))</f>
        <v>0</v>
      </c>
      <c r="I523" t="b">
        <f>OR(availability[[#This Row],[AvailableStart]]="", ISBLANK(availability[[#This Row],[AvailableStart]]))</f>
        <v>0</v>
      </c>
      <c r="J523" t="b">
        <f>OR(availability[[#This Row],[AvailableEnd]]="", ISBLANK(availability[[#This Row],[AvailableEnd]]))</f>
        <v>0</v>
      </c>
      <c r="K523" t="b">
        <f>AND(NOT(availability[[#This Row],[start_missing]]), NOT(ISNUMBER(availability[[#This Row],[AvailableStart]])))</f>
        <v>0</v>
      </c>
      <c r="L523" t="b">
        <f>AND(NOT(availability[[#This Row],[end_missing]]), NOT(ISNUMBER(availability[[#This Row],[AvailableEnd]])))</f>
        <v>0</v>
      </c>
      <c r="M523">
        <f>IF(availability[[#This Row],[start_missing]],"", IF(ISNUMBER(availability[[#This Row],[AvailableStart]]), availability[[#This Row],[AvailableStart]], IFERROR(TIMEVALUE(availability[[#This Row],[AvailableStart]]), "")))</f>
        <v>0.45833333333333331</v>
      </c>
      <c r="N523">
        <f>IF(availability[[#This Row],[end_missing]],"", IF(ISNUMBER(availability[[#This Row],[AvailableEnd]]), availability[[#This Row],[AvailableEnd]], IFERROR(TIMEVALUE(availability[[#This Row],[AvailableEnd]]), "")))</f>
        <v>0.54166666666666663</v>
      </c>
      <c r="O523" t="b">
        <f>IF(OR(availability[[#This Row],[start_missing]],availability[[#This Row],[end_missing]]), FALSE,
 IF(OR(availability[[#This Row],[start_not_time]],availability[[#This Row],[end_not_time]]), FALSE,
 availability[[#This Row],[end_num]]-availability[[#This Row],[start_num]]&lt;0))</f>
        <v>0</v>
      </c>
      <c r="P523" cm="1">
        <f t="array" aca="1" ref="P523" ca="1">IF(OR(availability[[#This Row],[start_missing]],availability[[#This Row],[end_missing]]), "",
 IF(OR(availability[[#This Row],[start_not_time]],availability[[#This Row],[end_not_time]]), "",
 (_FV(availability[#This Row],"end_num",TRUE)-_FV(availability[#This Row],"start_num",TRUE))*24))</f>
        <v>0</v>
      </c>
      <c r="Q523">
        <f ca="1">IF(availability[[#This Row],[duration_hours]]="", FALSE,
 OR(availability[[#This Row],[duration_hours]]&lt;=0, availability[[#This Row],[duration_hours]]&gt;16))</f>
        <v>0</v>
      </c>
    </row>
    <row r="524" spans="1:17" x14ac:dyDescent="0.25">
      <c r="A524" t="s">
        <v>671</v>
      </c>
      <c r="B524" t="s">
        <v>1050</v>
      </c>
      <c r="C524" s="1">
        <v>0.45833333333333331</v>
      </c>
      <c r="D524" s="1">
        <v>0.54166666666666663</v>
      </c>
      <c r="E524" t="b">
        <f>LEN(TRIM(availability[[#This Row],[FacultyID]]))=0</f>
        <v>0</v>
      </c>
      <c r="F524" t="b">
        <f>LEN(TRIM(availability[[#This Row],[Day]]))=0</f>
        <v>0</v>
      </c>
      <c r="G524" t="b">
        <f>IF(availability[[#This Row],[Day]]="",FALSE, ISERROR(MATCH(availability[[#This Row],[Day]], RefLists!$E:$E, 0)))</f>
        <v>0</v>
      </c>
      <c r="H524" t="b">
        <f>LEN(availability[[#This Row],[FacultyID]])&lt;&gt;LEN(TRIM(availability[[#This Row],[FacultyID]]))</f>
        <v>0</v>
      </c>
      <c r="I524" t="b">
        <f>OR(availability[[#This Row],[AvailableStart]]="", ISBLANK(availability[[#This Row],[AvailableStart]]))</f>
        <v>0</v>
      </c>
      <c r="J524" t="b">
        <f>OR(availability[[#This Row],[AvailableEnd]]="", ISBLANK(availability[[#This Row],[AvailableEnd]]))</f>
        <v>0</v>
      </c>
      <c r="K524" t="b">
        <f>AND(NOT(availability[[#This Row],[start_missing]]), NOT(ISNUMBER(availability[[#This Row],[AvailableStart]])))</f>
        <v>0</v>
      </c>
      <c r="L524" t="b">
        <f>AND(NOT(availability[[#This Row],[end_missing]]), NOT(ISNUMBER(availability[[#This Row],[AvailableEnd]])))</f>
        <v>0</v>
      </c>
      <c r="M524">
        <f>IF(availability[[#This Row],[start_missing]],"", IF(ISNUMBER(availability[[#This Row],[AvailableStart]]), availability[[#This Row],[AvailableStart]], IFERROR(TIMEVALUE(availability[[#This Row],[AvailableStart]]), "")))</f>
        <v>0.45833333333333331</v>
      </c>
      <c r="N524">
        <f>IF(availability[[#This Row],[end_missing]],"", IF(ISNUMBER(availability[[#This Row],[AvailableEnd]]), availability[[#This Row],[AvailableEnd]], IFERROR(TIMEVALUE(availability[[#This Row],[AvailableEnd]]), "")))</f>
        <v>0.54166666666666663</v>
      </c>
      <c r="O524" t="b">
        <f>IF(OR(availability[[#This Row],[start_missing]],availability[[#This Row],[end_missing]]), FALSE,
 IF(OR(availability[[#This Row],[start_not_time]],availability[[#This Row],[end_not_time]]), FALSE,
 availability[[#This Row],[end_num]]-availability[[#This Row],[start_num]]&lt;0))</f>
        <v>0</v>
      </c>
      <c r="P524" cm="1">
        <f t="array" aca="1" ref="P524" ca="1">IF(OR(availability[[#This Row],[start_missing]],availability[[#This Row],[end_missing]]), "",
 IF(OR(availability[[#This Row],[start_not_time]],availability[[#This Row],[end_not_time]]), "",
 (_FV(availability[#This Row],"end_num",TRUE)-_FV(availability[#This Row],"start_num",TRUE))*24))</f>
        <v>0</v>
      </c>
      <c r="Q524">
        <f ca="1">IF(availability[[#This Row],[duration_hours]]="", FALSE,
 OR(availability[[#This Row],[duration_hours]]&lt;=0, availability[[#This Row],[duration_hours]]&gt;16))</f>
        <v>0</v>
      </c>
    </row>
    <row r="525" spans="1:17" x14ac:dyDescent="0.25">
      <c r="A525" t="s">
        <v>671</v>
      </c>
      <c r="B525" t="s">
        <v>1052</v>
      </c>
      <c r="C525" s="1">
        <v>0.54166666666666663</v>
      </c>
      <c r="D525" s="1">
        <v>0.70833333333333337</v>
      </c>
      <c r="E525" t="b">
        <f>LEN(TRIM(availability[[#This Row],[FacultyID]]))=0</f>
        <v>0</v>
      </c>
      <c r="F525" t="b">
        <f>LEN(TRIM(availability[[#This Row],[Day]]))=0</f>
        <v>0</v>
      </c>
      <c r="G525" t="b">
        <f>IF(availability[[#This Row],[Day]]="",FALSE, ISERROR(MATCH(availability[[#This Row],[Day]], RefLists!$E:$E, 0)))</f>
        <v>0</v>
      </c>
      <c r="H525" t="b">
        <f>LEN(availability[[#This Row],[FacultyID]])&lt;&gt;LEN(TRIM(availability[[#This Row],[FacultyID]]))</f>
        <v>0</v>
      </c>
      <c r="I525" t="b">
        <f>OR(availability[[#This Row],[AvailableStart]]="", ISBLANK(availability[[#This Row],[AvailableStart]]))</f>
        <v>0</v>
      </c>
      <c r="J525" t="b">
        <f>OR(availability[[#This Row],[AvailableEnd]]="", ISBLANK(availability[[#This Row],[AvailableEnd]]))</f>
        <v>0</v>
      </c>
      <c r="K525" t="b">
        <f>AND(NOT(availability[[#This Row],[start_missing]]), NOT(ISNUMBER(availability[[#This Row],[AvailableStart]])))</f>
        <v>0</v>
      </c>
      <c r="L525" t="b">
        <f>AND(NOT(availability[[#This Row],[end_missing]]), NOT(ISNUMBER(availability[[#This Row],[AvailableEnd]])))</f>
        <v>0</v>
      </c>
      <c r="M525">
        <f>IF(availability[[#This Row],[start_missing]],"", IF(ISNUMBER(availability[[#This Row],[AvailableStart]]), availability[[#This Row],[AvailableStart]], IFERROR(TIMEVALUE(availability[[#This Row],[AvailableStart]]), "")))</f>
        <v>0.54166666666666663</v>
      </c>
      <c r="N525">
        <f>IF(availability[[#This Row],[end_missing]],"", IF(ISNUMBER(availability[[#This Row],[AvailableEnd]]), availability[[#This Row],[AvailableEnd]], IFERROR(TIMEVALUE(availability[[#This Row],[AvailableEnd]]), "")))</f>
        <v>0.70833333333333337</v>
      </c>
      <c r="O525" t="b">
        <f>IF(OR(availability[[#This Row],[start_missing]],availability[[#This Row],[end_missing]]), FALSE,
 IF(OR(availability[[#This Row],[start_not_time]],availability[[#This Row],[end_not_time]]), FALSE,
 availability[[#This Row],[end_num]]-availability[[#This Row],[start_num]]&lt;0))</f>
        <v>0</v>
      </c>
      <c r="P525" cm="1">
        <f t="array" aca="1" ref="P525" ca="1">IF(OR(availability[[#This Row],[start_missing]],availability[[#This Row],[end_missing]]), "",
 IF(OR(availability[[#This Row],[start_not_time]],availability[[#This Row],[end_not_time]]), "",
 (_FV(availability[#This Row],"end_num",TRUE)-_FV(availability[#This Row],"start_num",TRUE))*24))</f>
        <v>0</v>
      </c>
      <c r="Q525">
        <f ca="1">IF(availability[[#This Row],[duration_hours]]="", FALSE,
 OR(availability[[#This Row],[duration_hours]]&lt;=0, availability[[#This Row],[duration_hours]]&gt;16))</f>
        <v>0</v>
      </c>
    </row>
    <row r="526" spans="1:17" x14ac:dyDescent="0.25">
      <c r="A526" t="s">
        <v>674</v>
      </c>
      <c r="B526" t="s">
        <v>1052</v>
      </c>
      <c r="C526" s="1">
        <v>0.5</v>
      </c>
      <c r="D526" s="1">
        <v>0.58333333333333337</v>
      </c>
      <c r="E526" t="b">
        <f>LEN(TRIM(availability[[#This Row],[FacultyID]]))=0</f>
        <v>0</v>
      </c>
      <c r="F526" t="b">
        <f>LEN(TRIM(availability[[#This Row],[Day]]))=0</f>
        <v>0</v>
      </c>
      <c r="G526" t="b">
        <f>IF(availability[[#This Row],[Day]]="",FALSE, ISERROR(MATCH(availability[[#This Row],[Day]], RefLists!$E:$E, 0)))</f>
        <v>0</v>
      </c>
      <c r="H526" t="b">
        <f>LEN(availability[[#This Row],[FacultyID]])&lt;&gt;LEN(TRIM(availability[[#This Row],[FacultyID]]))</f>
        <v>0</v>
      </c>
      <c r="I526" t="b">
        <f>OR(availability[[#This Row],[AvailableStart]]="", ISBLANK(availability[[#This Row],[AvailableStart]]))</f>
        <v>0</v>
      </c>
      <c r="J526" t="b">
        <f>OR(availability[[#This Row],[AvailableEnd]]="", ISBLANK(availability[[#This Row],[AvailableEnd]]))</f>
        <v>0</v>
      </c>
      <c r="K526" t="b">
        <f>AND(NOT(availability[[#This Row],[start_missing]]), NOT(ISNUMBER(availability[[#This Row],[AvailableStart]])))</f>
        <v>0</v>
      </c>
      <c r="L526" t="b">
        <f>AND(NOT(availability[[#This Row],[end_missing]]), NOT(ISNUMBER(availability[[#This Row],[AvailableEnd]])))</f>
        <v>0</v>
      </c>
      <c r="M526">
        <f>IF(availability[[#This Row],[start_missing]],"", IF(ISNUMBER(availability[[#This Row],[AvailableStart]]), availability[[#This Row],[AvailableStart]], IFERROR(TIMEVALUE(availability[[#This Row],[AvailableStart]]), "")))</f>
        <v>0.5</v>
      </c>
      <c r="N526">
        <f>IF(availability[[#This Row],[end_missing]],"", IF(ISNUMBER(availability[[#This Row],[AvailableEnd]]), availability[[#This Row],[AvailableEnd]], IFERROR(TIMEVALUE(availability[[#This Row],[AvailableEnd]]), "")))</f>
        <v>0.58333333333333337</v>
      </c>
      <c r="O526" t="b">
        <f>IF(OR(availability[[#This Row],[start_missing]],availability[[#This Row],[end_missing]]), FALSE,
 IF(OR(availability[[#This Row],[start_not_time]],availability[[#This Row],[end_not_time]]), FALSE,
 availability[[#This Row],[end_num]]-availability[[#This Row],[start_num]]&lt;0))</f>
        <v>0</v>
      </c>
      <c r="P526" cm="1">
        <f t="array" aca="1" ref="P526" ca="1">IF(OR(availability[[#This Row],[start_missing]],availability[[#This Row],[end_missing]]), "",
 IF(OR(availability[[#This Row],[start_not_time]],availability[[#This Row],[end_not_time]]), "",
 (_FV(availability[#This Row],"end_num",TRUE)-_FV(availability[#This Row],"start_num",TRUE))*24))</f>
        <v>0</v>
      </c>
      <c r="Q526">
        <f ca="1">IF(availability[[#This Row],[duration_hours]]="", FALSE,
 OR(availability[[#This Row],[duration_hours]]&lt;=0, availability[[#This Row],[duration_hours]]&gt;16))</f>
        <v>0</v>
      </c>
    </row>
    <row r="527" spans="1:17" x14ac:dyDescent="0.25">
      <c r="A527" t="s">
        <v>674</v>
      </c>
      <c r="B527" t="s">
        <v>1050</v>
      </c>
      <c r="C527" s="1">
        <v>0.45833333333333331</v>
      </c>
      <c r="D527" s="1">
        <v>0.54166666666666663</v>
      </c>
      <c r="E527" t="b">
        <f>LEN(TRIM(availability[[#This Row],[FacultyID]]))=0</f>
        <v>0</v>
      </c>
      <c r="F527" t="b">
        <f>LEN(TRIM(availability[[#This Row],[Day]]))=0</f>
        <v>0</v>
      </c>
      <c r="G527" t="b">
        <f>IF(availability[[#This Row],[Day]]="",FALSE, ISERROR(MATCH(availability[[#This Row],[Day]], RefLists!$E:$E, 0)))</f>
        <v>0</v>
      </c>
      <c r="H527" t="b">
        <f>LEN(availability[[#This Row],[FacultyID]])&lt;&gt;LEN(TRIM(availability[[#This Row],[FacultyID]]))</f>
        <v>0</v>
      </c>
      <c r="I527" t="b">
        <f>OR(availability[[#This Row],[AvailableStart]]="", ISBLANK(availability[[#This Row],[AvailableStart]]))</f>
        <v>0</v>
      </c>
      <c r="J527" t="b">
        <f>OR(availability[[#This Row],[AvailableEnd]]="", ISBLANK(availability[[#This Row],[AvailableEnd]]))</f>
        <v>0</v>
      </c>
      <c r="K527" t="b">
        <f>AND(NOT(availability[[#This Row],[start_missing]]), NOT(ISNUMBER(availability[[#This Row],[AvailableStart]])))</f>
        <v>0</v>
      </c>
      <c r="L527" t="b">
        <f>AND(NOT(availability[[#This Row],[end_missing]]), NOT(ISNUMBER(availability[[#This Row],[AvailableEnd]])))</f>
        <v>0</v>
      </c>
      <c r="M527">
        <f>IF(availability[[#This Row],[start_missing]],"", IF(ISNUMBER(availability[[#This Row],[AvailableStart]]), availability[[#This Row],[AvailableStart]], IFERROR(TIMEVALUE(availability[[#This Row],[AvailableStart]]), "")))</f>
        <v>0.45833333333333331</v>
      </c>
      <c r="N527">
        <f>IF(availability[[#This Row],[end_missing]],"", IF(ISNUMBER(availability[[#This Row],[AvailableEnd]]), availability[[#This Row],[AvailableEnd]], IFERROR(TIMEVALUE(availability[[#This Row],[AvailableEnd]]), "")))</f>
        <v>0.54166666666666663</v>
      </c>
      <c r="O527" t="b">
        <f>IF(OR(availability[[#This Row],[start_missing]],availability[[#This Row],[end_missing]]), FALSE,
 IF(OR(availability[[#This Row],[start_not_time]],availability[[#This Row],[end_not_time]]), FALSE,
 availability[[#This Row],[end_num]]-availability[[#This Row],[start_num]]&lt;0))</f>
        <v>0</v>
      </c>
      <c r="P527" cm="1">
        <f t="array" aca="1" ref="P527" ca="1">IF(OR(availability[[#This Row],[start_missing]],availability[[#This Row],[end_missing]]), "",
 IF(OR(availability[[#This Row],[start_not_time]],availability[[#This Row],[end_not_time]]), "",
 (_FV(availability[#This Row],"end_num",TRUE)-_FV(availability[#This Row],"start_num",TRUE))*24))</f>
        <v>0</v>
      </c>
      <c r="Q527">
        <f ca="1">IF(availability[[#This Row],[duration_hours]]="", FALSE,
 OR(availability[[#This Row],[duration_hours]]&lt;=0, availability[[#This Row],[duration_hours]]&gt;16))</f>
        <v>0</v>
      </c>
    </row>
    <row r="528" spans="1:17" x14ac:dyDescent="0.25">
      <c r="A528" t="s">
        <v>674</v>
      </c>
      <c r="B528" t="s">
        <v>1049</v>
      </c>
      <c r="C528" s="1">
        <v>0.375</v>
      </c>
      <c r="D528" s="1">
        <v>0.45833333333333331</v>
      </c>
      <c r="E528" t="b">
        <f>LEN(TRIM(availability[[#This Row],[FacultyID]]))=0</f>
        <v>0</v>
      </c>
      <c r="F528" t="b">
        <f>LEN(TRIM(availability[[#This Row],[Day]]))=0</f>
        <v>0</v>
      </c>
      <c r="G528" t="b">
        <f>IF(availability[[#This Row],[Day]]="",FALSE, ISERROR(MATCH(availability[[#This Row],[Day]], RefLists!$E:$E, 0)))</f>
        <v>0</v>
      </c>
      <c r="H528" t="b">
        <f>LEN(availability[[#This Row],[FacultyID]])&lt;&gt;LEN(TRIM(availability[[#This Row],[FacultyID]]))</f>
        <v>0</v>
      </c>
      <c r="I528" t="b">
        <f>OR(availability[[#This Row],[AvailableStart]]="", ISBLANK(availability[[#This Row],[AvailableStart]]))</f>
        <v>0</v>
      </c>
      <c r="J528" t="b">
        <f>OR(availability[[#This Row],[AvailableEnd]]="", ISBLANK(availability[[#This Row],[AvailableEnd]]))</f>
        <v>0</v>
      </c>
      <c r="K528" t="b">
        <f>AND(NOT(availability[[#This Row],[start_missing]]), NOT(ISNUMBER(availability[[#This Row],[AvailableStart]])))</f>
        <v>0</v>
      </c>
      <c r="L528" t="b">
        <f>AND(NOT(availability[[#This Row],[end_missing]]), NOT(ISNUMBER(availability[[#This Row],[AvailableEnd]])))</f>
        <v>0</v>
      </c>
      <c r="M528">
        <f>IF(availability[[#This Row],[start_missing]],"", IF(ISNUMBER(availability[[#This Row],[AvailableStart]]), availability[[#This Row],[AvailableStart]], IFERROR(TIMEVALUE(availability[[#This Row],[AvailableStart]]), "")))</f>
        <v>0.375</v>
      </c>
      <c r="N528">
        <f>IF(availability[[#This Row],[end_missing]],"", IF(ISNUMBER(availability[[#This Row],[AvailableEnd]]), availability[[#This Row],[AvailableEnd]], IFERROR(TIMEVALUE(availability[[#This Row],[AvailableEnd]]), "")))</f>
        <v>0.45833333333333331</v>
      </c>
      <c r="O528" t="b">
        <f>IF(OR(availability[[#This Row],[start_missing]],availability[[#This Row],[end_missing]]), FALSE,
 IF(OR(availability[[#This Row],[start_not_time]],availability[[#This Row],[end_not_time]]), FALSE,
 availability[[#This Row],[end_num]]-availability[[#This Row],[start_num]]&lt;0))</f>
        <v>0</v>
      </c>
      <c r="P528" cm="1">
        <f t="array" aca="1" ref="P528" ca="1">IF(OR(availability[[#This Row],[start_missing]],availability[[#This Row],[end_missing]]), "",
 IF(OR(availability[[#This Row],[start_not_time]],availability[[#This Row],[end_not_time]]), "",
 (_FV(availability[#This Row],"end_num",TRUE)-_FV(availability[#This Row],"start_num",TRUE))*24))</f>
        <v>0</v>
      </c>
      <c r="Q528">
        <f ca="1">IF(availability[[#This Row],[duration_hours]]="", FALSE,
 OR(availability[[#This Row],[duration_hours]]&lt;=0, availability[[#This Row],[duration_hours]]&gt;16))</f>
        <v>0</v>
      </c>
    </row>
    <row r="529" spans="1:17" x14ac:dyDescent="0.25">
      <c r="A529" t="s">
        <v>674</v>
      </c>
      <c r="B529" t="s">
        <v>1053</v>
      </c>
      <c r="C529" s="1">
        <v>0.33333333333333331</v>
      </c>
      <c r="D529" s="1">
        <v>0.45833333333333331</v>
      </c>
      <c r="E529" t="b">
        <f>LEN(TRIM(availability[[#This Row],[FacultyID]]))=0</f>
        <v>0</v>
      </c>
      <c r="F529" t="b">
        <f>LEN(TRIM(availability[[#This Row],[Day]]))=0</f>
        <v>0</v>
      </c>
      <c r="G529" t="b">
        <f>IF(availability[[#This Row],[Day]]="",FALSE, ISERROR(MATCH(availability[[#This Row],[Day]], RefLists!$E:$E, 0)))</f>
        <v>0</v>
      </c>
      <c r="H529" t="b">
        <f>LEN(availability[[#This Row],[FacultyID]])&lt;&gt;LEN(TRIM(availability[[#This Row],[FacultyID]]))</f>
        <v>0</v>
      </c>
      <c r="I529" t="b">
        <f>OR(availability[[#This Row],[AvailableStart]]="", ISBLANK(availability[[#This Row],[AvailableStart]]))</f>
        <v>0</v>
      </c>
      <c r="J529" t="b">
        <f>OR(availability[[#This Row],[AvailableEnd]]="", ISBLANK(availability[[#This Row],[AvailableEnd]]))</f>
        <v>0</v>
      </c>
      <c r="K529" t="b">
        <f>AND(NOT(availability[[#This Row],[start_missing]]), NOT(ISNUMBER(availability[[#This Row],[AvailableStart]])))</f>
        <v>0</v>
      </c>
      <c r="L529" t="b">
        <f>AND(NOT(availability[[#This Row],[end_missing]]), NOT(ISNUMBER(availability[[#This Row],[AvailableEnd]])))</f>
        <v>0</v>
      </c>
      <c r="M529">
        <f>IF(availability[[#This Row],[start_missing]],"", IF(ISNUMBER(availability[[#This Row],[AvailableStart]]), availability[[#This Row],[AvailableStart]], IFERROR(TIMEVALUE(availability[[#This Row],[AvailableStart]]), "")))</f>
        <v>0.33333333333333331</v>
      </c>
      <c r="N529">
        <f>IF(availability[[#This Row],[end_missing]],"", IF(ISNUMBER(availability[[#This Row],[AvailableEnd]]), availability[[#This Row],[AvailableEnd]], IFERROR(TIMEVALUE(availability[[#This Row],[AvailableEnd]]), "")))</f>
        <v>0.45833333333333331</v>
      </c>
      <c r="O529" t="b">
        <f>IF(OR(availability[[#This Row],[start_missing]],availability[[#This Row],[end_missing]]), FALSE,
 IF(OR(availability[[#This Row],[start_not_time]],availability[[#This Row],[end_not_time]]), FALSE,
 availability[[#This Row],[end_num]]-availability[[#This Row],[start_num]]&lt;0))</f>
        <v>0</v>
      </c>
      <c r="P529" cm="1">
        <f t="array" aca="1" ref="P529" ca="1">IF(OR(availability[[#This Row],[start_missing]],availability[[#This Row],[end_missing]]), "",
 IF(OR(availability[[#This Row],[start_not_time]],availability[[#This Row],[end_not_time]]), "",
 (_FV(availability[#This Row],"end_num",TRUE)-_FV(availability[#This Row],"start_num",TRUE))*24))</f>
        <v>0</v>
      </c>
      <c r="Q529">
        <f ca="1">IF(availability[[#This Row],[duration_hours]]="", FALSE,
 OR(availability[[#This Row],[duration_hours]]&lt;=0, availability[[#This Row],[duration_hours]]&gt;16))</f>
        <v>0</v>
      </c>
    </row>
    <row r="530" spans="1:17" x14ac:dyDescent="0.25">
      <c r="A530" t="s">
        <v>677</v>
      </c>
      <c r="B530" t="s">
        <v>1053</v>
      </c>
      <c r="C530" s="1">
        <v>0.45833333333333331</v>
      </c>
      <c r="D530" s="1">
        <v>0.54166666666666663</v>
      </c>
      <c r="E530" t="b">
        <f>LEN(TRIM(availability[[#This Row],[FacultyID]]))=0</f>
        <v>0</v>
      </c>
      <c r="F530" t="b">
        <f>LEN(TRIM(availability[[#This Row],[Day]]))=0</f>
        <v>0</v>
      </c>
      <c r="G530" t="b">
        <f>IF(availability[[#This Row],[Day]]="",FALSE, ISERROR(MATCH(availability[[#This Row],[Day]], RefLists!$E:$E, 0)))</f>
        <v>0</v>
      </c>
      <c r="H530" t="b">
        <f>LEN(availability[[#This Row],[FacultyID]])&lt;&gt;LEN(TRIM(availability[[#This Row],[FacultyID]]))</f>
        <v>0</v>
      </c>
      <c r="I530" t="b">
        <f>OR(availability[[#This Row],[AvailableStart]]="", ISBLANK(availability[[#This Row],[AvailableStart]]))</f>
        <v>0</v>
      </c>
      <c r="J530" t="b">
        <f>OR(availability[[#This Row],[AvailableEnd]]="", ISBLANK(availability[[#This Row],[AvailableEnd]]))</f>
        <v>0</v>
      </c>
      <c r="K530" t="b">
        <f>AND(NOT(availability[[#This Row],[start_missing]]), NOT(ISNUMBER(availability[[#This Row],[AvailableStart]])))</f>
        <v>0</v>
      </c>
      <c r="L530" t="b">
        <f>AND(NOT(availability[[#This Row],[end_missing]]), NOT(ISNUMBER(availability[[#This Row],[AvailableEnd]])))</f>
        <v>0</v>
      </c>
      <c r="M530">
        <f>IF(availability[[#This Row],[start_missing]],"", IF(ISNUMBER(availability[[#This Row],[AvailableStart]]), availability[[#This Row],[AvailableStart]], IFERROR(TIMEVALUE(availability[[#This Row],[AvailableStart]]), "")))</f>
        <v>0.45833333333333331</v>
      </c>
      <c r="N530">
        <f>IF(availability[[#This Row],[end_missing]],"", IF(ISNUMBER(availability[[#This Row],[AvailableEnd]]), availability[[#This Row],[AvailableEnd]], IFERROR(TIMEVALUE(availability[[#This Row],[AvailableEnd]]), "")))</f>
        <v>0.54166666666666663</v>
      </c>
      <c r="O530" t="b">
        <f>IF(OR(availability[[#This Row],[start_missing]],availability[[#This Row],[end_missing]]), FALSE,
 IF(OR(availability[[#This Row],[start_not_time]],availability[[#This Row],[end_not_time]]), FALSE,
 availability[[#This Row],[end_num]]-availability[[#This Row],[start_num]]&lt;0))</f>
        <v>0</v>
      </c>
      <c r="P530" cm="1">
        <f t="array" aca="1" ref="P530" ca="1">IF(OR(availability[[#This Row],[start_missing]],availability[[#This Row],[end_missing]]), "",
 IF(OR(availability[[#This Row],[start_not_time]],availability[[#This Row],[end_not_time]]), "",
 (_FV(availability[#This Row],"end_num",TRUE)-_FV(availability[#This Row],"start_num",TRUE))*24))</f>
        <v>0</v>
      </c>
      <c r="Q530">
        <f ca="1">IF(availability[[#This Row],[duration_hours]]="", FALSE,
 OR(availability[[#This Row],[duration_hours]]&lt;=0, availability[[#This Row],[duration_hours]]&gt;16))</f>
        <v>0</v>
      </c>
    </row>
    <row r="531" spans="1:17" x14ac:dyDescent="0.25">
      <c r="A531" t="s">
        <v>677</v>
      </c>
      <c r="B531" t="s">
        <v>1051</v>
      </c>
      <c r="C531" s="1">
        <v>0.33333333333333331</v>
      </c>
      <c r="D531" s="1">
        <v>0.5</v>
      </c>
      <c r="E531" t="b">
        <f>LEN(TRIM(availability[[#This Row],[FacultyID]]))=0</f>
        <v>0</v>
      </c>
      <c r="F531" t="b">
        <f>LEN(TRIM(availability[[#This Row],[Day]]))=0</f>
        <v>0</v>
      </c>
      <c r="G531" t="b">
        <f>IF(availability[[#This Row],[Day]]="",FALSE, ISERROR(MATCH(availability[[#This Row],[Day]], RefLists!$E:$E, 0)))</f>
        <v>0</v>
      </c>
      <c r="H531" t="b">
        <f>LEN(availability[[#This Row],[FacultyID]])&lt;&gt;LEN(TRIM(availability[[#This Row],[FacultyID]]))</f>
        <v>0</v>
      </c>
      <c r="I531" t="b">
        <f>OR(availability[[#This Row],[AvailableStart]]="", ISBLANK(availability[[#This Row],[AvailableStart]]))</f>
        <v>0</v>
      </c>
      <c r="J531" t="b">
        <f>OR(availability[[#This Row],[AvailableEnd]]="", ISBLANK(availability[[#This Row],[AvailableEnd]]))</f>
        <v>0</v>
      </c>
      <c r="K531" t="b">
        <f>AND(NOT(availability[[#This Row],[start_missing]]), NOT(ISNUMBER(availability[[#This Row],[AvailableStart]])))</f>
        <v>0</v>
      </c>
      <c r="L531" t="b">
        <f>AND(NOT(availability[[#This Row],[end_missing]]), NOT(ISNUMBER(availability[[#This Row],[AvailableEnd]])))</f>
        <v>0</v>
      </c>
      <c r="M531">
        <f>IF(availability[[#This Row],[start_missing]],"", IF(ISNUMBER(availability[[#This Row],[AvailableStart]]), availability[[#This Row],[AvailableStart]], IFERROR(TIMEVALUE(availability[[#This Row],[AvailableStart]]), "")))</f>
        <v>0.33333333333333331</v>
      </c>
      <c r="N531">
        <f>IF(availability[[#This Row],[end_missing]],"", IF(ISNUMBER(availability[[#This Row],[AvailableEnd]]), availability[[#This Row],[AvailableEnd]], IFERROR(TIMEVALUE(availability[[#This Row],[AvailableEnd]]), "")))</f>
        <v>0.5</v>
      </c>
      <c r="O531" t="b">
        <f>IF(OR(availability[[#This Row],[start_missing]],availability[[#This Row],[end_missing]]), FALSE,
 IF(OR(availability[[#This Row],[start_not_time]],availability[[#This Row],[end_not_time]]), FALSE,
 availability[[#This Row],[end_num]]-availability[[#This Row],[start_num]]&lt;0))</f>
        <v>0</v>
      </c>
      <c r="P531" cm="1">
        <f t="array" aca="1" ref="P531" ca="1">IF(OR(availability[[#This Row],[start_missing]],availability[[#This Row],[end_missing]]), "",
 IF(OR(availability[[#This Row],[start_not_time]],availability[[#This Row],[end_not_time]]), "",
 (_FV(availability[#This Row],"end_num",TRUE)-_FV(availability[#This Row],"start_num",TRUE))*24))</f>
        <v>0</v>
      </c>
      <c r="Q531">
        <f ca="1">IF(availability[[#This Row],[duration_hours]]="", FALSE,
 OR(availability[[#This Row],[duration_hours]]&lt;=0, availability[[#This Row],[duration_hours]]&gt;16))</f>
        <v>0</v>
      </c>
    </row>
    <row r="532" spans="1:17" x14ac:dyDescent="0.25">
      <c r="A532" t="s">
        <v>677</v>
      </c>
      <c r="B532" t="s">
        <v>1050</v>
      </c>
      <c r="C532" s="1">
        <v>0.375</v>
      </c>
      <c r="D532" s="1">
        <v>0.45833333333333331</v>
      </c>
      <c r="E532" t="b">
        <f>LEN(TRIM(availability[[#This Row],[FacultyID]]))=0</f>
        <v>0</v>
      </c>
      <c r="F532" t="b">
        <f>LEN(TRIM(availability[[#This Row],[Day]]))=0</f>
        <v>0</v>
      </c>
      <c r="G532" t="b">
        <f>IF(availability[[#This Row],[Day]]="",FALSE, ISERROR(MATCH(availability[[#This Row],[Day]], RefLists!$E:$E, 0)))</f>
        <v>0</v>
      </c>
      <c r="H532" t="b">
        <f>LEN(availability[[#This Row],[FacultyID]])&lt;&gt;LEN(TRIM(availability[[#This Row],[FacultyID]]))</f>
        <v>0</v>
      </c>
      <c r="I532" t="b">
        <f>OR(availability[[#This Row],[AvailableStart]]="", ISBLANK(availability[[#This Row],[AvailableStart]]))</f>
        <v>0</v>
      </c>
      <c r="J532" t="b">
        <f>OR(availability[[#This Row],[AvailableEnd]]="", ISBLANK(availability[[#This Row],[AvailableEnd]]))</f>
        <v>0</v>
      </c>
      <c r="K532" t="b">
        <f>AND(NOT(availability[[#This Row],[start_missing]]), NOT(ISNUMBER(availability[[#This Row],[AvailableStart]])))</f>
        <v>0</v>
      </c>
      <c r="L532" t="b">
        <f>AND(NOT(availability[[#This Row],[end_missing]]), NOT(ISNUMBER(availability[[#This Row],[AvailableEnd]])))</f>
        <v>0</v>
      </c>
      <c r="M532">
        <f>IF(availability[[#This Row],[start_missing]],"", IF(ISNUMBER(availability[[#This Row],[AvailableStart]]), availability[[#This Row],[AvailableStart]], IFERROR(TIMEVALUE(availability[[#This Row],[AvailableStart]]), "")))</f>
        <v>0.375</v>
      </c>
      <c r="N532">
        <f>IF(availability[[#This Row],[end_missing]],"", IF(ISNUMBER(availability[[#This Row],[AvailableEnd]]), availability[[#This Row],[AvailableEnd]], IFERROR(TIMEVALUE(availability[[#This Row],[AvailableEnd]]), "")))</f>
        <v>0.45833333333333331</v>
      </c>
      <c r="O532" t="b">
        <f>IF(OR(availability[[#This Row],[start_missing]],availability[[#This Row],[end_missing]]), FALSE,
 IF(OR(availability[[#This Row],[start_not_time]],availability[[#This Row],[end_not_time]]), FALSE,
 availability[[#This Row],[end_num]]-availability[[#This Row],[start_num]]&lt;0))</f>
        <v>0</v>
      </c>
      <c r="P532" cm="1">
        <f t="array" aca="1" ref="P532" ca="1">IF(OR(availability[[#This Row],[start_missing]],availability[[#This Row],[end_missing]]), "",
 IF(OR(availability[[#This Row],[start_not_time]],availability[[#This Row],[end_not_time]]), "",
 (_FV(availability[#This Row],"end_num",TRUE)-_FV(availability[#This Row],"start_num",TRUE))*24))</f>
        <v>0</v>
      </c>
      <c r="Q532">
        <f ca="1">IF(availability[[#This Row],[duration_hours]]="", FALSE,
 OR(availability[[#This Row],[duration_hours]]&lt;=0, availability[[#This Row],[duration_hours]]&gt;16))</f>
        <v>0</v>
      </c>
    </row>
    <row r="533" spans="1:17" x14ac:dyDescent="0.25">
      <c r="A533" t="s">
        <v>680</v>
      </c>
      <c r="B533" t="s">
        <v>1051</v>
      </c>
      <c r="C533" s="1">
        <v>0.5</v>
      </c>
      <c r="D533" s="1">
        <v>0.625</v>
      </c>
      <c r="E533" t="b">
        <f>LEN(TRIM(availability[[#This Row],[FacultyID]]))=0</f>
        <v>0</v>
      </c>
      <c r="F533" t="b">
        <f>LEN(TRIM(availability[[#This Row],[Day]]))=0</f>
        <v>0</v>
      </c>
      <c r="G533" t="b">
        <f>IF(availability[[#This Row],[Day]]="",FALSE, ISERROR(MATCH(availability[[#This Row],[Day]], RefLists!$E:$E, 0)))</f>
        <v>0</v>
      </c>
      <c r="H533" t="b">
        <f>LEN(availability[[#This Row],[FacultyID]])&lt;&gt;LEN(TRIM(availability[[#This Row],[FacultyID]]))</f>
        <v>0</v>
      </c>
      <c r="I533" t="b">
        <f>OR(availability[[#This Row],[AvailableStart]]="", ISBLANK(availability[[#This Row],[AvailableStart]]))</f>
        <v>0</v>
      </c>
      <c r="J533" t="b">
        <f>OR(availability[[#This Row],[AvailableEnd]]="", ISBLANK(availability[[#This Row],[AvailableEnd]]))</f>
        <v>0</v>
      </c>
      <c r="K533" t="b">
        <f>AND(NOT(availability[[#This Row],[start_missing]]), NOT(ISNUMBER(availability[[#This Row],[AvailableStart]])))</f>
        <v>0</v>
      </c>
      <c r="L533" t="b">
        <f>AND(NOT(availability[[#This Row],[end_missing]]), NOT(ISNUMBER(availability[[#This Row],[AvailableEnd]])))</f>
        <v>0</v>
      </c>
      <c r="M533">
        <f>IF(availability[[#This Row],[start_missing]],"", IF(ISNUMBER(availability[[#This Row],[AvailableStart]]), availability[[#This Row],[AvailableStart]], IFERROR(TIMEVALUE(availability[[#This Row],[AvailableStart]]), "")))</f>
        <v>0.5</v>
      </c>
      <c r="N533">
        <f>IF(availability[[#This Row],[end_missing]],"", IF(ISNUMBER(availability[[#This Row],[AvailableEnd]]), availability[[#This Row],[AvailableEnd]], IFERROR(TIMEVALUE(availability[[#This Row],[AvailableEnd]]), "")))</f>
        <v>0.625</v>
      </c>
      <c r="O533" t="b">
        <f>IF(OR(availability[[#This Row],[start_missing]],availability[[#This Row],[end_missing]]), FALSE,
 IF(OR(availability[[#This Row],[start_not_time]],availability[[#This Row],[end_not_time]]), FALSE,
 availability[[#This Row],[end_num]]-availability[[#This Row],[start_num]]&lt;0))</f>
        <v>0</v>
      </c>
      <c r="P533" cm="1">
        <f t="array" aca="1" ref="P533" ca="1">IF(OR(availability[[#This Row],[start_missing]],availability[[#This Row],[end_missing]]), "",
 IF(OR(availability[[#This Row],[start_not_time]],availability[[#This Row],[end_not_time]]), "",
 (_FV(availability[#This Row],"end_num",TRUE)-_FV(availability[#This Row],"start_num",TRUE))*24))</f>
        <v>0</v>
      </c>
      <c r="Q533">
        <f ca="1">IF(availability[[#This Row],[duration_hours]]="", FALSE,
 OR(availability[[#This Row],[duration_hours]]&lt;=0, availability[[#This Row],[duration_hours]]&gt;16))</f>
        <v>0</v>
      </c>
    </row>
    <row r="534" spans="1:17" x14ac:dyDescent="0.25">
      <c r="A534" t="s">
        <v>680</v>
      </c>
      <c r="B534" t="s">
        <v>1053</v>
      </c>
      <c r="C534" s="1">
        <v>0.54166666666666663</v>
      </c>
      <c r="D534" s="1">
        <v>0.70833333333333337</v>
      </c>
      <c r="E534" t="b">
        <f>LEN(TRIM(availability[[#This Row],[FacultyID]]))=0</f>
        <v>0</v>
      </c>
      <c r="F534" t="b">
        <f>LEN(TRIM(availability[[#This Row],[Day]]))=0</f>
        <v>0</v>
      </c>
      <c r="G534" t="b">
        <f>IF(availability[[#This Row],[Day]]="",FALSE, ISERROR(MATCH(availability[[#This Row],[Day]], RefLists!$E:$E, 0)))</f>
        <v>0</v>
      </c>
      <c r="H534" t="b">
        <f>LEN(availability[[#This Row],[FacultyID]])&lt;&gt;LEN(TRIM(availability[[#This Row],[FacultyID]]))</f>
        <v>0</v>
      </c>
      <c r="I534" t="b">
        <f>OR(availability[[#This Row],[AvailableStart]]="", ISBLANK(availability[[#This Row],[AvailableStart]]))</f>
        <v>0</v>
      </c>
      <c r="J534" t="b">
        <f>OR(availability[[#This Row],[AvailableEnd]]="", ISBLANK(availability[[#This Row],[AvailableEnd]]))</f>
        <v>0</v>
      </c>
      <c r="K534" t="b">
        <f>AND(NOT(availability[[#This Row],[start_missing]]), NOT(ISNUMBER(availability[[#This Row],[AvailableStart]])))</f>
        <v>0</v>
      </c>
      <c r="L534" t="b">
        <f>AND(NOT(availability[[#This Row],[end_missing]]), NOT(ISNUMBER(availability[[#This Row],[AvailableEnd]])))</f>
        <v>0</v>
      </c>
      <c r="M534">
        <f>IF(availability[[#This Row],[start_missing]],"", IF(ISNUMBER(availability[[#This Row],[AvailableStart]]), availability[[#This Row],[AvailableStart]], IFERROR(TIMEVALUE(availability[[#This Row],[AvailableStart]]), "")))</f>
        <v>0.54166666666666663</v>
      </c>
      <c r="N534">
        <f>IF(availability[[#This Row],[end_missing]],"", IF(ISNUMBER(availability[[#This Row],[AvailableEnd]]), availability[[#This Row],[AvailableEnd]], IFERROR(TIMEVALUE(availability[[#This Row],[AvailableEnd]]), "")))</f>
        <v>0.70833333333333337</v>
      </c>
      <c r="O534" t="b">
        <f>IF(OR(availability[[#This Row],[start_missing]],availability[[#This Row],[end_missing]]), FALSE,
 IF(OR(availability[[#This Row],[start_not_time]],availability[[#This Row],[end_not_time]]), FALSE,
 availability[[#This Row],[end_num]]-availability[[#This Row],[start_num]]&lt;0))</f>
        <v>0</v>
      </c>
      <c r="P534" cm="1">
        <f t="array" aca="1" ref="P534" ca="1">IF(OR(availability[[#This Row],[start_missing]],availability[[#This Row],[end_missing]]), "",
 IF(OR(availability[[#This Row],[start_not_time]],availability[[#This Row],[end_not_time]]), "",
 (_FV(availability[#This Row],"end_num",TRUE)-_FV(availability[#This Row],"start_num",TRUE))*24))</f>
        <v>0</v>
      </c>
      <c r="Q534">
        <f ca="1">IF(availability[[#This Row],[duration_hours]]="", FALSE,
 OR(availability[[#This Row],[duration_hours]]&lt;=0, availability[[#This Row],[duration_hours]]&gt;16))</f>
        <v>0</v>
      </c>
    </row>
    <row r="535" spans="1:17" x14ac:dyDescent="0.25">
      <c r="A535" t="s">
        <v>680</v>
      </c>
      <c r="B535" t="s">
        <v>1049</v>
      </c>
      <c r="C535" s="1">
        <v>0.54166666666666663</v>
      </c>
      <c r="D535" s="1">
        <v>0.625</v>
      </c>
      <c r="E535" t="b">
        <f>LEN(TRIM(availability[[#This Row],[FacultyID]]))=0</f>
        <v>0</v>
      </c>
      <c r="F535" t="b">
        <f>LEN(TRIM(availability[[#This Row],[Day]]))=0</f>
        <v>0</v>
      </c>
      <c r="G535" t="b">
        <f>IF(availability[[#This Row],[Day]]="",FALSE, ISERROR(MATCH(availability[[#This Row],[Day]], RefLists!$E:$E, 0)))</f>
        <v>0</v>
      </c>
      <c r="H535" t="b">
        <f>LEN(availability[[#This Row],[FacultyID]])&lt;&gt;LEN(TRIM(availability[[#This Row],[FacultyID]]))</f>
        <v>0</v>
      </c>
      <c r="I535" t="b">
        <f>OR(availability[[#This Row],[AvailableStart]]="", ISBLANK(availability[[#This Row],[AvailableStart]]))</f>
        <v>0</v>
      </c>
      <c r="J535" t="b">
        <f>OR(availability[[#This Row],[AvailableEnd]]="", ISBLANK(availability[[#This Row],[AvailableEnd]]))</f>
        <v>0</v>
      </c>
      <c r="K535" t="b">
        <f>AND(NOT(availability[[#This Row],[start_missing]]), NOT(ISNUMBER(availability[[#This Row],[AvailableStart]])))</f>
        <v>0</v>
      </c>
      <c r="L535" t="b">
        <f>AND(NOT(availability[[#This Row],[end_missing]]), NOT(ISNUMBER(availability[[#This Row],[AvailableEnd]])))</f>
        <v>0</v>
      </c>
      <c r="M535">
        <f>IF(availability[[#This Row],[start_missing]],"", IF(ISNUMBER(availability[[#This Row],[AvailableStart]]), availability[[#This Row],[AvailableStart]], IFERROR(TIMEVALUE(availability[[#This Row],[AvailableStart]]), "")))</f>
        <v>0.54166666666666663</v>
      </c>
      <c r="N535">
        <f>IF(availability[[#This Row],[end_missing]],"", IF(ISNUMBER(availability[[#This Row],[AvailableEnd]]), availability[[#This Row],[AvailableEnd]], IFERROR(TIMEVALUE(availability[[#This Row],[AvailableEnd]]), "")))</f>
        <v>0.625</v>
      </c>
      <c r="O535" t="b">
        <f>IF(OR(availability[[#This Row],[start_missing]],availability[[#This Row],[end_missing]]), FALSE,
 IF(OR(availability[[#This Row],[start_not_time]],availability[[#This Row],[end_not_time]]), FALSE,
 availability[[#This Row],[end_num]]-availability[[#This Row],[start_num]]&lt;0))</f>
        <v>0</v>
      </c>
      <c r="P535" cm="1">
        <f t="array" aca="1" ref="P535" ca="1">IF(OR(availability[[#This Row],[start_missing]],availability[[#This Row],[end_missing]]), "",
 IF(OR(availability[[#This Row],[start_not_time]],availability[[#This Row],[end_not_time]]), "",
 (_FV(availability[#This Row],"end_num",TRUE)-_FV(availability[#This Row],"start_num",TRUE))*24))</f>
        <v>0</v>
      </c>
      <c r="Q535">
        <f ca="1">IF(availability[[#This Row],[duration_hours]]="", FALSE,
 OR(availability[[#This Row],[duration_hours]]&lt;=0, availability[[#This Row],[duration_hours]]&gt;16))</f>
        <v>0</v>
      </c>
    </row>
    <row r="536" spans="1:17" x14ac:dyDescent="0.25">
      <c r="A536" t="s">
        <v>683</v>
      </c>
      <c r="B536" t="s">
        <v>1053</v>
      </c>
      <c r="C536" s="1">
        <v>0.375</v>
      </c>
      <c r="D536" s="1">
        <v>0.54166666666666663</v>
      </c>
      <c r="E536" t="b">
        <f>LEN(TRIM(availability[[#This Row],[FacultyID]]))=0</f>
        <v>0</v>
      </c>
      <c r="F536" t="b">
        <f>LEN(TRIM(availability[[#This Row],[Day]]))=0</f>
        <v>0</v>
      </c>
      <c r="G536" t="b">
        <f>IF(availability[[#This Row],[Day]]="",FALSE, ISERROR(MATCH(availability[[#This Row],[Day]], RefLists!$E:$E, 0)))</f>
        <v>0</v>
      </c>
      <c r="H536" t="b">
        <f>LEN(availability[[#This Row],[FacultyID]])&lt;&gt;LEN(TRIM(availability[[#This Row],[FacultyID]]))</f>
        <v>0</v>
      </c>
      <c r="I536" t="b">
        <f>OR(availability[[#This Row],[AvailableStart]]="", ISBLANK(availability[[#This Row],[AvailableStart]]))</f>
        <v>0</v>
      </c>
      <c r="J536" t="b">
        <f>OR(availability[[#This Row],[AvailableEnd]]="", ISBLANK(availability[[#This Row],[AvailableEnd]]))</f>
        <v>0</v>
      </c>
      <c r="K536" t="b">
        <f>AND(NOT(availability[[#This Row],[start_missing]]), NOT(ISNUMBER(availability[[#This Row],[AvailableStart]])))</f>
        <v>0</v>
      </c>
      <c r="L536" t="b">
        <f>AND(NOT(availability[[#This Row],[end_missing]]), NOT(ISNUMBER(availability[[#This Row],[AvailableEnd]])))</f>
        <v>0</v>
      </c>
      <c r="M536">
        <f>IF(availability[[#This Row],[start_missing]],"", IF(ISNUMBER(availability[[#This Row],[AvailableStart]]), availability[[#This Row],[AvailableStart]], IFERROR(TIMEVALUE(availability[[#This Row],[AvailableStart]]), "")))</f>
        <v>0.375</v>
      </c>
      <c r="N536">
        <f>IF(availability[[#This Row],[end_missing]],"", IF(ISNUMBER(availability[[#This Row],[AvailableEnd]]), availability[[#This Row],[AvailableEnd]], IFERROR(TIMEVALUE(availability[[#This Row],[AvailableEnd]]), "")))</f>
        <v>0.54166666666666663</v>
      </c>
      <c r="O536" t="b">
        <f>IF(OR(availability[[#This Row],[start_missing]],availability[[#This Row],[end_missing]]), FALSE,
 IF(OR(availability[[#This Row],[start_not_time]],availability[[#This Row],[end_not_time]]), FALSE,
 availability[[#This Row],[end_num]]-availability[[#This Row],[start_num]]&lt;0))</f>
        <v>0</v>
      </c>
      <c r="P536" cm="1">
        <f t="array" aca="1" ref="P536" ca="1">IF(OR(availability[[#This Row],[start_missing]],availability[[#This Row],[end_missing]]), "",
 IF(OR(availability[[#This Row],[start_not_time]],availability[[#This Row],[end_not_time]]), "",
 (_FV(availability[#This Row],"end_num",TRUE)-_FV(availability[#This Row],"start_num",TRUE))*24))</f>
        <v>0</v>
      </c>
      <c r="Q536">
        <f ca="1">IF(availability[[#This Row],[duration_hours]]="", FALSE,
 OR(availability[[#This Row],[duration_hours]]&lt;=0, availability[[#This Row],[duration_hours]]&gt;16))</f>
        <v>0</v>
      </c>
    </row>
    <row r="537" spans="1:17" x14ac:dyDescent="0.25">
      <c r="A537" t="s">
        <v>683</v>
      </c>
      <c r="B537" t="s">
        <v>1050</v>
      </c>
      <c r="C537" s="1">
        <v>0.375</v>
      </c>
      <c r="D537" s="1">
        <v>0.5</v>
      </c>
      <c r="E537" t="b">
        <f>LEN(TRIM(availability[[#This Row],[FacultyID]]))=0</f>
        <v>0</v>
      </c>
      <c r="F537" t="b">
        <f>LEN(TRIM(availability[[#This Row],[Day]]))=0</f>
        <v>0</v>
      </c>
      <c r="G537" t="b">
        <f>IF(availability[[#This Row],[Day]]="",FALSE, ISERROR(MATCH(availability[[#This Row],[Day]], RefLists!$E:$E, 0)))</f>
        <v>0</v>
      </c>
      <c r="H537" t="b">
        <f>LEN(availability[[#This Row],[FacultyID]])&lt;&gt;LEN(TRIM(availability[[#This Row],[FacultyID]]))</f>
        <v>0</v>
      </c>
      <c r="I537" t="b">
        <f>OR(availability[[#This Row],[AvailableStart]]="", ISBLANK(availability[[#This Row],[AvailableStart]]))</f>
        <v>0</v>
      </c>
      <c r="J537" t="b">
        <f>OR(availability[[#This Row],[AvailableEnd]]="", ISBLANK(availability[[#This Row],[AvailableEnd]]))</f>
        <v>0</v>
      </c>
      <c r="K537" t="b">
        <f>AND(NOT(availability[[#This Row],[start_missing]]), NOT(ISNUMBER(availability[[#This Row],[AvailableStart]])))</f>
        <v>0</v>
      </c>
      <c r="L537" t="b">
        <f>AND(NOT(availability[[#This Row],[end_missing]]), NOT(ISNUMBER(availability[[#This Row],[AvailableEnd]])))</f>
        <v>0</v>
      </c>
      <c r="M537">
        <f>IF(availability[[#This Row],[start_missing]],"", IF(ISNUMBER(availability[[#This Row],[AvailableStart]]), availability[[#This Row],[AvailableStart]], IFERROR(TIMEVALUE(availability[[#This Row],[AvailableStart]]), "")))</f>
        <v>0.375</v>
      </c>
      <c r="N537">
        <f>IF(availability[[#This Row],[end_missing]],"", IF(ISNUMBER(availability[[#This Row],[AvailableEnd]]), availability[[#This Row],[AvailableEnd]], IFERROR(TIMEVALUE(availability[[#This Row],[AvailableEnd]]), "")))</f>
        <v>0.5</v>
      </c>
      <c r="O537" t="b">
        <f>IF(OR(availability[[#This Row],[start_missing]],availability[[#This Row],[end_missing]]), FALSE,
 IF(OR(availability[[#This Row],[start_not_time]],availability[[#This Row],[end_not_time]]), FALSE,
 availability[[#This Row],[end_num]]-availability[[#This Row],[start_num]]&lt;0))</f>
        <v>0</v>
      </c>
      <c r="P537" cm="1">
        <f t="array" aca="1" ref="P537" ca="1">IF(OR(availability[[#This Row],[start_missing]],availability[[#This Row],[end_missing]]), "",
 IF(OR(availability[[#This Row],[start_not_time]],availability[[#This Row],[end_not_time]]), "",
 (_FV(availability[#This Row],"end_num",TRUE)-_FV(availability[#This Row],"start_num",TRUE))*24))</f>
        <v>0</v>
      </c>
      <c r="Q537">
        <f ca="1">IF(availability[[#This Row],[duration_hours]]="", FALSE,
 OR(availability[[#This Row],[duration_hours]]&lt;=0, availability[[#This Row],[duration_hours]]&gt;16))</f>
        <v>0</v>
      </c>
    </row>
    <row r="538" spans="1:17" x14ac:dyDescent="0.25">
      <c r="A538" t="s">
        <v>683</v>
      </c>
      <c r="B538" t="s">
        <v>1051</v>
      </c>
      <c r="C538" s="1">
        <v>0.33333333333333331</v>
      </c>
      <c r="D538" s="1">
        <v>0.45833333333333331</v>
      </c>
      <c r="E538" t="b">
        <f>LEN(TRIM(availability[[#This Row],[FacultyID]]))=0</f>
        <v>0</v>
      </c>
      <c r="F538" t="b">
        <f>LEN(TRIM(availability[[#This Row],[Day]]))=0</f>
        <v>0</v>
      </c>
      <c r="G538" t="b">
        <f>IF(availability[[#This Row],[Day]]="",FALSE, ISERROR(MATCH(availability[[#This Row],[Day]], RefLists!$E:$E, 0)))</f>
        <v>0</v>
      </c>
      <c r="H538" t="b">
        <f>LEN(availability[[#This Row],[FacultyID]])&lt;&gt;LEN(TRIM(availability[[#This Row],[FacultyID]]))</f>
        <v>0</v>
      </c>
      <c r="I538" t="b">
        <f>OR(availability[[#This Row],[AvailableStart]]="", ISBLANK(availability[[#This Row],[AvailableStart]]))</f>
        <v>0</v>
      </c>
      <c r="J538" t="b">
        <f>OR(availability[[#This Row],[AvailableEnd]]="", ISBLANK(availability[[#This Row],[AvailableEnd]]))</f>
        <v>0</v>
      </c>
      <c r="K538" t="b">
        <f>AND(NOT(availability[[#This Row],[start_missing]]), NOT(ISNUMBER(availability[[#This Row],[AvailableStart]])))</f>
        <v>0</v>
      </c>
      <c r="L538" t="b">
        <f>AND(NOT(availability[[#This Row],[end_missing]]), NOT(ISNUMBER(availability[[#This Row],[AvailableEnd]])))</f>
        <v>0</v>
      </c>
      <c r="M538">
        <f>IF(availability[[#This Row],[start_missing]],"", IF(ISNUMBER(availability[[#This Row],[AvailableStart]]), availability[[#This Row],[AvailableStart]], IFERROR(TIMEVALUE(availability[[#This Row],[AvailableStart]]), "")))</f>
        <v>0.33333333333333331</v>
      </c>
      <c r="N538">
        <f>IF(availability[[#This Row],[end_missing]],"", IF(ISNUMBER(availability[[#This Row],[AvailableEnd]]), availability[[#This Row],[AvailableEnd]], IFERROR(TIMEVALUE(availability[[#This Row],[AvailableEnd]]), "")))</f>
        <v>0.45833333333333331</v>
      </c>
      <c r="O538" t="b">
        <f>IF(OR(availability[[#This Row],[start_missing]],availability[[#This Row],[end_missing]]), FALSE,
 IF(OR(availability[[#This Row],[start_not_time]],availability[[#This Row],[end_not_time]]), FALSE,
 availability[[#This Row],[end_num]]-availability[[#This Row],[start_num]]&lt;0))</f>
        <v>0</v>
      </c>
      <c r="P538" cm="1">
        <f t="array" aca="1" ref="P538" ca="1">IF(OR(availability[[#This Row],[start_missing]],availability[[#This Row],[end_missing]]), "",
 IF(OR(availability[[#This Row],[start_not_time]],availability[[#This Row],[end_not_time]]), "",
 (_FV(availability[#This Row],"end_num",TRUE)-_FV(availability[#This Row],"start_num",TRUE))*24))</f>
        <v>0</v>
      </c>
      <c r="Q538">
        <f ca="1">IF(availability[[#This Row],[duration_hours]]="", FALSE,
 OR(availability[[#This Row],[duration_hours]]&lt;=0, availability[[#This Row],[duration_hours]]&gt;16))</f>
        <v>0</v>
      </c>
    </row>
    <row r="539" spans="1:17" x14ac:dyDescent="0.25">
      <c r="A539" t="s">
        <v>683</v>
      </c>
      <c r="B539" t="s">
        <v>1049</v>
      </c>
      <c r="C539" s="1">
        <v>0.45833333333333331</v>
      </c>
      <c r="D539" s="1">
        <v>0.54166666666666663</v>
      </c>
      <c r="E539" t="b">
        <f>LEN(TRIM(availability[[#This Row],[FacultyID]]))=0</f>
        <v>0</v>
      </c>
      <c r="F539" t="b">
        <f>LEN(TRIM(availability[[#This Row],[Day]]))=0</f>
        <v>0</v>
      </c>
      <c r="G539" t="b">
        <f>IF(availability[[#This Row],[Day]]="",FALSE, ISERROR(MATCH(availability[[#This Row],[Day]], RefLists!$E:$E, 0)))</f>
        <v>0</v>
      </c>
      <c r="H539" t="b">
        <f>LEN(availability[[#This Row],[FacultyID]])&lt;&gt;LEN(TRIM(availability[[#This Row],[FacultyID]]))</f>
        <v>0</v>
      </c>
      <c r="I539" t="b">
        <f>OR(availability[[#This Row],[AvailableStart]]="", ISBLANK(availability[[#This Row],[AvailableStart]]))</f>
        <v>0</v>
      </c>
      <c r="J539" t="b">
        <f>OR(availability[[#This Row],[AvailableEnd]]="", ISBLANK(availability[[#This Row],[AvailableEnd]]))</f>
        <v>0</v>
      </c>
      <c r="K539" t="b">
        <f>AND(NOT(availability[[#This Row],[start_missing]]), NOT(ISNUMBER(availability[[#This Row],[AvailableStart]])))</f>
        <v>0</v>
      </c>
      <c r="L539" t="b">
        <f>AND(NOT(availability[[#This Row],[end_missing]]), NOT(ISNUMBER(availability[[#This Row],[AvailableEnd]])))</f>
        <v>0</v>
      </c>
      <c r="M539">
        <f>IF(availability[[#This Row],[start_missing]],"", IF(ISNUMBER(availability[[#This Row],[AvailableStart]]), availability[[#This Row],[AvailableStart]], IFERROR(TIMEVALUE(availability[[#This Row],[AvailableStart]]), "")))</f>
        <v>0.45833333333333331</v>
      </c>
      <c r="N539">
        <f>IF(availability[[#This Row],[end_missing]],"", IF(ISNUMBER(availability[[#This Row],[AvailableEnd]]), availability[[#This Row],[AvailableEnd]], IFERROR(TIMEVALUE(availability[[#This Row],[AvailableEnd]]), "")))</f>
        <v>0.54166666666666663</v>
      </c>
      <c r="O539" t="b">
        <f>IF(OR(availability[[#This Row],[start_missing]],availability[[#This Row],[end_missing]]), FALSE,
 IF(OR(availability[[#This Row],[start_not_time]],availability[[#This Row],[end_not_time]]), FALSE,
 availability[[#This Row],[end_num]]-availability[[#This Row],[start_num]]&lt;0))</f>
        <v>0</v>
      </c>
      <c r="P539" cm="1">
        <f t="array" aca="1" ref="P539" ca="1">IF(OR(availability[[#This Row],[start_missing]],availability[[#This Row],[end_missing]]), "",
 IF(OR(availability[[#This Row],[start_not_time]],availability[[#This Row],[end_not_time]]), "",
 (_FV(availability[#This Row],"end_num",TRUE)-_FV(availability[#This Row],"start_num",TRUE))*24))</f>
        <v>0</v>
      </c>
      <c r="Q539">
        <f ca="1">IF(availability[[#This Row],[duration_hours]]="", FALSE,
 OR(availability[[#This Row],[duration_hours]]&lt;=0, availability[[#This Row],[duration_hours]]&gt;16))</f>
        <v>0</v>
      </c>
    </row>
    <row r="540" spans="1:17" x14ac:dyDescent="0.25">
      <c r="A540" t="s">
        <v>686</v>
      </c>
      <c r="B540" t="s">
        <v>1052</v>
      </c>
      <c r="C540" s="1">
        <v>0.375</v>
      </c>
      <c r="D540" s="1">
        <v>0.54166666666666663</v>
      </c>
      <c r="E540" t="b">
        <f>LEN(TRIM(availability[[#This Row],[FacultyID]]))=0</f>
        <v>0</v>
      </c>
      <c r="F540" t="b">
        <f>LEN(TRIM(availability[[#This Row],[Day]]))=0</f>
        <v>0</v>
      </c>
      <c r="G540" t="b">
        <f>IF(availability[[#This Row],[Day]]="",FALSE, ISERROR(MATCH(availability[[#This Row],[Day]], RefLists!$E:$E, 0)))</f>
        <v>0</v>
      </c>
      <c r="H540" t="b">
        <f>LEN(availability[[#This Row],[FacultyID]])&lt;&gt;LEN(TRIM(availability[[#This Row],[FacultyID]]))</f>
        <v>0</v>
      </c>
      <c r="I540" t="b">
        <f>OR(availability[[#This Row],[AvailableStart]]="", ISBLANK(availability[[#This Row],[AvailableStart]]))</f>
        <v>0</v>
      </c>
      <c r="J540" t="b">
        <f>OR(availability[[#This Row],[AvailableEnd]]="", ISBLANK(availability[[#This Row],[AvailableEnd]]))</f>
        <v>0</v>
      </c>
      <c r="K540" t="b">
        <f>AND(NOT(availability[[#This Row],[start_missing]]), NOT(ISNUMBER(availability[[#This Row],[AvailableStart]])))</f>
        <v>0</v>
      </c>
      <c r="L540" t="b">
        <f>AND(NOT(availability[[#This Row],[end_missing]]), NOT(ISNUMBER(availability[[#This Row],[AvailableEnd]])))</f>
        <v>0</v>
      </c>
      <c r="M540">
        <f>IF(availability[[#This Row],[start_missing]],"", IF(ISNUMBER(availability[[#This Row],[AvailableStart]]), availability[[#This Row],[AvailableStart]], IFERROR(TIMEVALUE(availability[[#This Row],[AvailableStart]]), "")))</f>
        <v>0.375</v>
      </c>
      <c r="N540">
        <f>IF(availability[[#This Row],[end_missing]],"", IF(ISNUMBER(availability[[#This Row],[AvailableEnd]]), availability[[#This Row],[AvailableEnd]], IFERROR(TIMEVALUE(availability[[#This Row],[AvailableEnd]]), "")))</f>
        <v>0.54166666666666663</v>
      </c>
      <c r="O540" t="b">
        <f>IF(OR(availability[[#This Row],[start_missing]],availability[[#This Row],[end_missing]]), FALSE,
 IF(OR(availability[[#This Row],[start_not_time]],availability[[#This Row],[end_not_time]]), FALSE,
 availability[[#This Row],[end_num]]-availability[[#This Row],[start_num]]&lt;0))</f>
        <v>0</v>
      </c>
      <c r="P540" cm="1">
        <f t="array" aca="1" ref="P540" ca="1">IF(OR(availability[[#This Row],[start_missing]],availability[[#This Row],[end_missing]]), "",
 IF(OR(availability[[#This Row],[start_not_time]],availability[[#This Row],[end_not_time]]), "",
 (_FV(availability[#This Row],"end_num",TRUE)-_FV(availability[#This Row],"start_num",TRUE))*24))</f>
        <v>0</v>
      </c>
      <c r="Q540">
        <f ca="1">IF(availability[[#This Row],[duration_hours]]="", FALSE,
 OR(availability[[#This Row],[duration_hours]]&lt;=0, availability[[#This Row],[duration_hours]]&gt;16))</f>
        <v>0</v>
      </c>
    </row>
    <row r="541" spans="1:17" x14ac:dyDescent="0.25">
      <c r="A541" t="s">
        <v>686</v>
      </c>
      <c r="B541" t="s">
        <v>1049</v>
      </c>
      <c r="C541" s="1">
        <v>0.375</v>
      </c>
      <c r="D541" s="1">
        <v>0.5</v>
      </c>
      <c r="E541" t="b">
        <f>LEN(TRIM(availability[[#This Row],[FacultyID]]))=0</f>
        <v>0</v>
      </c>
      <c r="F541" t="b">
        <f>LEN(TRIM(availability[[#This Row],[Day]]))=0</f>
        <v>0</v>
      </c>
      <c r="G541" t="b">
        <f>IF(availability[[#This Row],[Day]]="",FALSE, ISERROR(MATCH(availability[[#This Row],[Day]], RefLists!$E:$E, 0)))</f>
        <v>0</v>
      </c>
      <c r="H541" t="b">
        <f>LEN(availability[[#This Row],[FacultyID]])&lt;&gt;LEN(TRIM(availability[[#This Row],[FacultyID]]))</f>
        <v>0</v>
      </c>
      <c r="I541" t="b">
        <f>OR(availability[[#This Row],[AvailableStart]]="", ISBLANK(availability[[#This Row],[AvailableStart]]))</f>
        <v>0</v>
      </c>
      <c r="J541" t="b">
        <f>OR(availability[[#This Row],[AvailableEnd]]="", ISBLANK(availability[[#This Row],[AvailableEnd]]))</f>
        <v>0</v>
      </c>
      <c r="K541" t="b">
        <f>AND(NOT(availability[[#This Row],[start_missing]]), NOT(ISNUMBER(availability[[#This Row],[AvailableStart]])))</f>
        <v>0</v>
      </c>
      <c r="L541" t="b">
        <f>AND(NOT(availability[[#This Row],[end_missing]]), NOT(ISNUMBER(availability[[#This Row],[AvailableEnd]])))</f>
        <v>0</v>
      </c>
      <c r="M541">
        <f>IF(availability[[#This Row],[start_missing]],"", IF(ISNUMBER(availability[[#This Row],[AvailableStart]]), availability[[#This Row],[AvailableStart]], IFERROR(TIMEVALUE(availability[[#This Row],[AvailableStart]]), "")))</f>
        <v>0.375</v>
      </c>
      <c r="N541">
        <f>IF(availability[[#This Row],[end_missing]],"", IF(ISNUMBER(availability[[#This Row],[AvailableEnd]]), availability[[#This Row],[AvailableEnd]], IFERROR(TIMEVALUE(availability[[#This Row],[AvailableEnd]]), "")))</f>
        <v>0.5</v>
      </c>
      <c r="O541" t="b">
        <f>IF(OR(availability[[#This Row],[start_missing]],availability[[#This Row],[end_missing]]), FALSE,
 IF(OR(availability[[#This Row],[start_not_time]],availability[[#This Row],[end_not_time]]), FALSE,
 availability[[#This Row],[end_num]]-availability[[#This Row],[start_num]]&lt;0))</f>
        <v>0</v>
      </c>
      <c r="P541" cm="1">
        <f t="array" aca="1" ref="P541" ca="1">IF(OR(availability[[#This Row],[start_missing]],availability[[#This Row],[end_missing]]), "",
 IF(OR(availability[[#This Row],[start_not_time]],availability[[#This Row],[end_not_time]]), "",
 (_FV(availability[#This Row],"end_num",TRUE)-_FV(availability[#This Row],"start_num",TRUE))*24))</f>
        <v>0</v>
      </c>
      <c r="Q541">
        <f ca="1">IF(availability[[#This Row],[duration_hours]]="", FALSE,
 OR(availability[[#This Row],[duration_hours]]&lt;=0, availability[[#This Row],[duration_hours]]&gt;16))</f>
        <v>0</v>
      </c>
    </row>
    <row r="542" spans="1:17" x14ac:dyDescent="0.25">
      <c r="A542" t="s">
        <v>686</v>
      </c>
      <c r="B542" t="s">
        <v>1051</v>
      </c>
      <c r="C542" s="1">
        <v>0.41666666666666669</v>
      </c>
      <c r="D542" s="1">
        <v>0.58333333333333337</v>
      </c>
      <c r="E542" t="b">
        <f>LEN(TRIM(availability[[#This Row],[FacultyID]]))=0</f>
        <v>0</v>
      </c>
      <c r="F542" t="b">
        <f>LEN(TRIM(availability[[#This Row],[Day]]))=0</f>
        <v>0</v>
      </c>
      <c r="G542" t="b">
        <f>IF(availability[[#This Row],[Day]]="",FALSE, ISERROR(MATCH(availability[[#This Row],[Day]], RefLists!$E:$E, 0)))</f>
        <v>0</v>
      </c>
      <c r="H542" t="b">
        <f>LEN(availability[[#This Row],[FacultyID]])&lt;&gt;LEN(TRIM(availability[[#This Row],[FacultyID]]))</f>
        <v>0</v>
      </c>
      <c r="I542" t="b">
        <f>OR(availability[[#This Row],[AvailableStart]]="", ISBLANK(availability[[#This Row],[AvailableStart]]))</f>
        <v>0</v>
      </c>
      <c r="J542" t="b">
        <f>OR(availability[[#This Row],[AvailableEnd]]="", ISBLANK(availability[[#This Row],[AvailableEnd]]))</f>
        <v>0</v>
      </c>
      <c r="K542" t="b">
        <f>AND(NOT(availability[[#This Row],[start_missing]]), NOT(ISNUMBER(availability[[#This Row],[AvailableStart]])))</f>
        <v>0</v>
      </c>
      <c r="L542" t="b">
        <f>AND(NOT(availability[[#This Row],[end_missing]]), NOT(ISNUMBER(availability[[#This Row],[AvailableEnd]])))</f>
        <v>0</v>
      </c>
      <c r="M542">
        <f>IF(availability[[#This Row],[start_missing]],"", IF(ISNUMBER(availability[[#This Row],[AvailableStart]]), availability[[#This Row],[AvailableStart]], IFERROR(TIMEVALUE(availability[[#This Row],[AvailableStart]]), "")))</f>
        <v>0.41666666666666669</v>
      </c>
      <c r="N542">
        <f>IF(availability[[#This Row],[end_missing]],"", IF(ISNUMBER(availability[[#This Row],[AvailableEnd]]), availability[[#This Row],[AvailableEnd]], IFERROR(TIMEVALUE(availability[[#This Row],[AvailableEnd]]), "")))</f>
        <v>0.58333333333333337</v>
      </c>
      <c r="O542" t="b">
        <f>IF(OR(availability[[#This Row],[start_missing]],availability[[#This Row],[end_missing]]), FALSE,
 IF(OR(availability[[#This Row],[start_not_time]],availability[[#This Row],[end_not_time]]), FALSE,
 availability[[#This Row],[end_num]]-availability[[#This Row],[start_num]]&lt;0))</f>
        <v>0</v>
      </c>
      <c r="P542" cm="1">
        <f t="array" aca="1" ref="P542" ca="1">IF(OR(availability[[#This Row],[start_missing]],availability[[#This Row],[end_missing]]), "",
 IF(OR(availability[[#This Row],[start_not_time]],availability[[#This Row],[end_not_time]]), "",
 (_FV(availability[#This Row],"end_num",TRUE)-_FV(availability[#This Row],"start_num",TRUE))*24))</f>
        <v>0</v>
      </c>
      <c r="Q542">
        <f ca="1">IF(availability[[#This Row],[duration_hours]]="", FALSE,
 OR(availability[[#This Row],[duration_hours]]&lt;=0, availability[[#This Row],[duration_hours]]&gt;16))</f>
        <v>0</v>
      </c>
    </row>
    <row r="543" spans="1:17" x14ac:dyDescent="0.25">
      <c r="A543" t="s">
        <v>686</v>
      </c>
      <c r="B543" t="s">
        <v>1050</v>
      </c>
      <c r="C543" s="1">
        <v>0.45833333333333331</v>
      </c>
      <c r="D543" s="1">
        <v>0.54166666666666663</v>
      </c>
      <c r="E543" t="b">
        <f>LEN(TRIM(availability[[#This Row],[FacultyID]]))=0</f>
        <v>0</v>
      </c>
      <c r="F543" t="b">
        <f>LEN(TRIM(availability[[#This Row],[Day]]))=0</f>
        <v>0</v>
      </c>
      <c r="G543" t="b">
        <f>IF(availability[[#This Row],[Day]]="",FALSE, ISERROR(MATCH(availability[[#This Row],[Day]], RefLists!$E:$E, 0)))</f>
        <v>0</v>
      </c>
      <c r="H543" t="b">
        <f>LEN(availability[[#This Row],[FacultyID]])&lt;&gt;LEN(TRIM(availability[[#This Row],[FacultyID]]))</f>
        <v>0</v>
      </c>
      <c r="I543" t="b">
        <f>OR(availability[[#This Row],[AvailableStart]]="", ISBLANK(availability[[#This Row],[AvailableStart]]))</f>
        <v>0</v>
      </c>
      <c r="J543" t="b">
        <f>OR(availability[[#This Row],[AvailableEnd]]="", ISBLANK(availability[[#This Row],[AvailableEnd]]))</f>
        <v>0</v>
      </c>
      <c r="K543" t="b">
        <f>AND(NOT(availability[[#This Row],[start_missing]]), NOT(ISNUMBER(availability[[#This Row],[AvailableStart]])))</f>
        <v>0</v>
      </c>
      <c r="L543" t="b">
        <f>AND(NOT(availability[[#This Row],[end_missing]]), NOT(ISNUMBER(availability[[#This Row],[AvailableEnd]])))</f>
        <v>0</v>
      </c>
      <c r="M543">
        <f>IF(availability[[#This Row],[start_missing]],"", IF(ISNUMBER(availability[[#This Row],[AvailableStart]]), availability[[#This Row],[AvailableStart]], IFERROR(TIMEVALUE(availability[[#This Row],[AvailableStart]]), "")))</f>
        <v>0.45833333333333331</v>
      </c>
      <c r="N543">
        <f>IF(availability[[#This Row],[end_missing]],"", IF(ISNUMBER(availability[[#This Row],[AvailableEnd]]), availability[[#This Row],[AvailableEnd]], IFERROR(TIMEVALUE(availability[[#This Row],[AvailableEnd]]), "")))</f>
        <v>0.54166666666666663</v>
      </c>
      <c r="O543" t="b">
        <f>IF(OR(availability[[#This Row],[start_missing]],availability[[#This Row],[end_missing]]), FALSE,
 IF(OR(availability[[#This Row],[start_not_time]],availability[[#This Row],[end_not_time]]), FALSE,
 availability[[#This Row],[end_num]]-availability[[#This Row],[start_num]]&lt;0))</f>
        <v>0</v>
      </c>
      <c r="P543" cm="1">
        <f t="array" aca="1" ref="P543" ca="1">IF(OR(availability[[#This Row],[start_missing]],availability[[#This Row],[end_missing]]), "",
 IF(OR(availability[[#This Row],[start_not_time]],availability[[#This Row],[end_not_time]]), "",
 (_FV(availability[#This Row],"end_num",TRUE)-_FV(availability[#This Row],"start_num",TRUE))*24))</f>
        <v>0</v>
      </c>
      <c r="Q543">
        <f ca="1">IF(availability[[#This Row],[duration_hours]]="", FALSE,
 OR(availability[[#This Row],[duration_hours]]&lt;=0, availability[[#This Row],[duration_hours]]&gt;16))</f>
        <v>0</v>
      </c>
    </row>
    <row r="544" spans="1:17" x14ac:dyDescent="0.25">
      <c r="A544" t="s">
        <v>689</v>
      </c>
      <c r="B544" t="s">
        <v>1053</v>
      </c>
      <c r="C544" s="1">
        <v>0.54166666666666663</v>
      </c>
      <c r="D544" s="1">
        <v>0.625</v>
      </c>
      <c r="E544" t="b">
        <f>LEN(TRIM(availability[[#This Row],[FacultyID]]))=0</f>
        <v>0</v>
      </c>
      <c r="F544" t="b">
        <f>LEN(TRIM(availability[[#This Row],[Day]]))=0</f>
        <v>0</v>
      </c>
      <c r="G544" t="b">
        <f>IF(availability[[#This Row],[Day]]="",FALSE, ISERROR(MATCH(availability[[#This Row],[Day]], RefLists!$E:$E, 0)))</f>
        <v>0</v>
      </c>
      <c r="H544" t="b">
        <f>LEN(availability[[#This Row],[FacultyID]])&lt;&gt;LEN(TRIM(availability[[#This Row],[FacultyID]]))</f>
        <v>0</v>
      </c>
      <c r="I544" t="b">
        <f>OR(availability[[#This Row],[AvailableStart]]="", ISBLANK(availability[[#This Row],[AvailableStart]]))</f>
        <v>0</v>
      </c>
      <c r="J544" t="b">
        <f>OR(availability[[#This Row],[AvailableEnd]]="", ISBLANK(availability[[#This Row],[AvailableEnd]]))</f>
        <v>0</v>
      </c>
      <c r="K544" t="b">
        <f>AND(NOT(availability[[#This Row],[start_missing]]), NOT(ISNUMBER(availability[[#This Row],[AvailableStart]])))</f>
        <v>0</v>
      </c>
      <c r="L544" t="b">
        <f>AND(NOT(availability[[#This Row],[end_missing]]), NOT(ISNUMBER(availability[[#This Row],[AvailableEnd]])))</f>
        <v>0</v>
      </c>
      <c r="M544">
        <f>IF(availability[[#This Row],[start_missing]],"", IF(ISNUMBER(availability[[#This Row],[AvailableStart]]), availability[[#This Row],[AvailableStart]], IFERROR(TIMEVALUE(availability[[#This Row],[AvailableStart]]), "")))</f>
        <v>0.54166666666666663</v>
      </c>
      <c r="N544">
        <f>IF(availability[[#This Row],[end_missing]],"", IF(ISNUMBER(availability[[#This Row],[AvailableEnd]]), availability[[#This Row],[AvailableEnd]], IFERROR(TIMEVALUE(availability[[#This Row],[AvailableEnd]]), "")))</f>
        <v>0.625</v>
      </c>
      <c r="O544" t="b">
        <f>IF(OR(availability[[#This Row],[start_missing]],availability[[#This Row],[end_missing]]), FALSE,
 IF(OR(availability[[#This Row],[start_not_time]],availability[[#This Row],[end_not_time]]), FALSE,
 availability[[#This Row],[end_num]]-availability[[#This Row],[start_num]]&lt;0))</f>
        <v>0</v>
      </c>
      <c r="P544" cm="1">
        <f t="array" aca="1" ref="P544" ca="1">IF(OR(availability[[#This Row],[start_missing]],availability[[#This Row],[end_missing]]), "",
 IF(OR(availability[[#This Row],[start_not_time]],availability[[#This Row],[end_not_time]]), "",
 (_FV(availability[#This Row],"end_num",TRUE)-_FV(availability[#This Row],"start_num",TRUE))*24))</f>
        <v>0</v>
      </c>
      <c r="Q544">
        <f ca="1">IF(availability[[#This Row],[duration_hours]]="", FALSE,
 OR(availability[[#This Row],[duration_hours]]&lt;=0, availability[[#This Row],[duration_hours]]&gt;16))</f>
        <v>0</v>
      </c>
    </row>
    <row r="545" spans="1:17" x14ac:dyDescent="0.25">
      <c r="A545" t="s">
        <v>689</v>
      </c>
      <c r="B545" t="s">
        <v>1049</v>
      </c>
      <c r="C545" s="1">
        <v>0.54166666666666663</v>
      </c>
      <c r="D545" s="1">
        <v>0.70833333333333337</v>
      </c>
      <c r="E545" t="b">
        <f>LEN(TRIM(availability[[#This Row],[FacultyID]]))=0</f>
        <v>0</v>
      </c>
      <c r="F545" t="b">
        <f>LEN(TRIM(availability[[#This Row],[Day]]))=0</f>
        <v>0</v>
      </c>
      <c r="G545" t="b">
        <f>IF(availability[[#This Row],[Day]]="",FALSE, ISERROR(MATCH(availability[[#This Row],[Day]], RefLists!$E:$E, 0)))</f>
        <v>0</v>
      </c>
      <c r="H545" t="b">
        <f>LEN(availability[[#This Row],[FacultyID]])&lt;&gt;LEN(TRIM(availability[[#This Row],[FacultyID]]))</f>
        <v>0</v>
      </c>
      <c r="I545" t="b">
        <f>OR(availability[[#This Row],[AvailableStart]]="", ISBLANK(availability[[#This Row],[AvailableStart]]))</f>
        <v>0</v>
      </c>
      <c r="J545" t="b">
        <f>OR(availability[[#This Row],[AvailableEnd]]="", ISBLANK(availability[[#This Row],[AvailableEnd]]))</f>
        <v>0</v>
      </c>
      <c r="K545" t="b">
        <f>AND(NOT(availability[[#This Row],[start_missing]]), NOT(ISNUMBER(availability[[#This Row],[AvailableStart]])))</f>
        <v>0</v>
      </c>
      <c r="L545" t="b">
        <f>AND(NOT(availability[[#This Row],[end_missing]]), NOT(ISNUMBER(availability[[#This Row],[AvailableEnd]])))</f>
        <v>0</v>
      </c>
      <c r="M545">
        <f>IF(availability[[#This Row],[start_missing]],"", IF(ISNUMBER(availability[[#This Row],[AvailableStart]]), availability[[#This Row],[AvailableStart]], IFERROR(TIMEVALUE(availability[[#This Row],[AvailableStart]]), "")))</f>
        <v>0.54166666666666663</v>
      </c>
      <c r="N545">
        <f>IF(availability[[#This Row],[end_missing]],"", IF(ISNUMBER(availability[[#This Row],[AvailableEnd]]), availability[[#This Row],[AvailableEnd]], IFERROR(TIMEVALUE(availability[[#This Row],[AvailableEnd]]), "")))</f>
        <v>0.70833333333333337</v>
      </c>
      <c r="O545" t="b">
        <f>IF(OR(availability[[#This Row],[start_missing]],availability[[#This Row],[end_missing]]), FALSE,
 IF(OR(availability[[#This Row],[start_not_time]],availability[[#This Row],[end_not_time]]), FALSE,
 availability[[#This Row],[end_num]]-availability[[#This Row],[start_num]]&lt;0))</f>
        <v>0</v>
      </c>
      <c r="P545" cm="1">
        <f t="array" aca="1" ref="P545" ca="1">IF(OR(availability[[#This Row],[start_missing]],availability[[#This Row],[end_missing]]), "",
 IF(OR(availability[[#This Row],[start_not_time]],availability[[#This Row],[end_not_time]]), "",
 (_FV(availability[#This Row],"end_num",TRUE)-_FV(availability[#This Row],"start_num",TRUE))*24))</f>
        <v>0</v>
      </c>
      <c r="Q545">
        <f ca="1">IF(availability[[#This Row],[duration_hours]]="", FALSE,
 OR(availability[[#This Row],[duration_hours]]&lt;=0, availability[[#This Row],[duration_hours]]&gt;16))</f>
        <v>0</v>
      </c>
    </row>
    <row r="546" spans="1:17" x14ac:dyDescent="0.25">
      <c r="A546" t="s">
        <v>692</v>
      </c>
      <c r="B546" t="s">
        <v>1053</v>
      </c>
      <c r="C546" s="1">
        <v>0.41666666666666669</v>
      </c>
      <c r="D546" s="1">
        <v>0.5</v>
      </c>
      <c r="E546" t="b">
        <f>LEN(TRIM(availability[[#This Row],[FacultyID]]))=0</f>
        <v>0</v>
      </c>
      <c r="F546" t="b">
        <f>LEN(TRIM(availability[[#This Row],[Day]]))=0</f>
        <v>0</v>
      </c>
      <c r="G546" t="b">
        <f>IF(availability[[#This Row],[Day]]="",FALSE, ISERROR(MATCH(availability[[#This Row],[Day]], RefLists!$E:$E, 0)))</f>
        <v>0</v>
      </c>
      <c r="H546" t="b">
        <f>LEN(availability[[#This Row],[FacultyID]])&lt;&gt;LEN(TRIM(availability[[#This Row],[FacultyID]]))</f>
        <v>0</v>
      </c>
      <c r="I546" t="b">
        <f>OR(availability[[#This Row],[AvailableStart]]="", ISBLANK(availability[[#This Row],[AvailableStart]]))</f>
        <v>0</v>
      </c>
      <c r="J546" t="b">
        <f>OR(availability[[#This Row],[AvailableEnd]]="", ISBLANK(availability[[#This Row],[AvailableEnd]]))</f>
        <v>0</v>
      </c>
      <c r="K546" t="b">
        <f>AND(NOT(availability[[#This Row],[start_missing]]), NOT(ISNUMBER(availability[[#This Row],[AvailableStart]])))</f>
        <v>0</v>
      </c>
      <c r="L546" t="b">
        <f>AND(NOT(availability[[#This Row],[end_missing]]), NOT(ISNUMBER(availability[[#This Row],[AvailableEnd]])))</f>
        <v>0</v>
      </c>
      <c r="M546">
        <f>IF(availability[[#This Row],[start_missing]],"", IF(ISNUMBER(availability[[#This Row],[AvailableStart]]), availability[[#This Row],[AvailableStart]], IFERROR(TIMEVALUE(availability[[#This Row],[AvailableStart]]), "")))</f>
        <v>0.41666666666666669</v>
      </c>
      <c r="N546">
        <f>IF(availability[[#This Row],[end_missing]],"", IF(ISNUMBER(availability[[#This Row],[AvailableEnd]]), availability[[#This Row],[AvailableEnd]], IFERROR(TIMEVALUE(availability[[#This Row],[AvailableEnd]]), "")))</f>
        <v>0.5</v>
      </c>
      <c r="O546" t="b">
        <f>IF(OR(availability[[#This Row],[start_missing]],availability[[#This Row],[end_missing]]), FALSE,
 IF(OR(availability[[#This Row],[start_not_time]],availability[[#This Row],[end_not_time]]), FALSE,
 availability[[#This Row],[end_num]]-availability[[#This Row],[start_num]]&lt;0))</f>
        <v>0</v>
      </c>
      <c r="P546" cm="1">
        <f t="array" aca="1" ref="P546" ca="1">IF(OR(availability[[#This Row],[start_missing]],availability[[#This Row],[end_missing]]), "",
 IF(OR(availability[[#This Row],[start_not_time]],availability[[#This Row],[end_not_time]]), "",
 (_FV(availability[#This Row],"end_num",TRUE)-_FV(availability[#This Row],"start_num",TRUE))*24))</f>
        <v>0</v>
      </c>
      <c r="Q546">
        <f ca="1">IF(availability[[#This Row],[duration_hours]]="", FALSE,
 OR(availability[[#This Row],[duration_hours]]&lt;=0, availability[[#This Row],[duration_hours]]&gt;16))</f>
        <v>0</v>
      </c>
    </row>
    <row r="547" spans="1:17" x14ac:dyDescent="0.25">
      <c r="A547" t="s">
        <v>692</v>
      </c>
      <c r="B547" t="s">
        <v>1051</v>
      </c>
      <c r="C547" s="1">
        <v>0.45833333333333331</v>
      </c>
      <c r="D547" s="1">
        <v>0.54166666666666663</v>
      </c>
      <c r="E547" t="b">
        <f>LEN(TRIM(availability[[#This Row],[FacultyID]]))=0</f>
        <v>0</v>
      </c>
      <c r="F547" t="b">
        <f>LEN(TRIM(availability[[#This Row],[Day]]))=0</f>
        <v>0</v>
      </c>
      <c r="G547" t="b">
        <f>IF(availability[[#This Row],[Day]]="",FALSE, ISERROR(MATCH(availability[[#This Row],[Day]], RefLists!$E:$E, 0)))</f>
        <v>0</v>
      </c>
      <c r="H547" t="b">
        <f>LEN(availability[[#This Row],[FacultyID]])&lt;&gt;LEN(TRIM(availability[[#This Row],[FacultyID]]))</f>
        <v>0</v>
      </c>
      <c r="I547" t="b">
        <f>OR(availability[[#This Row],[AvailableStart]]="", ISBLANK(availability[[#This Row],[AvailableStart]]))</f>
        <v>0</v>
      </c>
      <c r="J547" t="b">
        <f>OR(availability[[#This Row],[AvailableEnd]]="", ISBLANK(availability[[#This Row],[AvailableEnd]]))</f>
        <v>0</v>
      </c>
      <c r="K547" t="b">
        <f>AND(NOT(availability[[#This Row],[start_missing]]), NOT(ISNUMBER(availability[[#This Row],[AvailableStart]])))</f>
        <v>0</v>
      </c>
      <c r="L547" t="b">
        <f>AND(NOT(availability[[#This Row],[end_missing]]), NOT(ISNUMBER(availability[[#This Row],[AvailableEnd]])))</f>
        <v>0</v>
      </c>
      <c r="M547">
        <f>IF(availability[[#This Row],[start_missing]],"", IF(ISNUMBER(availability[[#This Row],[AvailableStart]]), availability[[#This Row],[AvailableStart]], IFERROR(TIMEVALUE(availability[[#This Row],[AvailableStart]]), "")))</f>
        <v>0.45833333333333331</v>
      </c>
      <c r="N547">
        <f>IF(availability[[#This Row],[end_missing]],"", IF(ISNUMBER(availability[[#This Row],[AvailableEnd]]), availability[[#This Row],[AvailableEnd]], IFERROR(TIMEVALUE(availability[[#This Row],[AvailableEnd]]), "")))</f>
        <v>0.54166666666666663</v>
      </c>
      <c r="O547" t="b">
        <f>IF(OR(availability[[#This Row],[start_missing]],availability[[#This Row],[end_missing]]), FALSE,
 IF(OR(availability[[#This Row],[start_not_time]],availability[[#This Row],[end_not_time]]), FALSE,
 availability[[#This Row],[end_num]]-availability[[#This Row],[start_num]]&lt;0))</f>
        <v>0</v>
      </c>
      <c r="P547" cm="1">
        <f t="array" aca="1" ref="P547" ca="1">IF(OR(availability[[#This Row],[start_missing]],availability[[#This Row],[end_missing]]), "",
 IF(OR(availability[[#This Row],[start_not_time]],availability[[#This Row],[end_not_time]]), "",
 (_FV(availability[#This Row],"end_num",TRUE)-_FV(availability[#This Row],"start_num",TRUE))*24))</f>
        <v>0</v>
      </c>
      <c r="Q547">
        <f ca="1">IF(availability[[#This Row],[duration_hours]]="", FALSE,
 OR(availability[[#This Row],[duration_hours]]&lt;=0, availability[[#This Row],[duration_hours]]&gt;16))</f>
        <v>0</v>
      </c>
    </row>
    <row r="548" spans="1:17" x14ac:dyDescent="0.25">
      <c r="A548" t="s">
        <v>695</v>
      </c>
      <c r="B548" t="s">
        <v>1051</v>
      </c>
      <c r="C548" s="1">
        <v>0.5</v>
      </c>
      <c r="D548" s="1">
        <v>0.66666666666666663</v>
      </c>
      <c r="E548" t="b">
        <f>LEN(TRIM(availability[[#This Row],[FacultyID]]))=0</f>
        <v>0</v>
      </c>
      <c r="F548" t="b">
        <f>LEN(TRIM(availability[[#This Row],[Day]]))=0</f>
        <v>0</v>
      </c>
      <c r="G548" t="b">
        <f>IF(availability[[#This Row],[Day]]="",FALSE, ISERROR(MATCH(availability[[#This Row],[Day]], RefLists!$E:$E, 0)))</f>
        <v>0</v>
      </c>
      <c r="H548" t="b">
        <f>LEN(availability[[#This Row],[FacultyID]])&lt;&gt;LEN(TRIM(availability[[#This Row],[FacultyID]]))</f>
        <v>0</v>
      </c>
      <c r="I548" t="b">
        <f>OR(availability[[#This Row],[AvailableStart]]="", ISBLANK(availability[[#This Row],[AvailableStart]]))</f>
        <v>0</v>
      </c>
      <c r="J548" t="b">
        <f>OR(availability[[#This Row],[AvailableEnd]]="", ISBLANK(availability[[#This Row],[AvailableEnd]]))</f>
        <v>0</v>
      </c>
      <c r="K548" t="b">
        <f>AND(NOT(availability[[#This Row],[start_missing]]), NOT(ISNUMBER(availability[[#This Row],[AvailableStart]])))</f>
        <v>0</v>
      </c>
      <c r="L548" t="b">
        <f>AND(NOT(availability[[#This Row],[end_missing]]), NOT(ISNUMBER(availability[[#This Row],[AvailableEnd]])))</f>
        <v>0</v>
      </c>
      <c r="M548">
        <f>IF(availability[[#This Row],[start_missing]],"", IF(ISNUMBER(availability[[#This Row],[AvailableStart]]), availability[[#This Row],[AvailableStart]], IFERROR(TIMEVALUE(availability[[#This Row],[AvailableStart]]), "")))</f>
        <v>0.5</v>
      </c>
      <c r="N548">
        <f>IF(availability[[#This Row],[end_missing]],"", IF(ISNUMBER(availability[[#This Row],[AvailableEnd]]), availability[[#This Row],[AvailableEnd]], IFERROR(TIMEVALUE(availability[[#This Row],[AvailableEnd]]), "")))</f>
        <v>0.66666666666666663</v>
      </c>
      <c r="O548" t="b">
        <f>IF(OR(availability[[#This Row],[start_missing]],availability[[#This Row],[end_missing]]), FALSE,
 IF(OR(availability[[#This Row],[start_not_time]],availability[[#This Row],[end_not_time]]), FALSE,
 availability[[#This Row],[end_num]]-availability[[#This Row],[start_num]]&lt;0))</f>
        <v>0</v>
      </c>
      <c r="P548" cm="1">
        <f t="array" aca="1" ref="P548" ca="1">IF(OR(availability[[#This Row],[start_missing]],availability[[#This Row],[end_missing]]), "",
 IF(OR(availability[[#This Row],[start_not_time]],availability[[#This Row],[end_not_time]]), "",
 (_FV(availability[#This Row],"end_num",TRUE)-_FV(availability[#This Row],"start_num",TRUE))*24))</f>
        <v>0</v>
      </c>
      <c r="Q548">
        <f ca="1">IF(availability[[#This Row],[duration_hours]]="", FALSE,
 OR(availability[[#This Row],[duration_hours]]&lt;=0, availability[[#This Row],[duration_hours]]&gt;16))</f>
        <v>0</v>
      </c>
    </row>
    <row r="549" spans="1:17" x14ac:dyDescent="0.25">
      <c r="A549" t="s">
        <v>695</v>
      </c>
      <c r="B549" t="s">
        <v>1053</v>
      </c>
      <c r="C549" s="1">
        <v>0.5</v>
      </c>
      <c r="D549" s="1">
        <v>0.58333333333333337</v>
      </c>
      <c r="E549" t="b">
        <f>LEN(TRIM(availability[[#This Row],[FacultyID]]))=0</f>
        <v>0</v>
      </c>
      <c r="F549" t="b">
        <f>LEN(TRIM(availability[[#This Row],[Day]]))=0</f>
        <v>0</v>
      </c>
      <c r="G549" t="b">
        <f>IF(availability[[#This Row],[Day]]="",FALSE, ISERROR(MATCH(availability[[#This Row],[Day]], RefLists!$E:$E, 0)))</f>
        <v>0</v>
      </c>
      <c r="H549" t="b">
        <f>LEN(availability[[#This Row],[FacultyID]])&lt;&gt;LEN(TRIM(availability[[#This Row],[FacultyID]]))</f>
        <v>0</v>
      </c>
      <c r="I549" t="b">
        <f>OR(availability[[#This Row],[AvailableStart]]="", ISBLANK(availability[[#This Row],[AvailableStart]]))</f>
        <v>0</v>
      </c>
      <c r="J549" t="b">
        <f>OR(availability[[#This Row],[AvailableEnd]]="", ISBLANK(availability[[#This Row],[AvailableEnd]]))</f>
        <v>0</v>
      </c>
      <c r="K549" t="b">
        <f>AND(NOT(availability[[#This Row],[start_missing]]), NOT(ISNUMBER(availability[[#This Row],[AvailableStart]])))</f>
        <v>0</v>
      </c>
      <c r="L549" t="b">
        <f>AND(NOT(availability[[#This Row],[end_missing]]), NOT(ISNUMBER(availability[[#This Row],[AvailableEnd]])))</f>
        <v>0</v>
      </c>
      <c r="M549">
        <f>IF(availability[[#This Row],[start_missing]],"", IF(ISNUMBER(availability[[#This Row],[AvailableStart]]), availability[[#This Row],[AvailableStart]], IFERROR(TIMEVALUE(availability[[#This Row],[AvailableStart]]), "")))</f>
        <v>0.5</v>
      </c>
      <c r="N549">
        <f>IF(availability[[#This Row],[end_missing]],"", IF(ISNUMBER(availability[[#This Row],[AvailableEnd]]), availability[[#This Row],[AvailableEnd]], IFERROR(TIMEVALUE(availability[[#This Row],[AvailableEnd]]), "")))</f>
        <v>0.58333333333333337</v>
      </c>
      <c r="O549" t="b">
        <f>IF(OR(availability[[#This Row],[start_missing]],availability[[#This Row],[end_missing]]), FALSE,
 IF(OR(availability[[#This Row],[start_not_time]],availability[[#This Row],[end_not_time]]), FALSE,
 availability[[#This Row],[end_num]]-availability[[#This Row],[start_num]]&lt;0))</f>
        <v>0</v>
      </c>
      <c r="P549" cm="1">
        <f t="array" aca="1" ref="P549" ca="1">IF(OR(availability[[#This Row],[start_missing]],availability[[#This Row],[end_missing]]), "",
 IF(OR(availability[[#This Row],[start_not_time]],availability[[#This Row],[end_not_time]]), "",
 (_FV(availability[#This Row],"end_num",TRUE)-_FV(availability[#This Row],"start_num",TRUE))*24))</f>
        <v>0</v>
      </c>
      <c r="Q549">
        <f ca="1">IF(availability[[#This Row],[duration_hours]]="", FALSE,
 OR(availability[[#This Row],[duration_hours]]&lt;=0, availability[[#This Row],[duration_hours]]&gt;16))</f>
        <v>0</v>
      </c>
    </row>
    <row r="550" spans="1:17" x14ac:dyDescent="0.25">
      <c r="A550" t="s">
        <v>695</v>
      </c>
      <c r="B550" t="s">
        <v>1052</v>
      </c>
      <c r="C550" s="1">
        <v>0.375</v>
      </c>
      <c r="D550" s="1">
        <v>0.45833333333333331</v>
      </c>
      <c r="E550" t="b">
        <f>LEN(TRIM(availability[[#This Row],[FacultyID]]))=0</f>
        <v>0</v>
      </c>
      <c r="F550" t="b">
        <f>LEN(TRIM(availability[[#This Row],[Day]]))=0</f>
        <v>0</v>
      </c>
      <c r="G550" t="b">
        <f>IF(availability[[#This Row],[Day]]="",FALSE, ISERROR(MATCH(availability[[#This Row],[Day]], RefLists!$E:$E, 0)))</f>
        <v>0</v>
      </c>
      <c r="H550" t="b">
        <f>LEN(availability[[#This Row],[FacultyID]])&lt;&gt;LEN(TRIM(availability[[#This Row],[FacultyID]]))</f>
        <v>0</v>
      </c>
      <c r="I550" t="b">
        <f>OR(availability[[#This Row],[AvailableStart]]="", ISBLANK(availability[[#This Row],[AvailableStart]]))</f>
        <v>0</v>
      </c>
      <c r="J550" t="b">
        <f>OR(availability[[#This Row],[AvailableEnd]]="", ISBLANK(availability[[#This Row],[AvailableEnd]]))</f>
        <v>0</v>
      </c>
      <c r="K550" t="b">
        <f>AND(NOT(availability[[#This Row],[start_missing]]), NOT(ISNUMBER(availability[[#This Row],[AvailableStart]])))</f>
        <v>0</v>
      </c>
      <c r="L550" t="b">
        <f>AND(NOT(availability[[#This Row],[end_missing]]), NOT(ISNUMBER(availability[[#This Row],[AvailableEnd]])))</f>
        <v>0</v>
      </c>
      <c r="M550">
        <f>IF(availability[[#This Row],[start_missing]],"", IF(ISNUMBER(availability[[#This Row],[AvailableStart]]), availability[[#This Row],[AvailableStart]], IFERROR(TIMEVALUE(availability[[#This Row],[AvailableStart]]), "")))</f>
        <v>0.375</v>
      </c>
      <c r="N550">
        <f>IF(availability[[#This Row],[end_missing]],"", IF(ISNUMBER(availability[[#This Row],[AvailableEnd]]), availability[[#This Row],[AvailableEnd]], IFERROR(TIMEVALUE(availability[[#This Row],[AvailableEnd]]), "")))</f>
        <v>0.45833333333333331</v>
      </c>
      <c r="O550" t="b">
        <f>IF(OR(availability[[#This Row],[start_missing]],availability[[#This Row],[end_missing]]), FALSE,
 IF(OR(availability[[#This Row],[start_not_time]],availability[[#This Row],[end_not_time]]), FALSE,
 availability[[#This Row],[end_num]]-availability[[#This Row],[start_num]]&lt;0))</f>
        <v>0</v>
      </c>
      <c r="P550" cm="1">
        <f t="array" aca="1" ref="P550" ca="1">IF(OR(availability[[#This Row],[start_missing]],availability[[#This Row],[end_missing]]), "",
 IF(OR(availability[[#This Row],[start_not_time]],availability[[#This Row],[end_not_time]]), "",
 (_FV(availability[#This Row],"end_num",TRUE)-_FV(availability[#This Row],"start_num",TRUE))*24))</f>
        <v>0</v>
      </c>
      <c r="Q550">
        <f ca="1">IF(availability[[#This Row],[duration_hours]]="", FALSE,
 OR(availability[[#This Row],[duration_hours]]&lt;=0, availability[[#This Row],[duration_hours]]&gt;16))</f>
        <v>0</v>
      </c>
    </row>
    <row r="551" spans="1:17" x14ac:dyDescent="0.25">
      <c r="A551" t="s">
        <v>696</v>
      </c>
      <c r="B551" t="s">
        <v>1053</v>
      </c>
      <c r="C551" s="1">
        <v>0.5</v>
      </c>
      <c r="D551" s="1">
        <v>0.66666666666666663</v>
      </c>
      <c r="E551" t="b">
        <f>LEN(TRIM(availability[[#This Row],[FacultyID]]))=0</f>
        <v>0</v>
      </c>
      <c r="F551" t="b">
        <f>LEN(TRIM(availability[[#This Row],[Day]]))=0</f>
        <v>0</v>
      </c>
      <c r="G551" t="b">
        <f>IF(availability[[#This Row],[Day]]="",FALSE, ISERROR(MATCH(availability[[#This Row],[Day]], RefLists!$E:$E, 0)))</f>
        <v>0</v>
      </c>
      <c r="H551" t="b">
        <f>LEN(availability[[#This Row],[FacultyID]])&lt;&gt;LEN(TRIM(availability[[#This Row],[FacultyID]]))</f>
        <v>0</v>
      </c>
      <c r="I551" t="b">
        <f>OR(availability[[#This Row],[AvailableStart]]="", ISBLANK(availability[[#This Row],[AvailableStart]]))</f>
        <v>0</v>
      </c>
      <c r="J551" t="b">
        <f>OR(availability[[#This Row],[AvailableEnd]]="", ISBLANK(availability[[#This Row],[AvailableEnd]]))</f>
        <v>0</v>
      </c>
      <c r="K551" t="b">
        <f>AND(NOT(availability[[#This Row],[start_missing]]), NOT(ISNUMBER(availability[[#This Row],[AvailableStart]])))</f>
        <v>0</v>
      </c>
      <c r="L551" t="b">
        <f>AND(NOT(availability[[#This Row],[end_missing]]), NOT(ISNUMBER(availability[[#This Row],[AvailableEnd]])))</f>
        <v>0</v>
      </c>
      <c r="M551">
        <f>IF(availability[[#This Row],[start_missing]],"", IF(ISNUMBER(availability[[#This Row],[AvailableStart]]), availability[[#This Row],[AvailableStart]], IFERROR(TIMEVALUE(availability[[#This Row],[AvailableStart]]), "")))</f>
        <v>0.5</v>
      </c>
      <c r="N551">
        <f>IF(availability[[#This Row],[end_missing]],"", IF(ISNUMBER(availability[[#This Row],[AvailableEnd]]), availability[[#This Row],[AvailableEnd]], IFERROR(TIMEVALUE(availability[[#This Row],[AvailableEnd]]), "")))</f>
        <v>0.66666666666666663</v>
      </c>
      <c r="O551" t="b">
        <f>IF(OR(availability[[#This Row],[start_missing]],availability[[#This Row],[end_missing]]), FALSE,
 IF(OR(availability[[#This Row],[start_not_time]],availability[[#This Row],[end_not_time]]), FALSE,
 availability[[#This Row],[end_num]]-availability[[#This Row],[start_num]]&lt;0))</f>
        <v>0</v>
      </c>
      <c r="P551" cm="1">
        <f t="array" aca="1" ref="P551" ca="1">IF(OR(availability[[#This Row],[start_missing]],availability[[#This Row],[end_missing]]), "",
 IF(OR(availability[[#This Row],[start_not_time]],availability[[#This Row],[end_not_time]]), "",
 (_FV(availability[#This Row],"end_num",TRUE)-_FV(availability[#This Row],"start_num",TRUE))*24))</f>
        <v>0</v>
      </c>
      <c r="Q551">
        <f ca="1">IF(availability[[#This Row],[duration_hours]]="", FALSE,
 OR(availability[[#This Row],[duration_hours]]&lt;=0, availability[[#This Row],[duration_hours]]&gt;16))</f>
        <v>0</v>
      </c>
    </row>
    <row r="552" spans="1:17" x14ac:dyDescent="0.25">
      <c r="A552" t="s">
        <v>696</v>
      </c>
      <c r="B552" t="s">
        <v>1052</v>
      </c>
      <c r="C552" s="1">
        <v>0.33333333333333331</v>
      </c>
      <c r="D552" s="1">
        <v>0.41666666666666669</v>
      </c>
      <c r="E552" t="b">
        <f>LEN(TRIM(availability[[#This Row],[FacultyID]]))=0</f>
        <v>0</v>
      </c>
      <c r="F552" t="b">
        <f>LEN(TRIM(availability[[#This Row],[Day]]))=0</f>
        <v>0</v>
      </c>
      <c r="G552" t="b">
        <f>IF(availability[[#This Row],[Day]]="",FALSE, ISERROR(MATCH(availability[[#This Row],[Day]], RefLists!$E:$E, 0)))</f>
        <v>0</v>
      </c>
      <c r="H552" t="b">
        <f>LEN(availability[[#This Row],[FacultyID]])&lt;&gt;LEN(TRIM(availability[[#This Row],[FacultyID]]))</f>
        <v>0</v>
      </c>
      <c r="I552" t="b">
        <f>OR(availability[[#This Row],[AvailableStart]]="", ISBLANK(availability[[#This Row],[AvailableStart]]))</f>
        <v>0</v>
      </c>
      <c r="J552" t="b">
        <f>OR(availability[[#This Row],[AvailableEnd]]="", ISBLANK(availability[[#This Row],[AvailableEnd]]))</f>
        <v>0</v>
      </c>
      <c r="K552" t="b">
        <f>AND(NOT(availability[[#This Row],[start_missing]]), NOT(ISNUMBER(availability[[#This Row],[AvailableStart]])))</f>
        <v>0</v>
      </c>
      <c r="L552" t="b">
        <f>AND(NOT(availability[[#This Row],[end_missing]]), NOT(ISNUMBER(availability[[#This Row],[AvailableEnd]])))</f>
        <v>0</v>
      </c>
      <c r="M552">
        <f>IF(availability[[#This Row],[start_missing]],"", IF(ISNUMBER(availability[[#This Row],[AvailableStart]]), availability[[#This Row],[AvailableStart]], IFERROR(TIMEVALUE(availability[[#This Row],[AvailableStart]]), "")))</f>
        <v>0.33333333333333331</v>
      </c>
      <c r="N552">
        <f>IF(availability[[#This Row],[end_missing]],"", IF(ISNUMBER(availability[[#This Row],[AvailableEnd]]), availability[[#This Row],[AvailableEnd]], IFERROR(TIMEVALUE(availability[[#This Row],[AvailableEnd]]), "")))</f>
        <v>0.41666666666666669</v>
      </c>
      <c r="O552" t="b">
        <f>IF(OR(availability[[#This Row],[start_missing]],availability[[#This Row],[end_missing]]), FALSE,
 IF(OR(availability[[#This Row],[start_not_time]],availability[[#This Row],[end_not_time]]), FALSE,
 availability[[#This Row],[end_num]]-availability[[#This Row],[start_num]]&lt;0))</f>
        <v>0</v>
      </c>
      <c r="P552" cm="1">
        <f t="array" aca="1" ref="P552" ca="1">IF(OR(availability[[#This Row],[start_missing]],availability[[#This Row],[end_missing]]), "",
 IF(OR(availability[[#This Row],[start_not_time]],availability[[#This Row],[end_not_time]]), "",
 (_FV(availability[#This Row],"end_num",TRUE)-_FV(availability[#This Row],"start_num",TRUE))*24))</f>
        <v>0</v>
      </c>
      <c r="Q552">
        <f ca="1">IF(availability[[#This Row],[duration_hours]]="", FALSE,
 OR(availability[[#This Row],[duration_hours]]&lt;=0, availability[[#This Row],[duration_hours]]&gt;16))</f>
        <v>0</v>
      </c>
    </row>
    <row r="553" spans="1:17" x14ac:dyDescent="0.25">
      <c r="A553" t="s">
        <v>696</v>
      </c>
      <c r="B553" t="s">
        <v>1050</v>
      </c>
      <c r="C553" s="1">
        <v>0.41666666666666669</v>
      </c>
      <c r="D553" s="1">
        <v>0.5</v>
      </c>
      <c r="E553" t="b">
        <f>LEN(TRIM(availability[[#This Row],[FacultyID]]))=0</f>
        <v>0</v>
      </c>
      <c r="F553" t="b">
        <f>LEN(TRIM(availability[[#This Row],[Day]]))=0</f>
        <v>0</v>
      </c>
      <c r="G553" t="b">
        <f>IF(availability[[#This Row],[Day]]="",FALSE, ISERROR(MATCH(availability[[#This Row],[Day]], RefLists!$E:$E, 0)))</f>
        <v>0</v>
      </c>
      <c r="H553" t="b">
        <f>LEN(availability[[#This Row],[FacultyID]])&lt;&gt;LEN(TRIM(availability[[#This Row],[FacultyID]]))</f>
        <v>0</v>
      </c>
      <c r="I553" t="b">
        <f>OR(availability[[#This Row],[AvailableStart]]="", ISBLANK(availability[[#This Row],[AvailableStart]]))</f>
        <v>0</v>
      </c>
      <c r="J553" t="b">
        <f>OR(availability[[#This Row],[AvailableEnd]]="", ISBLANK(availability[[#This Row],[AvailableEnd]]))</f>
        <v>0</v>
      </c>
      <c r="K553" t="b">
        <f>AND(NOT(availability[[#This Row],[start_missing]]), NOT(ISNUMBER(availability[[#This Row],[AvailableStart]])))</f>
        <v>0</v>
      </c>
      <c r="L553" t="b">
        <f>AND(NOT(availability[[#This Row],[end_missing]]), NOT(ISNUMBER(availability[[#This Row],[AvailableEnd]])))</f>
        <v>0</v>
      </c>
      <c r="M553">
        <f>IF(availability[[#This Row],[start_missing]],"", IF(ISNUMBER(availability[[#This Row],[AvailableStart]]), availability[[#This Row],[AvailableStart]], IFERROR(TIMEVALUE(availability[[#This Row],[AvailableStart]]), "")))</f>
        <v>0.41666666666666669</v>
      </c>
      <c r="N553">
        <f>IF(availability[[#This Row],[end_missing]],"", IF(ISNUMBER(availability[[#This Row],[AvailableEnd]]), availability[[#This Row],[AvailableEnd]], IFERROR(TIMEVALUE(availability[[#This Row],[AvailableEnd]]), "")))</f>
        <v>0.5</v>
      </c>
      <c r="O553" t="b">
        <f>IF(OR(availability[[#This Row],[start_missing]],availability[[#This Row],[end_missing]]), FALSE,
 IF(OR(availability[[#This Row],[start_not_time]],availability[[#This Row],[end_not_time]]), FALSE,
 availability[[#This Row],[end_num]]-availability[[#This Row],[start_num]]&lt;0))</f>
        <v>0</v>
      </c>
      <c r="P553" cm="1">
        <f t="array" aca="1" ref="P553" ca="1">IF(OR(availability[[#This Row],[start_missing]],availability[[#This Row],[end_missing]]), "",
 IF(OR(availability[[#This Row],[start_not_time]],availability[[#This Row],[end_not_time]]), "",
 (_FV(availability[#This Row],"end_num",TRUE)-_FV(availability[#This Row],"start_num",TRUE))*24))</f>
        <v>0</v>
      </c>
      <c r="Q553">
        <f ca="1">IF(availability[[#This Row],[duration_hours]]="", FALSE,
 OR(availability[[#This Row],[duration_hours]]&lt;=0, availability[[#This Row],[duration_hours]]&gt;16))</f>
        <v>0</v>
      </c>
    </row>
    <row r="554" spans="1:17" x14ac:dyDescent="0.25">
      <c r="A554" t="s">
        <v>696</v>
      </c>
      <c r="B554" t="s">
        <v>1051</v>
      </c>
      <c r="C554" s="1">
        <v>0.375</v>
      </c>
      <c r="D554" s="1">
        <v>0.54166666666666663</v>
      </c>
      <c r="E554" t="b">
        <f>LEN(TRIM(availability[[#This Row],[FacultyID]]))=0</f>
        <v>0</v>
      </c>
      <c r="F554" t="b">
        <f>LEN(TRIM(availability[[#This Row],[Day]]))=0</f>
        <v>0</v>
      </c>
      <c r="G554" t="b">
        <f>IF(availability[[#This Row],[Day]]="",FALSE, ISERROR(MATCH(availability[[#This Row],[Day]], RefLists!$E:$E, 0)))</f>
        <v>0</v>
      </c>
      <c r="H554" t="b">
        <f>LEN(availability[[#This Row],[FacultyID]])&lt;&gt;LEN(TRIM(availability[[#This Row],[FacultyID]]))</f>
        <v>0</v>
      </c>
      <c r="I554" t="b">
        <f>OR(availability[[#This Row],[AvailableStart]]="", ISBLANK(availability[[#This Row],[AvailableStart]]))</f>
        <v>0</v>
      </c>
      <c r="J554" t="b">
        <f>OR(availability[[#This Row],[AvailableEnd]]="", ISBLANK(availability[[#This Row],[AvailableEnd]]))</f>
        <v>0</v>
      </c>
      <c r="K554" t="b">
        <f>AND(NOT(availability[[#This Row],[start_missing]]), NOT(ISNUMBER(availability[[#This Row],[AvailableStart]])))</f>
        <v>0</v>
      </c>
      <c r="L554" t="b">
        <f>AND(NOT(availability[[#This Row],[end_missing]]), NOT(ISNUMBER(availability[[#This Row],[AvailableEnd]])))</f>
        <v>0</v>
      </c>
      <c r="M554">
        <f>IF(availability[[#This Row],[start_missing]],"", IF(ISNUMBER(availability[[#This Row],[AvailableStart]]), availability[[#This Row],[AvailableStart]], IFERROR(TIMEVALUE(availability[[#This Row],[AvailableStart]]), "")))</f>
        <v>0.375</v>
      </c>
      <c r="N554">
        <f>IF(availability[[#This Row],[end_missing]],"", IF(ISNUMBER(availability[[#This Row],[AvailableEnd]]), availability[[#This Row],[AvailableEnd]], IFERROR(TIMEVALUE(availability[[#This Row],[AvailableEnd]]), "")))</f>
        <v>0.54166666666666663</v>
      </c>
      <c r="O554" t="b">
        <f>IF(OR(availability[[#This Row],[start_missing]],availability[[#This Row],[end_missing]]), FALSE,
 IF(OR(availability[[#This Row],[start_not_time]],availability[[#This Row],[end_not_time]]), FALSE,
 availability[[#This Row],[end_num]]-availability[[#This Row],[start_num]]&lt;0))</f>
        <v>0</v>
      </c>
      <c r="P554" cm="1">
        <f t="array" aca="1" ref="P554" ca="1">IF(OR(availability[[#This Row],[start_missing]],availability[[#This Row],[end_missing]]), "",
 IF(OR(availability[[#This Row],[start_not_time]],availability[[#This Row],[end_not_time]]), "",
 (_FV(availability[#This Row],"end_num",TRUE)-_FV(availability[#This Row],"start_num",TRUE))*24))</f>
        <v>0</v>
      </c>
      <c r="Q554">
        <f ca="1">IF(availability[[#This Row],[duration_hours]]="", FALSE,
 OR(availability[[#This Row],[duration_hours]]&lt;=0, availability[[#This Row],[duration_hours]]&gt;16))</f>
        <v>0</v>
      </c>
    </row>
    <row r="555" spans="1:17" x14ac:dyDescent="0.25">
      <c r="A555" t="s">
        <v>696</v>
      </c>
      <c r="B555" t="s">
        <v>1049</v>
      </c>
      <c r="C555" s="1">
        <v>0.41666666666666669</v>
      </c>
      <c r="D555" s="1">
        <v>0.5</v>
      </c>
      <c r="E555" t="b">
        <f>LEN(TRIM(availability[[#This Row],[FacultyID]]))=0</f>
        <v>0</v>
      </c>
      <c r="F555" t="b">
        <f>LEN(TRIM(availability[[#This Row],[Day]]))=0</f>
        <v>0</v>
      </c>
      <c r="G555" t="b">
        <f>IF(availability[[#This Row],[Day]]="",FALSE, ISERROR(MATCH(availability[[#This Row],[Day]], RefLists!$E:$E, 0)))</f>
        <v>0</v>
      </c>
      <c r="H555" t="b">
        <f>LEN(availability[[#This Row],[FacultyID]])&lt;&gt;LEN(TRIM(availability[[#This Row],[FacultyID]]))</f>
        <v>0</v>
      </c>
      <c r="I555" t="b">
        <f>OR(availability[[#This Row],[AvailableStart]]="", ISBLANK(availability[[#This Row],[AvailableStart]]))</f>
        <v>0</v>
      </c>
      <c r="J555" t="b">
        <f>OR(availability[[#This Row],[AvailableEnd]]="", ISBLANK(availability[[#This Row],[AvailableEnd]]))</f>
        <v>0</v>
      </c>
      <c r="K555" t="b">
        <f>AND(NOT(availability[[#This Row],[start_missing]]), NOT(ISNUMBER(availability[[#This Row],[AvailableStart]])))</f>
        <v>0</v>
      </c>
      <c r="L555" t="b">
        <f>AND(NOT(availability[[#This Row],[end_missing]]), NOT(ISNUMBER(availability[[#This Row],[AvailableEnd]])))</f>
        <v>0</v>
      </c>
      <c r="M555">
        <f>IF(availability[[#This Row],[start_missing]],"", IF(ISNUMBER(availability[[#This Row],[AvailableStart]]), availability[[#This Row],[AvailableStart]], IFERROR(TIMEVALUE(availability[[#This Row],[AvailableStart]]), "")))</f>
        <v>0.41666666666666669</v>
      </c>
      <c r="N555">
        <f>IF(availability[[#This Row],[end_missing]],"", IF(ISNUMBER(availability[[#This Row],[AvailableEnd]]), availability[[#This Row],[AvailableEnd]], IFERROR(TIMEVALUE(availability[[#This Row],[AvailableEnd]]), "")))</f>
        <v>0.5</v>
      </c>
      <c r="O555" t="b">
        <f>IF(OR(availability[[#This Row],[start_missing]],availability[[#This Row],[end_missing]]), FALSE,
 IF(OR(availability[[#This Row],[start_not_time]],availability[[#This Row],[end_not_time]]), FALSE,
 availability[[#This Row],[end_num]]-availability[[#This Row],[start_num]]&lt;0))</f>
        <v>0</v>
      </c>
      <c r="P555" cm="1">
        <f t="array" aca="1" ref="P555" ca="1">IF(OR(availability[[#This Row],[start_missing]],availability[[#This Row],[end_missing]]), "",
 IF(OR(availability[[#This Row],[start_not_time]],availability[[#This Row],[end_not_time]]), "",
 (_FV(availability[#This Row],"end_num",TRUE)-_FV(availability[#This Row],"start_num",TRUE))*24))</f>
        <v>0</v>
      </c>
      <c r="Q555">
        <f ca="1">IF(availability[[#This Row],[duration_hours]]="", FALSE,
 OR(availability[[#This Row],[duration_hours]]&lt;=0, availability[[#This Row],[duration_hours]]&gt;16))</f>
        <v>0</v>
      </c>
    </row>
    <row r="556" spans="1:17" x14ac:dyDescent="0.25">
      <c r="A556" t="s">
        <v>699</v>
      </c>
      <c r="B556" t="s">
        <v>1053</v>
      </c>
      <c r="C556" s="1">
        <v>0.45833333333333331</v>
      </c>
      <c r="D556" s="1">
        <v>0.54166666666666663</v>
      </c>
      <c r="E556" t="b">
        <f>LEN(TRIM(availability[[#This Row],[FacultyID]]))=0</f>
        <v>0</v>
      </c>
      <c r="F556" t="b">
        <f>LEN(TRIM(availability[[#This Row],[Day]]))=0</f>
        <v>0</v>
      </c>
      <c r="G556" t="b">
        <f>IF(availability[[#This Row],[Day]]="",FALSE, ISERROR(MATCH(availability[[#This Row],[Day]], RefLists!$E:$E, 0)))</f>
        <v>0</v>
      </c>
      <c r="H556" t="b">
        <f>LEN(availability[[#This Row],[FacultyID]])&lt;&gt;LEN(TRIM(availability[[#This Row],[FacultyID]]))</f>
        <v>0</v>
      </c>
      <c r="I556" t="b">
        <f>OR(availability[[#This Row],[AvailableStart]]="", ISBLANK(availability[[#This Row],[AvailableStart]]))</f>
        <v>0</v>
      </c>
      <c r="J556" t="b">
        <f>OR(availability[[#This Row],[AvailableEnd]]="", ISBLANK(availability[[#This Row],[AvailableEnd]]))</f>
        <v>0</v>
      </c>
      <c r="K556" t="b">
        <f>AND(NOT(availability[[#This Row],[start_missing]]), NOT(ISNUMBER(availability[[#This Row],[AvailableStart]])))</f>
        <v>0</v>
      </c>
      <c r="L556" t="b">
        <f>AND(NOT(availability[[#This Row],[end_missing]]), NOT(ISNUMBER(availability[[#This Row],[AvailableEnd]])))</f>
        <v>0</v>
      </c>
      <c r="M556">
        <f>IF(availability[[#This Row],[start_missing]],"", IF(ISNUMBER(availability[[#This Row],[AvailableStart]]), availability[[#This Row],[AvailableStart]], IFERROR(TIMEVALUE(availability[[#This Row],[AvailableStart]]), "")))</f>
        <v>0.45833333333333331</v>
      </c>
      <c r="N556">
        <f>IF(availability[[#This Row],[end_missing]],"", IF(ISNUMBER(availability[[#This Row],[AvailableEnd]]), availability[[#This Row],[AvailableEnd]], IFERROR(TIMEVALUE(availability[[#This Row],[AvailableEnd]]), "")))</f>
        <v>0.54166666666666663</v>
      </c>
      <c r="O556" t="b">
        <f>IF(OR(availability[[#This Row],[start_missing]],availability[[#This Row],[end_missing]]), FALSE,
 IF(OR(availability[[#This Row],[start_not_time]],availability[[#This Row],[end_not_time]]), FALSE,
 availability[[#This Row],[end_num]]-availability[[#This Row],[start_num]]&lt;0))</f>
        <v>0</v>
      </c>
      <c r="P556" cm="1">
        <f t="array" aca="1" ref="P556" ca="1">IF(OR(availability[[#This Row],[start_missing]],availability[[#This Row],[end_missing]]), "",
 IF(OR(availability[[#This Row],[start_not_time]],availability[[#This Row],[end_not_time]]), "",
 (_FV(availability[#This Row],"end_num",TRUE)-_FV(availability[#This Row],"start_num",TRUE))*24))</f>
        <v>0</v>
      </c>
      <c r="Q556">
        <f ca="1">IF(availability[[#This Row],[duration_hours]]="", FALSE,
 OR(availability[[#This Row],[duration_hours]]&lt;=0, availability[[#This Row],[duration_hours]]&gt;16))</f>
        <v>0</v>
      </c>
    </row>
    <row r="557" spans="1:17" x14ac:dyDescent="0.25">
      <c r="A557" t="s">
        <v>699</v>
      </c>
      <c r="B557" t="s">
        <v>1050</v>
      </c>
      <c r="C557" s="1">
        <v>0.41666666666666669</v>
      </c>
      <c r="D557" s="1">
        <v>0.58333333333333337</v>
      </c>
      <c r="E557" t="b">
        <f>LEN(TRIM(availability[[#This Row],[FacultyID]]))=0</f>
        <v>0</v>
      </c>
      <c r="F557" t="b">
        <f>LEN(TRIM(availability[[#This Row],[Day]]))=0</f>
        <v>0</v>
      </c>
      <c r="G557" t="b">
        <f>IF(availability[[#This Row],[Day]]="",FALSE, ISERROR(MATCH(availability[[#This Row],[Day]], RefLists!$E:$E, 0)))</f>
        <v>0</v>
      </c>
      <c r="H557" t="b">
        <f>LEN(availability[[#This Row],[FacultyID]])&lt;&gt;LEN(TRIM(availability[[#This Row],[FacultyID]]))</f>
        <v>0</v>
      </c>
      <c r="I557" t="b">
        <f>OR(availability[[#This Row],[AvailableStart]]="", ISBLANK(availability[[#This Row],[AvailableStart]]))</f>
        <v>0</v>
      </c>
      <c r="J557" t="b">
        <f>OR(availability[[#This Row],[AvailableEnd]]="", ISBLANK(availability[[#This Row],[AvailableEnd]]))</f>
        <v>0</v>
      </c>
      <c r="K557" t="b">
        <f>AND(NOT(availability[[#This Row],[start_missing]]), NOT(ISNUMBER(availability[[#This Row],[AvailableStart]])))</f>
        <v>0</v>
      </c>
      <c r="L557" t="b">
        <f>AND(NOT(availability[[#This Row],[end_missing]]), NOT(ISNUMBER(availability[[#This Row],[AvailableEnd]])))</f>
        <v>0</v>
      </c>
      <c r="M557">
        <f>IF(availability[[#This Row],[start_missing]],"", IF(ISNUMBER(availability[[#This Row],[AvailableStart]]), availability[[#This Row],[AvailableStart]], IFERROR(TIMEVALUE(availability[[#This Row],[AvailableStart]]), "")))</f>
        <v>0.41666666666666669</v>
      </c>
      <c r="N557">
        <f>IF(availability[[#This Row],[end_missing]],"", IF(ISNUMBER(availability[[#This Row],[AvailableEnd]]), availability[[#This Row],[AvailableEnd]], IFERROR(TIMEVALUE(availability[[#This Row],[AvailableEnd]]), "")))</f>
        <v>0.58333333333333337</v>
      </c>
      <c r="O557" t="b">
        <f>IF(OR(availability[[#This Row],[start_missing]],availability[[#This Row],[end_missing]]), FALSE,
 IF(OR(availability[[#This Row],[start_not_time]],availability[[#This Row],[end_not_time]]), FALSE,
 availability[[#This Row],[end_num]]-availability[[#This Row],[start_num]]&lt;0))</f>
        <v>0</v>
      </c>
      <c r="P557" cm="1">
        <f t="array" aca="1" ref="P557" ca="1">IF(OR(availability[[#This Row],[start_missing]],availability[[#This Row],[end_missing]]), "",
 IF(OR(availability[[#This Row],[start_not_time]],availability[[#This Row],[end_not_time]]), "",
 (_FV(availability[#This Row],"end_num",TRUE)-_FV(availability[#This Row],"start_num",TRUE))*24))</f>
        <v>0</v>
      </c>
      <c r="Q557">
        <f ca="1">IF(availability[[#This Row],[duration_hours]]="", FALSE,
 OR(availability[[#This Row],[duration_hours]]&lt;=0, availability[[#This Row],[duration_hours]]&gt;16))</f>
        <v>0</v>
      </c>
    </row>
    <row r="558" spans="1:17" x14ac:dyDescent="0.25">
      <c r="A558" t="s">
        <v>699</v>
      </c>
      <c r="B558" t="s">
        <v>1052</v>
      </c>
      <c r="C558" s="1">
        <v>0.41666666666666669</v>
      </c>
      <c r="D558" s="1">
        <v>0.5</v>
      </c>
      <c r="E558" t="b">
        <f>LEN(TRIM(availability[[#This Row],[FacultyID]]))=0</f>
        <v>0</v>
      </c>
      <c r="F558" t="b">
        <f>LEN(TRIM(availability[[#This Row],[Day]]))=0</f>
        <v>0</v>
      </c>
      <c r="G558" t="b">
        <f>IF(availability[[#This Row],[Day]]="",FALSE, ISERROR(MATCH(availability[[#This Row],[Day]], RefLists!$E:$E, 0)))</f>
        <v>0</v>
      </c>
      <c r="H558" t="b">
        <f>LEN(availability[[#This Row],[FacultyID]])&lt;&gt;LEN(TRIM(availability[[#This Row],[FacultyID]]))</f>
        <v>0</v>
      </c>
      <c r="I558" t="b">
        <f>OR(availability[[#This Row],[AvailableStart]]="", ISBLANK(availability[[#This Row],[AvailableStart]]))</f>
        <v>0</v>
      </c>
      <c r="J558" t="b">
        <f>OR(availability[[#This Row],[AvailableEnd]]="", ISBLANK(availability[[#This Row],[AvailableEnd]]))</f>
        <v>0</v>
      </c>
      <c r="K558" t="b">
        <f>AND(NOT(availability[[#This Row],[start_missing]]), NOT(ISNUMBER(availability[[#This Row],[AvailableStart]])))</f>
        <v>0</v>
      </c>
      <c r="L558" t="b">
        <f>AND(NOT(availability[[#This Row],[end_missing]]), NOT(ISNUMBER(availability[[#This Row],[AvailableEnd]])))</f>
        <v>0</v>
      </c>
      <c r="M558">
        <f>IF(availability[[#This Row],[start_missing]],"", IF(ISNUMBER(availability[[#This Row],[AvailableStart]]), availability[[#This Row],[AvailableStart]], IFERROR(TIMEVALUE(availability[[#This Row],[AvailableStart]]), "")))</f>
        <v>0.41666666666666669</v>
      </c>
      <c r="N558">
        <f>IF(availability[[#This Row],[end_missing]],"", IF(ISNUMBER(availability[[#This Row],[AvailableEnd]]), availability[[#This Row],[AvailableEnd]], IFERROR(TIMEVALUE(availability[[#This Row],[AvailableEnd]]), "")))</f>
        <v>0.5</v>
      </c>
      <c r="O558" t="b">
        <f>IF(OR(availability[[#This Row],[start_missing]],availability[[#This Row],[end_missing]]), FALSE,
 IF(OR(availability[[#This Row],[start_not_time]],availability[[#This Row],[end_not_time]]), FALSE,
 availability[[#This Row],[end_num]]-availability[[#This Row],[start_num]]&lt;0))</f>
        <v>0</v>
      </c>
      <c r="P558" cm="1">
        <f t="array" aca="1" ref="P558" ca="1">IF(OR(availability[[#This Row],[start_missing]],availability[[#This Row],[end_missing]]), "",
 IF(OR(availability[[#This Row],[start_not_time]],availability[[#This Row],[end_not_time]]), "",
 (_FV(availability[#This Row],"end_num",TRUE)-_FV(availability[#This Row],"start_num",TRUE))*24))</f>
        <v>0</v>
      </c>
      <c r="Q558">
        <f ca="1">IF(availability[[#This Row],[duration_hours]]="", FALSE,
 OR(availability[[#This Row],[duration_hours]]&lt;=0, availability[[#This Row],[duration_hours]]&gt;16))</f>
        <v>0</v>
      </c>
    </row>
    <row r="559" spans="1:17" x14ac:dyDescent="0.25">
      <c r="A559" t="s">
        <v>702</v>
      </c>
      <c r="B559" t="s">
        <v>1053</v>
      </c>
      <c r="C559" s="1">
        <v>0.54166666666666663</v>
      </c>
      <c r="D559" s="1">
        <v>0.70833333333333337</v>
      </c>
      <c r="E559" t="b">
        <f>LEN(TRIM(availability[[#This Row],[FacultyID]]))=0</f>
        <v>0</v>
      </c>
      <c r="F559" t="b">
        <f>LEN(TRIM(availability[[#This Row],[Day]]))=0</f>
        <v>0</v>
      </c>
      <c r="G559" t="b">
        <f>IF(availability[[#This Row],[Day]]="",FALSE, ISERROR(MATCH(availability[[#This Row],[Day]], RefLists!$E:$E, 0)))</f>
        <v>0</v>
      </c>
      <c r="H559" t="b">
        <f>LEN(availability[[#This Row],[FacultyID]])&lt;&gt;LEN(TRIM(availability[[#This Row],[FacultyID]]))</f>
        <v>0</v>
      </c>
      <c r="I559" t="b">
        <f>OR(availability[[#This Row],[AvailableStart]]="", ISBLANK(availability[[#This Row],[AvailableStart]]))</f>
        <v>0</v>
      </c>
      <c r="J559" t="b">
        <f>OR(availability[[#This Row],[AvailableEnd]]="", ISBLANK(availability[[#This Row],[AvailableEnd]]))</f>
        <v>0</v>
      </c>
      <c r="K559" t="b">
        <f>AND(NOT(availability[[#This Row],[start_missing]]), NOT(ISNUMBER(availability[[#This Row],[AvailableStart]])))</f>
        <v>0</v>
      </c>
      <c r="L559" t="b">
        <f>AND(NOT(availability[[#This Row],[end_missing]]), NOT(ISNUMBER(availability[[#This Row],[AvailableEnd]])))</f>
        <v>0</v>
      </c>
      <c r="M559">
        <f>IF(availability[[#This Row],[start_missing]],"", IF(ISNUMBER(availability[[#This Row],[AvailableStart]]), availability[[#This Row],[AvailableStart]], IFERROR(TIMEVALUE(availability[[#This Row],[AvailableStart]]), "")))</f>
        <v>0.54166666666666663</v>
      </c>
      <c r="N559">
        <f>IF(availability[[#This Row],[end_missing]],"", IF(ISNUMBER(availability[[#This Row],[AvailableEnd]]), availability[[#This Row],[AvailableEnd]], IFERROR(TIMEVALUE(availability[[#This Row],[AvailableEnd]]), "")))</f>
        <v>0.70833333333333337</v>
      </c>
      <c r="O559" t="b">
        <f>IF(OR(availability[[#This Row],[start_missing]],availability[[#This Row],[end_missing]]), FALSE,
 IF(OR(availability[[#This Row],[start_not_time]],availability[[#This Row],[end_not_time]]), FALSE,
 availability[[#This Row],[end_num]]-availability[[#This Row],[start_num]]&lt;0))</f>
        <v>0</v>
      </c>
      <c r="P559" cm="1">
        <f t="array" aca="1" ref="P559" ca="1">IF(OR(availability[[#This Row],[start_missing]],availability[[#This Row],[end_missing]]), "",
 IF(OR(availability[[#This Row],[start_not_time]],availability[[#This Row],[end_not_time]]), "",
 (_FV(availability[#This Row],"end_num",TRUE)-_FV(availability[#This Row],"start_num",TRUE))*24))</f>
        <v>0</v>
      </c>
      <c r="Q559">
        <f ca="1">IF(availability[[#This Row],[duration_hours]]="", FALSE,
 OR(availability[[#This Row],[duration_hours]]&lt;=0, availability[[#This Row],[duration_hours]]&gt;16))</f>
        <v>0</v>
      </c>
    </row>
    <row r="560" spans="1:17" x14ac:dyDescent="0.25">
      <c r="A560" t="s">
        <v>702</v>
      </c>
      <c r="B560" t="s">
        <v>1049</v>
      </c>
      <c r="C560" s="1">
        <v>0.45833333333333331</v>
      </c>
      <c r="D560" s="1">
        <v>0.54166666666666663</v>
      </c>
      <c r="E560" t="b">
        <f>LEN(TRIM(availability[[#This Row],[FacultyID]]))=0</f>
        <v>0</v>
      </c>
      <c r="F560" t="b">
        <f>LEN(TRIM(availability[[#This Row],[Day]]))=0</f>
        <v>0</v>
      </c>
      <c r="G560" t="b">
        <f>IF(availability[[#This Row],[Day]]="",FALSE, ISERROR(MATCH(availability[[#This Row],[Day]], RefLists!$E:$E, 0)))</f>
        <v>0</v>
      </c>
      <c r="H560" t="b">
        <f>LEN(availability[[#This Row],[FacultyID]])&lt;&gt;LEN(TRIM(availability[[#This Row],[FacultyID]]))</f>
        <v>0</v>
      </c>
      <c r="I560" t="b">
        <f>OR(availability[[#This Row],[AvailableStart]]="", ISBLANK(availability[[#This Row],[AvailableStart]]))</f>
        <v>0</v>
      </c>
      <c r="J560" t="b">
        <f>OR(availability[[#This Row],[AvailableEnd]]="", ISBLANK(availability[[#This Row],[AvailableEnd]]))</f>
        <v>0</v>
      </c>
      <c r="K560" t="b">
        <f>AND(NOT(availability[[#This Row],[start_missing]]), NOT(ISNUMBER(availability[[#This Row],[AvailableStart]])))</f>
        <v>0</v>
      </c>
      <c r="L560" t="b">
        <f>AND(NOT(availability[[#This Row],[end_missing]]), NOT(ISNUMBER(availability[[#This Row],[AvailableEnd]])))</f>
        <v>0</v>
      </c>
      <c r="M560">
        <f>IF(availability[[#This Row],[start_missing]],"", IF(ISNUMBER(availability[[#This Row],[AvailableStart]]), availability[[#This Row],[AvailableStart]], IFERROR(TIMEVALUE(availability[[#This Row],[AvailableStart]]), "")))</f>
        <v>0.45833333333333331</v>
      </c>
      <c r="N560">
        <f>IF(availability[[#This Row],[end_missing]],"", IF(ISNUMBER(availability[[#This Row],[AvailableEnd]]), availability[[#This Row],[AvailableEnd]], IFERROR(TIMEVALUE(availability[[#This Row],[AvailableEnd]]), "")))</f>
        <v>0.54166666666666663</v>
      </c>
      <c r="O560" t="b">
        <f>IF(OR(availability[[#This Row],[start_missing]],availability[[#This Row],[end_missing]]), FALSE,
 IF(OR(availability[[#This Row],[start_not_time]],availability[[#This Row],[end_not_time]]), FALSE,
 availability[[#This Row],[end_num]]-availability[[#This Row],[start_num]]&lt;0))</f>
        <v>0</v>
      </c>
      <c r="P560" cm="1">
        <f t="array" aca="1" ref="P560" ca="1">IF(OR(availability[[#This Row],[start_missing]],availability[[#This Row],[end_missing]]), "",
 IF(OR(availability[[#This Row],[start_not_time]],availability[[#This Row],[end_not_time]]), "",
 (_FV(availability[#This Row],"end_num",TRUE)-_FV(availability[#This Row],"start_num",TRUE))*24))</f>
        <v>0</v>
      </c>
      <c r="Q560">
        <f ca="1">IF(availability[[#This Row],[duration_hours]]="", FALSE,
 OR(availability[[#This Row],[duration_hours]]&lt;=0, availability[[#This Row],[duration_hours]]&gt;16))</f>
        <v>0</v>
      </c>
    </row>
    <row r="561" spans="1:17" x14ac:dyDescent="0.25">
      <c r="A561" t="s">
        <v>705</v>
      </c>
      <c r="B561" t="s">
        <v>1052</v>
      </c>
      <c r="C561" s="1">
        <v>0.45833333333333331</v>
      </c>
      <c r="D561" s="1">
        <v>0.54166666666666663</v>
      </c>
      <c r="E561" t="b">
        <f>LEN(TRIM(availability[[#This Row],[FacultyID]]))=0</f>
        <v>0</v>
      </c>
      <c r="F561" t="b">
        <f>LEN(TRIM(availability[[#This Row],[Day]]))=0</f>
        <v>0</v>
      </c>
      <c r="G561" t="b">
        <f>IF(availability[[#This Row],[Day]]="",FALSE, ISERROR(MATCH(availability[[#This Row],[Day]], RefLists!$E:$E, 0)))</f>
        <v>0</v>
      </c>
      <c r="H561" t="b">
        <f>LEN(availability[[#This Row],[FacultyID]])&lt;&gt;LEN(TRIM(availability[[#This Row],[FacultyID]]))</f>
        <v>0</v>
      </c>
      <c r="I561" t="b">
        <f>OR(availability[[#This Row],[AvailableStart]]="", ISBLANK(availability[[#This Row],[AvailableStart]]))</f>
        <v>0</v>
      </c>
      <c r="J561" t="b">
        <f>OR(availability[[#This Row],[AvailableEnd]]="", ISBLANK(availability[[#This Row],[AvailableEnd]]))</f>
        <v>0</v>
      </c>
      <c r="K561" t="b">
        <f>AND(NOT(availability[[#This Row],[start_missing]]), NOT(ISNUMBER(availability[[#This Row],[AvailableStart]])))</f>
        <v>0</v>
      </c>
      <c r="L561" t="b">
        <f>AND(NOT(availability[[#This Row],[end_missing]]), NOT(ISNUMBER(availability[[#This Row],[AvailableEnd]])))</f>
        <v>0</v>
      </c>
      <c r="M561">
        <f>IF(availability[[#This Row],[start_missing]],"", IF(ISNUMBER(availability[[#This Row],[AvailableStart]]), availability[[#This Row],[AvailableStart]], IFERROR(TIMEVALUE(availability[[#This Row],[AvailableStart]]), "")))</f>
        <v>0.45833333333333331</v>
      </c>
      <c r="N561">
        <f>IF(availability[[#This Row],[end_missing]],"", IF(ISNUMBER(availability[[#This Row],[AvailableEnd]]), availability[[#This Row],[AvailableEnd]], IFERROR(TIMEVALUE(availability[[#This Row],[AvailableEnd]]), "")))</f>
        <v>0.54166666666666663</v>
      </c>
      <c r="O561" t="b">
        <f>IF(OR(availability[[#This Row],[start_missing]],availability[[#This Row],[end_missing]]), FALSE,
 IF(OR(availability[[#This Row],[start_not_time]],availability[[#This Row],[end_not_time]]), FALSE,
 availability[[#This Row],[end_num]]-availability[[#This Row],[start_num]]&lt;0))</f>
        <v>0</v>
      </c>
      <c r="P561" cm="1">
        <f t="array" aca="1" ref="P561" ca="1">IF(OR(availability[[#This Row],[start_missing]],availability[[#This Row],[end_missing]]), "",
 IF(OR(availability[[#This Row],[start_not_time]],availability[[#This Row],[end_not_time]]), "",
 (_FV(availability[#This Row],"end_num",TRUE)-_FV(availability[#This Row],"start_num",TRUE))*24))</f>
        <v>0</v>
      </c>
      <c r="Q561">
        <f ca="1">IF(availability[[#This Row],[duration_hours]]="", FALSE,
 OR(availability[[#This Row],[duration_hours]]&lt;=0, availability[[#This Row],[duration_hours]]&gt;16))</f>
        <v>0</v>
      </c>
    </row>
    <row r="562" spans="1:17" x14ac:dyDescent="0.25">
      <c r="A562" t="s">
        <v>705</v>
      </c>
      <c r="B562" t="s">
        <v>1051</v>
      </c>
      <c r="C562" s="1">
        <v>0.33333333333333331</v>
      </c>
      <c r="D562" s="1">
        <v>0.41666666666666669</v>
      </c>
      <c r="E562" t="b">
        <f>LEN(TRIM(availability[[#This Row],[FacultyID]]))=0</f>
        <v>0</v>
      </c>
      <c r="F562" t="b">
        <f>LEN(TRIM(availability[[#This Row],[Day]]))=0</f>
        <v>0</v>
      </c>
      <c r="G562" t="b">
        <f>IF(availability[[#This Row],[Day]]="",FALSE, ISERROR(MATCH(availability[[#This Row],[Day]], RefLists!$E:$E, 0)))</f>
        <v>0</v>
      </c>
      <c r="H562" t="b">
        <f>LEN(availability[[#This Row],[FacultyID]])&lt;&gt;LEN(TRIM(availability[[#This Row],[FacultyID]]))</f>
        <v>0</v>
      </c>
      <c r="I562" t="b">
        <f>OR(availability[[#This Row],[AvailableStart]]="", ISBLANK(availability[[#This Row],[AvailableStart]]))</f>
        <v>0</v>
      </c>
      <c r="J562" t="b">
        <f>OR(availability[[#This Row],[AvailableEnd]]="", ISBLANK(availability[[#This Row],[AvailableEnd]]))</f>
        <v>0</v>
      </c>
      <c r="K562" t="b">
        <f>AND(NOT(availability[[#This Row],[start_missing]]), NOT(ISNUMBER(availability[[#This Row],[AvailableStart]])))</f>
        <v>0</v>
      </c>
      <c r="L562" t="b">
        <f>AND(NOT(availability[[#This Row],[end_missing]]), NOT(ISNUMBER(availability[[#This Row],[AvailableEnd]])))</f>
        <v>0</v>
      </c>
      <c r="M562">
        <f>IF(availability[[#This Row],[start_missing]],"", IF(ISNUMBER(availability[[#This Row],[AvailableStart]]), availability[[#This Row],[AvailableStart]], IFERROR(TIMEVALUE(availability[[#This Row],[AvailableStart]]), "")))</f>
        <v>0.33333333333333331</v>
      </c>
      <c r="N562">
        <f>IF(availability[[#This Row],[end_missing]],"", IF(ISNUMBER(availability[[#This Row],[AvailableEnd]]), availability[[#This Row],[AvailableEnd]], IFERROR(TIMEVALUE(availability[[#This Row],[AvailableEnd]]), "")))</f>
        <v>0.41666666666666669</v>
      </c>
      <c r="O562" t="b">
        <f>IF(OR(availability[[#This Row],[start_missing]],availability[[#This Row],[end_missing]]), FALSE,
 IF(OR(availability[[#This Row],[start_not_time]],availability[[#This Row],[end_not_time]]), FALSE,
 availability[[#This Row],[end_num]]-availability[[#This Row],[start_num]]&lt;0))</f>
        <v>0</v>
      </c>
      <c r="P562" cm="1">
        <f t="array" aca="1" ref="P562" ca="1">IF(OR(availability[[#This Row],[start_missing]],availability[[#This Row],[end_missing]]), "",
 IF(OR(availability[[#This Row],[start_not_time]],availability[[#This Row],[end_not_time]]), "",
 (_FV(availability[#This Row],"end_num",TRUE)-_FV(availability[#This Row],"start_num",TRUE))*24))</f>
        <v>0</v>
      </c>
      <c r="Q562">
        <f ca="1">IF(availability[[#This Row],[duration_hours]]="", FALSE,
 OR(availability[[#This Row],[duration_hours]]&lt;=0, availability[[#This Row],[duration_hours]]&gt;16))</f>
        <v>0</v>
      </c>
    </row>
    <row r="563" spans="1:17" x14ac:dyDescent="0.25">
      <c r="A563" t="s">
        <v>708</v>
      </c>
      <c r="B563" t="s">
        <v>1051</v>
      </c>
      <c r="C563" s="1">
        <v>0.45833333333333331</v>
      </c>
      <c r="D563" s="1">
        <v>0.625</v>
      </c>
      <c r="E563" t="b">
        <f>LEN(TRIM(availability[[#This Row],[FacultyID]]))=0</f>
        <v>0</v>
      </c>
      <c r="F563" t="b">
        <f>LEN(TRIM(availability[[#This Row],[Day]]))=0</f>
        <v>0</v>
      </c>
      <c r="G563" t="b">
        <f>IF(availability[[#This Row],[Day]]="",FALSE, ISERROR(MATCH(availability[[#This Row],[Day]], RefLists!$E:$E, 0)))</f>
        <v>0</v>
      </c>
      <c r="H563" t="b">
        <f>LEN(availability[[#This Row],[FacultyID]])&lt;&gt;LEN(TRIM(availability[[#This Row],[FacultyID]]))</f>
        <v>0</v>
      </c>
      <c r="I563" t="b">
        <f>OR(availability[[#This Row],[AvailableStart]]="", ISBLANK(availability[[#This Row],[AvailableStart]]))</f>
        <v>0</v>
      </c>
      <c r="J563" t="b">
        <f>OR(availability[[#This Row],[AvailableEnd]]="", ISBLANK(availability[[#This Row],[AvailableEnd]]))</f>
        <v>0</v>
      </c>
      <c r="K563" t="b">
        <f>AND(NOT(availability[[#This Row],[start_missing]]), NOT(ISNUMBER(availability[[#This Row],[AvailableStart]])))</f>
        <v>0</v>
      </c>
      <c r="L563" t="b">
        <f>AND(NOT(availability[[#This Row],[end_missing]]), NOT(ISNUMBER(availability[[#This Row],[AvailableEnd]])))</f>
        <v>0</v>
      </c>
      <c r="M563">
        <f>IF(availability[[#This Row],[start_missing]],"", IF(ISNUMBER(availability[[#This Row],[AvailableStart]]), availability[[#This Row],[AvailableStart]], IFERROR(TIMEVALUE(availability[[#This Row],[AvailableStart]]), "")))</f>
        <v>0.45833333333333331</v>
      </c>
      <c r="N563">
        <f>IF(availability[[#This Row],[end_missing]],"", IF(ISNUMBER(availability[[#This Row],[AvailableEnd]]), availability[[#This Row],[AvailableEnd]], IFERROR(TIMEVALUE(availability[[#This Row],[AvailableEnd]]), "")))</f>
        <v>0.625</v>
      </c>
      <c r="O563" t="b">
        <f>IF(OR(availability[[#This Row],[start_missing]],availability[[#This Row],[end_missing]]), FALSE,
 IF(OR(availability[[#This Row],[start_not_time]],availability[[#This Row],[end_not_time]]), FALSE,
 availability[[#This Row],[end_num]]-availability[[#This Row],[start_num]]&lt;0))</f>
        <v>0</v>
      </c>
      <c r="P563" cm="1">
        <f t="array" aca="1" ref="P563" ca="1">IF(OR(availability[[#This Row],[start_missing]],availability[[#This Row],[end_missing]]), "",
 IF(OR(availability[[#This Row],[start_not_time]],availability[[#This Row],[end_not_time]]), "",
 (_FV(availability[#This Row],"end_num",TRUE)-_FV(availability[#This Row],"start_num",TRUE))*24))</f>
        <v>0</v>
      </c>
      <c r="Q563">
        <f ca="1">IF(availability[[#This Row],[duration_hours]]="", FALSE,
 OR(availability[[#This Row],[duration_hours]]&lt;=0, availability[[#This Row],[duration_hours]]&gt;16))</f>
        <v>0</v>
      </c>
    </row>
    <row r="564" spans="1:17" x14ac:dyDescent="0.25">
      <c r="A564" t="s">
        <v>708</v>
      </c>
      <c r="B564" t="s">
        <v>1052</v>
      </c>
      <c r="C564" s="1">
        <v>0.41666666666666669</v>
      </c>
      <c r="D564" s="1">
        <v>0.5</v>
      </c>
      <c r="E564" t="b">
        <f>LEN(TRIM(availability[[#This Row],[FacultyID]]))=0</f>
        <v>0</v>
      </c>
      <c r="F564" t="b">
        <f>LEN(TRIM(availability[[#This Row],[Day]]))=0</f>
        <v>0</v>
      </c>
      <c r="G564" t="b">
        <f>IF(availability[[#This Row],[Day]]="",FALSE, ISERROR(MATCH(availability[[#This Row],[Day]], RefLists!$E:$E, 0)))</f>
        <v>0</v>
      </c>
      <c r="H564" t="b">
        <f>LEN(availability[[#This Row],[FacultyID]])&lt;&gt;LEN(TRIM(availability[[#This Row],[FacultyID]]))</f>
        <v>0</v>
      </c>
      <c r="I564" t="b">
        <f>OR(availability[[#This Row],[AvailableStart]]="", ISBLANK(availability[[#This Row],[AvailableStart]]))</f>
        <v>0</v>
      </c>
      <c r="J564" t="b">
        <f>OR(availability[[#This Row],[AvailableEnd]]="", ISBLANK(availability[[#This Row],[AvailableEnd]]))</f>
        <v>0</v>
      </c>
      <c r="K564" t="b">
        <f>AND(NOT(availability[[#This Row],[start_missing]]), NOT(ISNUMBER(availability[[#This Row],[AvailableStart]])))</f>
        <v>0</v>
      </c>
      <c r="L564" t="b">
        <f>AND(NOT(availability[[#This Row],[end_missing]]), NOT(ISNUMBER(availability[[#This Row],[AvailableEnd]])))</f>
        <v>0</v>
      </c>
      <c r="M564">
        <f>IF(availability[[#This Row],[start_missing]],"", IF(ISNUMBER(availability[[#This Row],[AvailableStart]]), availability[[#This Row],[AvailableStart]], IFERROR(TIMEVALUE(availability[[#This Row],[AvailableStart]]), "")))</f>
        <v>0.41666666666666669</v>
      </c>
      <c r="N564">
        <f>IF(availability[[#This Row],[end_missing]],"", IF(ISNUMBER(availability[[#This Row],[AvailableEnd]]), availability[[#This Row],[AvailableEnd]], IFERROR(TIMEVALUE(availability[[#This Row],[AvailableEnd]]), "")))</f>
        <v>0.5</v>
      </c>
      <c r="O564" t="b">
        <f>IF(OR(availability[[#This Row],[start_missing]],availability[[#This Row],[end_missing]]), FALSE,
 IF(OR(availability[[#This Row],[start_not_time]],availability[[#This Row],[end_not_time]]), FALSE,
 availability[[#This Row],[end_num]]-availability[[#This Row],[start_num]]&lt;0))</f>
        <v>0</v>
      </c>
      <c r="P564" cm="1">
        <f t="array" aca="1" ref="P564" ca="1">IF(OR(availability[[#This Row],[start_missing]],availability[[#This Row],[end_missing]]), "",
 IF(OR(availability[[#This Row],[start_not_time]],availability[[#This Row],[end_not_time]]), "",
 (_FV(availability[#This Row],"end_num",TRUE)-_FV(availability[#This Row],"start_num",TRUE))*24))</f>
        <v>0</v>
      </c>
      <c r="Q564">
        <f ca="1">IF(availability[[#This Row],[duration_hours]]="", FALSE,
 OR(availability[[#This Row],[duration_hours]]&lt;=0, availability[[#This Row],[duration_hours]]&gt;16))</f>
        <v>0</v>
      </c>
    </row>
    <row r="565" spans="1:17" x14ac:dyDescent="0.25">
      <c r="A565" t="s">
        <v>712</v>
      </c>
      <c r="B565" t="s">
        <v>1052</v>
      </c>
      <c r="C565" s="1">
        <v>0.41666666666666669</v>
      </c>
      <c r="D565" s="1">
        <v>0.5</v>
      </c>
      <c r="E565" t="b">
        <f>LEN(TRIM(availability[[#This Row],[FacultyID]]))=0</f>
        <v>0</v>
      </c>
      <c r="F565" t="b">
        <f>LEN(TRIM(availability[[#This Row],[Day]]))=0</f>
        <v>0</v>
      </c>
      <c r="G565" t="b">
        <f>IF(availability[[#This Row],[Day]]="",FALSE, ISERROR(MATCH(availability[[#This Row],[Day]], RefLists!$E:$E, 0)))</f>
        <v>0</v>
      </c>
      <c r="H565" t="b">
        <f>LEN(availability[[#This Row],[FacultyID]])&lt;&gt;LEN(TRIM(availability[[#This Row],[FacultyID]]))</f>
        <v>0</v>
      </c>
      <c r="I565" t="b">
        <f>OR(availability[[#This Row],[AvailableStart]]="", ISBLANK(availability[[#This Row],[AvailableStart]]))</f>
        <v>0</v>
      </c>
      <c r="J565" t="b">
        <f>OR(availability[[#This Row],[AvailableEnd]]="", ISBLANK(availability[[#This Row],[AvailableEnd]]))</f>
        <v>0</v>
      </c>
      <c r="K565" t="b">
        <f>AND(NOT(availability[[#This Row],[start_missing]]), NOT(ISNUMBER(availability[[#This Row],[AvailableStart]])))</f>
        <v>0</v>
      </c>
      <c r="L565" t="b">
        <f>AND(NOT(availability[[#This Row],[end_missing]]), NOT(ISNUMBER(availability[[#This Row],[AvailableEnd]])))</f>
        <v>0</v>
      </c>
      <c r="M565">
        <f>IF(availability[[#This Row],[start_missing]],"", IF(ISNUMBER(availability[[#This Row],[AvailableStart]]), availability[[#This Row],[AvailableStart]], IFERROR(TIMEVALUE(availability[[#This Row],[AvailableStart]]), "")))</f>
        <v>0.41666666666666669</v>
      </c>
      <c r="N565">
        <f>IF(availability[[#This Row],[end_missing]],"", IF(ISNUMBER(availability[[#This Row],[AvailableEnd]]), availability[[#This Row],[AvailableEnd]], IFERROR(TIMEVALUE(availability[[#This Row],[AvailableEnd]]), "")))</f>
        <v>0.5</v>
      </c>
      <c r="O565" t="b">
        <f>IF(OR(availability[[#This Row],[start_missing]],availability[[#This Row],[end_missing]]), FALSE,
 IF(OR(availability[[#This Row],[start_not_time]],availability[[#This Row],[end_not_time]]), FALSE,
 availability[[#This Row],[end_num]]-availability[[#This Row],[start_num]]&lt;0))</f>
        <v>0</v>
      </c>
      <c r="P565" cm="1">
        <f t="array" aca="1" ref="P565" ca="1">IF(OR(availability[[#This Row],[start_missing]],availability[[#This Row],[end_missing]]), "",
 IF(OR(availability[[#This Row],[start_not_time]],availability[[#This Row],[end_not_time]]), "",
 (_FV(availability[#This Row],"end_num",TRUE)-_FV(availability[#This Row],"start_num",TRUE))*24))</f>
        <v>0</v>
      </c>
      <c r="Q565">
        <f ca="1">IF(availability[[#This Row],[duration_hours]]="", FALSE,
 OR(availability[[#This Row],[duration_hours]]&lt;=0, availability[[#This Row],[duration_hours]]&gt;16))</f>
        <v>0</v>
      </c>
    </row>
    <row r="566" spans="1:17" x14ac:dyDescent="0.25">
      <c r="A566" t="s">
        <v>712</v>
      </c>
      <c r="B566" t="s">
        <v>1053</v>
      </c>
      <c r="C566" s="1">
        <v>0.54166666666666663</v>
      </c>
      <c r="D566" s="1">
        <v>0.66666666666666663</v>
      </c>
      <c r="E566" t="b">
        <f>LEN(TRIM(availability[[#This Row],[FacultyID]]))=0</f>
        <v>0</v>
      </c>
      <c r="F566" t="b">
        <f>LEN(TRIM(availability[[#This Row],[Day]]))=0</f>
        <v>0</v>
      </c>
      <c r="G566" t="b">
        <f>IF(availability[[#This Row],[Day]]="",FALSE, ISERROR(MATCH(availability[[#This Row],[Day]], RefLists!$E:$E, 0)))</f>
        <v>0</v>
      </c>
      <c r="H566" t="b">
        <f>LEN(availability[[#This Row],[FacultyID]])&lt;&gt;LEN(TRIM(availability[[#This Row],[FacultyID]]))</f>
        <v>0</v>
      </c>
      <c r="I566" t="b">
        <f>OR(availability[[#This Row],[AvailableStart]]="", ISBLANK(availability[[#This Row],[AvailableStart]]))</f>
        <v>0</v>
      </c>
      <c r="J566" t="b">
        <f>OR(availability[[#This Row],[AvailableEnd]]="", ISBLANK(availability[[#This Row],[AvailableEnd]]))</f>
        <v>0</v>
      </c>
      <c r="K566" t="b">
        <f>AND(NOT(availability[[#This Row],[start_missing]]), NOT(ISNUMBER(availability[[#This Row],[AvailableStart]])))</f>
        <v>0</v>
      </c>
      <c r="L566" t="b">
        <f>AND(NOT(availability[[#This Row],[end_missing]]), NOT(ISNUMBER(availability[[#This Row],[AvailableEnd]])))</f>
        <v>0</v>
      </c>
      <c r="M566">
        <f>IF(availability[[#This Row],[start_missing]],"", IF(ISNUMBER(availability[[#This Row],[AvailableStart]]), availability[[#This Row],[AvailableStart]], IFERROR(TIMEVALUE(availability[[#This Row],[AvailableStart]]), "")))</f>
        <v>0.54166666666666663</v>
      </c>
      <c r="N566">
        <f>IF(availability[[#This Row],[end_missing]],"", IF(ISNUMBER(availability[[#This Row],[AvailableEnd]]), availability[[#This Row],[AvailableEnd]], IFERROR(TIMEVALUE(availability[[#This Row],[AvailableEnd]]), "")))</f>
        <v>0.66666666666666663</v>
      </c>
      <c r="O566" t="b">
        <f>IF(OR(availability[[#This Row],[start_missing]],availability[[#This Row],[end_missing]]), FALSE,
 IF(OR(availability[[#This Row],[start_not_time]],availability[[#This Row],[end_not_time]]), FALSE,
 availability[[#This Row],[end_num]]-availability[[#This Row],[start_num]]&lt;0))</f>
        <v>0</v>
      </c>
      <c r="P566" cm="1">
        <f t="array" aca="1" ref="P566" ca="1">IF(OR(availability[[#This Row],[start_missing]],availability[[#This Row],[end_missing]]), "",
 IF(OR(availability[[#This Row],[start_not_time]],availability[[#This Row],[end_not_time]]), "",
 (_FV(availability[#This Row],"end_num",TRUE)-_FV(availability[#This Row],"start_num",TRUE))*24))</f>
        <v>0</v>
      </c>
      <c r="Q566">
        <f ca="1">IF(availability[[#This Row],[duration_hours]]="", FALSE,
 OR(availability[[#This Row],[duration_hours]]&lt;=0, availability[[#This Row],[duration_hours]]&gt;16))</f>
        <v>0</v>
      </c>
    </row>
    <row r="567" spans="1:17" x14ac:dyDescent="0.25">
      <c r="A567" t="s">
        <v>712</v>
      </c>
      <c r="B567" t="s">
        <v>1049</v>
      </c>
      <c r="C567" s="1">
        <v>0.41666666666666669</v>
      </c>
      <c r="D567" s="1">
        <v>0.5</v>
      </c>
      <c r="E567" t="b">
        <f>LEN(TRIM(availability[[#This Row],[FacultyID]]))=0</f>
        <v>0</v>
      </c>
      <c r="F567" t="b">
        <f>LEN(TRIM(availability[[#This Row],[Day]]))=0</f>
        <v>0</v>
      </c>
      <c r="G567" t="b">
        <f>IF(availability[[#This Row],[Day]]="",FALSE, ISERROR(MATCH(availability[[#This Row],[Day]], RefLists!$E:$E, 0)))</f>
        <v>0</v>
      </c>
      <c r="H567" t="b">
        <f>LEN(availability[[#This Row],[FacultyID]])&lt;&gt;LEN(TRIM(availability[[#This Row],[FacultyID]]))</f>
        <v>0</v>
      </c>
      <c r="I567" t="b">
        <f>OR(availability[[#This Row],[AvailableStart]]="", ISBLANK(availability[[#This Row],[AvailableStart]]))</f>
        <v>0</v>
      </c>
      <c r="J567" t="b">
        <f>OR(availability[[#This Row],[AvailableEnd]]="", ISBLANK(availability[[#This Row],[AvailableEnd]]))</f>
        <v>0</v>
      </c>
      <c r="K567" t="b">
        <f>AND(NOT(availability[[#This Row],[start_missing]]), NOT(ISNUMBER(availability[[#This Row],[AvailableStart]])))</f>
        <v>0</v>
      </c>
      <c r="L567" t="b">
        <f>AND(NOT(availability[[#This Row],[end_missing]]), NOT(ISNUMBER(availability[[#This Row],[AvailableEnd]])))</f>
        <v>0</v>
      </c>
      <c r="M567">
        <f>IF(availability[[#This Row],[start_missing]],"", IF(ISNUMBER(availability[[#This Row],[AvailableStart]]), availability[[#This Row],[AvailableStart]], IFERROR(TIMEVALUE(availability[[#This Row],[AvailableStart]]), "")))</f>
        <v>0.41666666666666669</v>
      </c>
      <c r="N567">
        <f>IF(availability[[#This Row],[end_missing]],"", IF(ISNUMBER(availability[[#This Row],[AvailableEnd]]), availability[[#This Row],[AvailableEnd]], IFERROR(TIMEVALUE(availability[[#This Row],[AvailableEnd]]), "")))</f>
        <v>0.5</v>
      </c>
      <c r="O567" t="b">
        <f>IF(OR(availability[[#This Row],[start_missing]],availability[[#This Row],[end_missing]]), FALSE,
 IF(OR(availability[[#This Row],[start_not_time]],availability[[#This Row],[end_not_time]]), FALSE,
 availability[[#This Row],[end_num]]-availability[[#This Row],[start_num]]&lt;0))</f>
        <v>0</v>
      </c>
      <c r="P567" cm="1">
        <f t="array" aca="1" ref="P567" ca="1">IF(OR(availability[[#This Row],[start_missing]],availability[[#This Row],[end_missing]]), "",
 IF(OR(availability[[#This Row],[start_not_time]],availability[[#This Row],[end_not_time]]), "",
 (_FV(availability[#This Row],"end_num",TRUE)-_FV(availability[#This Row],"start_num",TRUE))*24))</f>
        <v>0</v>
      </c>
      <c r="Q567">
        <f ca="1">IF(availability[[#This Row],[duration_hours]]="", FALSE,
 OR(availability[[#This Row],[duration_hours]]&lt;=0, availability[[#This Row],[duration_hours]]&gt;16))</f>
        <v>0</v>
      </c>
    </row>
    <row r="568" spans="1:17" x14ac:dyDescent="0.25">
      <c r="A568" t="s">
        <v>712</v>
      </c>
      <c r="B568" t="s">
        <v>1051</v>
      </c>
      <c r="C568" s="1">
        <v>0.41666666666666669</v>
      </c>
      <c r="D568" s="1">
        <v>0.5</v>
      </c>
      <c r="E568" t="b">
        <f>LEN(TRIM(availability[[#This Row],[FacultyID]]))=0</f>
        <v>0</v>
      </c>
      <c r="F568" t="b">
        <f>LEN(TRIM(availability[[#This Row],[Day]]))=0</f>
        <v>0</v>
      </c>
      <c r="G568" t="b">
        <f>IF(availability[[#This Row],[Day]]="",FALSE, ISERROR(MATCH(availability[[#This Row],[Day]], RefLists!$E:$E, 0)))</f>
        <v>0</v>
      </c>
      <c r="H568" t="b">
        <f>LEN(availability[[#This Row],[FacultyID]])&lt;&gt;LEN(TRIM(availability[[#This Row],[FacultyID]]))</f>
        <v>0</v>
      </c>
      <c r="I568" t="b">
        <f>OR(availability[[#This Row],[AvailableStart]]="", ISBLANK(availability[[#This Row],[AvailableStart]]))</f>
        <v>0</v>
      </c>
      <c r="J568" t="b">
        <f>OR(availability[[#This Row],[AvailableEnd]]="", ISBLANK(availability[[#This Row],[AvailableEnd]]))</f>
        <v>0</v>
      </c>
      <c r="K568" t="b">
        <f>AND(NOT(availability[[#This Row],[start_missing]]), NOT(ISNUMBER(availability[[#This Row],[AvailableStart]])))</f>
        <v>0</v>
      </c>
      <c r="L568" t="b">
        <f>AND(NOT(availability[[#This Row],[end_missing]]), NOT(ISNUMBER(availability[[#This Row],[AvailableEnd]])))</f>
        <v>0</v>
      </c>
      <c r="M568">
        <f>IF(availability[[#This Row],[start_missing]],"", IF(ISNUMBER(availability[[#This Row],[AvailableStart]]), availability[[#This Row],[AvailableStart]], IFERROR(TIMEVALUE(availability[[#This Row],[AvailableStart]]), "")))</f>
        <v>0.41666666666666669</v>
      </c>
      <c r="N568">
        <f>IF(availability[[#This Row],[end_missing]],"", IF(ISNUMBER(availability[[#This Row],[AvailableEnd]]), availability[[#This Row],[AvailableEnd]], IFERROR(TIMEVALUE(availability[[#This Row],[AvailableEnd]]), "")))</f>
        <v>0.5</v>
      </c>
      <c r="O568" t="b">
        <f>IF(OR(availability[[#This Row],[start_missing]],availability[[#This Row],[end_missing]]), FALSE,
 IF(OR(availability[[#This Row],[start_not_time]],availability[[#This Row],[end_not_time]]), FALSE,
 availability[[#This Row],[end_num]]-availability[[#This Row],[start_num]]&lt;0))</f>
        <v>0</v>
      </c>
      <c r="P568" cm="1">
        <f t="array" aca="1" ref="P568" ca="1">IF(OR(availability[[#This Row],[start_missing]],availability[[#This Row],[end_missing]]), "",
 IF(OR(availability[[#This Row],[start_not_time]],availability[[#This Row],[end_not_time]]), "",
 (_FV(availability[#This Row],"end_num",TRUE)-_FV(availability[#This Row],"start_num",TRUE))*24))</f>
        <v>0</v>
      </c>
      <c r="Q568">
        <f ca="1">IF(availability[[#This Row],[duration_hours]]="", FALSE,
 OR(availability[[#This Row],[duration_hours]]&lt;=0, availability[[#This Row],[duration_hours]]&gt;16))</f>
        <v>0</v>
      </c>
    </row>
    <row r="569" spans="1:17" x14ac:dyDescent="0.25">
      <c r="A569" t="s">
        <v>713</v>
      </c>
      <c r="B569" t="s">
        <v>1052</v>
      </c>
      <c r="C569" s="1">
        <v>0.375</v>
      </c>
      <c r="D569" s="1">
        <v>0.5</v>
      </c>
      <c r="E569" t="b">
        <f>LEN(TRIM(availability[[#This Row],[FacultyID]]))=0</f>
        <v>0</v>
      </c>
      <c r="F569" t="b">
        <f>LEN(TRIM(availability[[#This Row],[Day]]))=0</f>
        <v>0</v>
      </c>
      <c r="G569" t="b">
        <f>IF(availability[[#This Row],[Day]]="",FALSE, ISERROR(MATCH(availability[[#This Row],[Day]], RefLists!$E:$E, 0)))</f>
        <v>0</v>
      </c>
      <c r="H569" t="b">
        <f>LEN(availability[[#This Row],[FacultyID]])&lt;&gt;LEN(TRIM(availability[[#This Row],[FacultyID]]))</f>
        <v>0</v>
      </c>
      <c r="I569" t="b">
        <f>OR(availability[[#This Row],[AvailableStart]]="", ISBLANK(availability[[#This Row],[AvailableStart]]))</f>
        <v>0</v>
      </c>
      <c r="J569" t="b">
        <f>OR(availability[[#This Row],[AvailableEnd]]="", ISBLANK(availability[[#This Row],[AvailableEnd]]))</f>
        <v>0</v>
      </c>
      <c r="K569" t="b">
        <f>AND(NOT(availability[[#This Row],[start_missing]]), NOT(ISNUMBER(availability[[#This Row],[AvailableStart]])))</f>
        <v>0</v>
      </c>
      <c r="L569" t="b">
        <f>AND(NOT(availability[[#This Row],[end_missing]]), NOT(ISNUMBER(availability[[#This Row],[AvailableEnd]])))</f>
        <v>0</v>
      </c>
      <c r="M569">
        <f>IF(availability[[#This Row],[start_missing]],"", IF(ISNUMBER(availability[[#This Row],[AvailableStart]]), availability[[#This Row],[AvailableStart]], IFERROR(TIMEVALUE(availability[[#This Row],[AvailableStart]]), "")))</f>
        <v>0.375</v>
      </c>
      <c r="N569">
        <f>IF(availability[[#This Row],[end_missing]],"", IF(ISNUMBER(availability[[#This Row],[AvailableEnd]]), availability[[#This Row],[AvailableEnd]], IFERROR(TIMEVALUE(availability[[#This Row],[AvailableEnd]]), "")))</f>
        <v>0.5</v>
      </c>
      <c r="O569" t="b">
        <f>IF(OR(availability[[#This Row],[start_missing]],availability[[#This Row],[end_missing]]), FALSE,
 IF(OR(availability[[#This Row],[start_not_time]],availability[[#This Row],[end_not_time]]), FALSE,
 availability[[#This Row],[end_num]]-availability[[#This Row],[start_num]]&lt;0))</f>
        <v>0</v>
      </c>
      <c r="P569" cm="1">
        <f t="array" aca="1" ref="P569" ca="1">IF(OR(availability[[#This Row],[start_missing]],availability[[#This Row],[end_missing]]), "",
 IF(OR(availability[[#This Row],[start_not_time]],availability[[#This Row],[end_not_time]]), "",
 (_FV(availability[#This Row],"end_num",TRUE)-_FV(availability[#This Row],"start_num",TRUE))*24))</f>
        <v>0</v>
      </c>
      <c r="Q569">
        <f ca="1">IF(availability[[#This Row],[duration_hours]]="", FALSE,
 OR(availability[[#This Row],[duration_hours]]&lt;=0, availability[[#This Row],[duration_hours]]&gt;16))</f>
        <v>0</v>
      </c>
    </row>
    <row r="570" spans="1:17" x14ac:dyDescent="0.25">
      <c r="A570" t="s">
        <v>713</v>
      </c>
      <c r="B570" t="s">
        <v>1049</v>
      </c>
      <c r="C570" s="1">
        <v>0.41666666666666669</v>
      </c>
      <c r="D570" s="1">
        <v>0.58333333333333337</v>
      </c>
      <c r="E570" t="b">
        <f>LEN(TRIM(availability[[#This Row],[FacultyID]]))=0</f>
        <v>0</v>
      </c>
      <c r="F570" t="b">
        <f>LEN(TRIM(availability[[#This Row],[Day]]))=0</f>
        <v>0</v>
      </c>
      <c r="G570" t="b">
        <f>IF(availability[[#This Row],[Day]]="",FALSE, ISERROR(MATCH(availability[[#This Row],[Day]], RefLists!$E:$E, 0)))</f>
        <v>0</v>
      </c>
      <c r="H570" t="b">
        <f>LEN(availability[[#This Row],[FacultyID]])&lt;&gt;LEN(TRIM(availability[[#This Row],[FacultyID]]))</f>
        <v>0</v>
      </c>
      <c r="I570" t="b">
        <f>OR(availability[[#This Row],[AvailableStart]]="", ISBLANK(availability[[#This Row],[AvailableStart]]))</f>
        <v>0</v>
      </c>
      <c r="J570" t="b">
        <f>OR(availability[[#This Row],[AvailableEnd]]="", ISBLANK(availability[[#This Row],[AvailableEnd]]))</f>
        <v>0</v>
      </c>
      <c r="K570" t="b">
        <f>AND(NOT(availability[[#This Row],[start_missing]]), NOT(ISNUMBER(availability[[#This Row],[AvailableStart]])))</f>
        <v>0</v>
      </c>
      <c r="L570" t="b">
        <f>AND(NOT(availability[[#This Row],[end_missing]]), NOT(ISNUMBER(availability[[#This Row],[AvailableEnd]])))</f>
        <v>0</v>
      </c>
      <c r="M570">
        <f>IF(availability[[#This Row],[start_missing]],"", IF(ISNUMBER(availability[[#This Row],[AvailableStart]]), availability[[#This Row],[AvailableStart]], IFERROR(TIMEVALUE(availability[[#This Row],[AvailableStart]]), "")))</f>
        <v>0.41666666666666669</v>
      </c>
      <c r="N570">
        <f>IF(availability[[#This Row],[end_missing]],"", IF(ISNUMBER(availability[[#This Row],[AvailableEnd]]), availability[[#This Row],[AvailableEnd]], IFERROR(TIMEVALUE(availability[[#This Row],[AvailableEnd]]), "")))</f>
        <v>0.58333333333333337</v>
      </c>
      <c r="O570" t="b">
        <f>IF(OR(availability[[#This Row],[start_missing]],availability[[#This Row],[end_missing]]), FALSE,
 IF(OR(availability[[#This Row],[start_not_time]],availability[[#This Row],[end_not_time]]), FALSE,
 availability[[#This Row],[end_num]]-availability[[#This Row],[start_num]]&lt;0))</f>
        <v>0</v>
      </c>
      <c r="P570" cm="1">
        <f t="array" aca="1" ref="P570" ca="1">IF(OR(availability[[#This Row],[start_missing]],availability[[#This Row],[end_missing]]), "",
 IF(OR(availability[[#This Row],[start_not_time]],availability[[#This Row],[end_not_time]]), "",
 (_FV(availability[#This Row],"end_num",TRUE)-_FV(availability[#This Row],"start_num",TRUE))*24))</f>
        <v>0</v>
      </c>
      <c r="Q570">
        <f ca="1">IF(availability[[#This Row],[duration_hours]]="", FALSE,
 OR(availability[[#This Row],[duration_hours]]&lt;=0, availability[[#This Row],[duration_hours]]&gt;16))</f>
        <v>0</v>
      </c>
    </row>
    <row r="571" spans="1:17" x14ac:dyDescent="0.25">
      <c r="A571" t="s">
        <v>716</v>
      </c>
      <c r="B571" t="s">
        <v>1053</v>
      </c>
      <c r="C571" s="1">
        <v>0.375</v>
      </c>
      <c r="D571" s="1">
        <v>0.45833333333333331</v>
      </c>
      <c r="E571" t="b">
        <f>LEN(TRIM(availability[[#This Row],[FacultyID]]))=0</f>
        <v>0</v>
      </c>
      <c r="F571" t="b">
        <f>LEN(TRIM(availability[[#This Row],[Day]]))=0</f>
        <v>0</v>
      </c>
      <c r="G571" t="b">
        <f>IF(availability[[#This Row],[Day]]="",FALSE, ISERROR(MATCH(availability[[#This Row],[Day]], RefLists!$E:$E, 0)))</f>
        <v>0</v>
      </c>
      <c r="H571" t="b">
        <f>LEN(availability[[#This Row],[FacultyID]])&lt;&gt;LEN(TRIM(availability[[#This Row],[FacultyID]]))</f>
        <v>0</v>
      </c>
      <c r="I571" t="b">
        <f>OR(availability[[#This Row],[AvailableStart]]="", ISBLANK(availability[[#This Row],[AvailableStart]]))</f>
        <v>0</v>
      </c>
      <c r="J571" t="b">
        <f>OR(availability[[#This Row],[AvailableEnd]]="", ISBLANK(availability[[#This Row],[AvailableEnd]]))</f>
        <v>0</v>
      </c>
      <c r="K571" t="b">
        <f>AND(NOT(availability[[#This Row],[start_missing]]), NOT(ISNUMBER(availability[[#This Row],[AvailableStart]])))</f>
        <v>0</v>
      </c>
      <c r="L571" t="b">
        <f>AND(NOT(availability[[#This Row],[end_missing]]), NOT(ISNUMBER(availability[[#This Row],[AvailableEnd]])))</f>
        <v>0</v>
      </c>
      <c r="M571">
        <f>IF(availability[[#This Row],[start_missing]],"", IF(ISNUMBER(availability[[#This Row],[AvailableStart]]), availability[[#This Row],[AvailableStart]], IFERROR(TIMEVALUE(availability[[#This Row],[AvailableStart]]), "")))</f>
        <v>0.375</v>
      </c>
      <c r="N571">
        <f>IF(availability[[#This Row],[end_missing]],"", IF(ISNUMBER(availability[[#This Row],[AvailableEnd]]), availability[[#This Row],[AvailableEnd]], IFERROR(TIMEVALUE(availability[[#This Row],[AvailableEnd]]), "")))</f>
        <v>0.45833333333333331</v>
      </c>
      <c r="O571" t="b">
        <f>IF(OR(availability[[#This Row],[start_missing]],availability[[#This Row],[end_missing]]), FALSE,
 IF(OR(availability[[#This Row],[start_not_time]],availability[[#This Row],[end_not_time]]), FALSE,
 availability[[#This Row],[end_num]]-availability[[#This Row],[start_num]]&lt;0))</f>
        <v>0</v>
      </c>
      <c r="P571" cm="1">
        <f t="array" aca="1" ref="P571" ca="1">IF(OR(availability[[#This Row],[start_missing]],availability[[#This Row],[end_missing]]), "",
 IF(OR(availability[[#This Row],[start_not_time]],availability[[#This Row],[end_not_time]]), "",
 (_FV(availability[#This Row],"end_num",TRUE)-_FV(availability[#This Row],"start_num",TRUE))*24))</f>
        <v>0</v>
      </c>
      <c r="Q571">
        <f ca="1">IF(availability[[#This Row],[duration_hours]]="", FALSE,
 OR(availability[[#This Row],[duration_hours]]&lt;=0, availability[[#This Row],[duration_hours]]&gt;16))</f>
        <v>0</v>
      </c>
    </row>
    <row r="572" spans="1:17" x14ac:dyDescent="0.25">
      <c r="A572" t="s">
        <v>716</v>
      </c>
      <c r="B572" t="s">
        <v>1051</v>
      </c>
      <c r="C572" s="1">
        <v>0.5</v>
      </c>
      <c r="D572" s="1">
        <v>0.66666666666666663</v>
      </c>
      <c r="E572" t="b">
        <f>LEN(TRIM(availability[[#This Row],[FacultyID]]))=0</f>
        <v>0</v>
      </c>
      <c r="F572" t="b">
        <f>LEN(TRIM(availability[[#This Row],[Day]]))=0</f>
        <v>0</v>
      </c>
      <c r="G572" t="b">
        <f>IF(availability[[#This Row],[Day]]="",FALSE, ISERROR(MATCH(availability[[#This Row],[Day]], RefLists!$E:$E, 0)))</f>
        <v>0</v>
      </c>
      <c r="H572" t="b">
        <f>LEN(availability[[#This Row],[FacultyID]])&lt;&gt;LEN(TRIM(availability[[#This Row],[FacultyID]]))</f>
        <v>0</v>
      </c>
      <c r="I572" t="b">
        <f>OR(availability[[#This Row],[AvailableStart]]="", ISBLANK(availability[[#This Row],[AvailableStart]]))</f>
        <v>0</v>
      </c>
      <c r="J572" t="b">
        <f>OR(availability[[#This Row],[AvailableEnd]]="", ISBLANK(availability[[#This Row],[AvailableEnd]]))</f>
        <v>0</v>
      </c>
      <c r="K572" t="b">
        <f>AND(NOT(availability[[#This Row],[start_missing]]), NOT(ISNUMBER(availability[[#This Row],[AvailableStart]])))</f>
        <v>0</v>
      </c>
      <c r="L572" t="b">
        <f>AND(NOT(availability[[#This Row],[end_missing]]), NOT(ISNUMBER(availability[[#This Row],[AvailableEnd]])))</f>
        <v>0</v>
      </c>
      <c r="M572">
        <f>IF(availability[[#This Row],[start_missing]],"", IF(ISNUMBER(availability[[#This Row],[AvailableStart]]), availability[[#This Row],[AvailableStart]], IFERROR(TIMEVALUE(availability[[#This Row],[AvailableStart]]), "")))</f>
        <v>0.5</v>
      </c>
      <c r="N572">
        <f>IF(availability[[#This Row],[end_missing]],"", IF(ISNUMBER(availability[[#This Row],[AvailableEnd]]), availability[[#This Row],[AvailableEnd]], IFERROR(TIMEVALUE(availability[[#This Row],[AvailableEnd]]), "")))</f>
        <v>0.66666666666666663</v>
      </c>
      <c r="O572" t="b">
        <f>IF(OR(availability[[#This Row],[start_missing]],availability[[#This Row],[end_missing]]), FALSE,
 IF(OR(availability[[#This Row],[start_not_time]],availability[[#This Row],[end_not_time]]), FALSE,
 availability[[#This Row],[end_num]]-availability[[#This Row],[start_num]]&lt;0))</f>
        <v>0</v>
      </c>
      <c r="P572" cm="1">
        <f t="array" aca="1" ref="P572" ca="1">IF(OR(availability[[#This Row],[start_missing]],availability[[#This Row],[end_missing]]), "",
 IF(OR(availability[[#This Row],[start_not_time]],availability[[#This Row],[end_not_time]]), "",
 (_FV(availability[#This Row],"end_num",TRUE)-_FV(availability[#This Row],"start_num",TRUE))*24))</f>
        <v>0</v>
      </c>
      <c r="Q572">
        <f ca="1">IF(availability[[#This Row],[duration_hours]]="", FALSE,
 OR(availability[[#This Row],[duration_hours]]&lt;=0, availability[[#This Row],[duration_hours]]&gt;16))</f>
        <v>0</v>
      </c>
    </row>
    <row r="573" spans="1:17" x14ac:dyDescent="0.25">
      <c r="A573" t="s">
        <v>719</v>
      </c>
      <c r="B573" t="s">
        <v>1050</v>
      </c>
      <c r="C573" s="1">
        <v>0.41666666666666669</v>
      </c>
      <c r="D573" s="1">
        <v>0.5</v>
      </c>
      <c r="E573" t="b">
        <f>LEN(TRIM(availability[[#This Row],[FacultyID]]))=0</f>
        <v>0</v>
      </c>
      <c r="F573" t="b">
        <f>LEN(TRIM(availability[[#This Row],[Day]]))=0</f>
        <v>0</v>
      </c>
      <c r="G573" t="b">
        <f>IF(availability[[#This Row],[Day]]="",FALSE, ISERROR(MATCH(availability[[#This Row],[Day]], RefLists!$E:$E, 0)))</f>
        <v>0</v>
      </c>
      <c r="H573" t="b">
        <f>LEN(availability[[#This Row],[FacultyID]])&lt;&gt;LEN(TRIM(availability[[#This Row],[FacultyID]]))</f>
        <v>0</v>
      </c>
      <c r="I573" t="b">
        <f>OR(availability[[#This Row],[AvailableStart]]="", ISBLANK(availability[[#This Row],[AvailableStart]]))</f>
        <v>0</v>
      </c>
      <c r="J573" t="b">
        <f>OR(availability[[#This Row],[AvailableEnd]]="", ISBLANK(availability[[#This Row],[AvailableEnd]]))</f>
        <v>0</v>
      </c>
      <c r="K573" t="b">
        <f>AND(NOT(availability[[#This Row],[start_missing]]), NOT(ISNUMBER(availability[[#This Row],[AvailableStart]])))</f>
        <v>0</v>
      </c>
      <c r="L573" t="b">
        <f>AND(NOT(availability[[#This Row],[end_missing]]), NOT(ISNUMBER(availability[[#This Row],[AvailableEnd]])))</f>
        <v>0</v>
      </c>
      <c r="M573">
        <f>IF(availability[[#This Row],[start_missing]],"", IF(ISNUMBER(availability[[#This Row],[AvailableStart]]), availability[[#This Row],[AvailableStart]], IFERROR(TIMEVALUE(availability[[#This Row],[AvailableStart]]), "")))</f>
        <v>0.41666666666666669</v>
      </c>
      <c r="N573">
        <f>IF(availability[[#This Row],[end_missing]],"", IF(ISNUMBER(availability[[#This Row],[AvailableEnd]]), availability[[#This Row],[AvailableEnd]], IFERROR(TIMEVALUE(availability[[#This Row],[AvailableEnd]]), "")))</f>
        <v>0.5</v>
      </c>
      <c r="O573" t="b">
        <f>IF(OR(availability[[#This Row],[start_missing]],availability[[#This Row],[end_missing]]), FALSE,
 IF(OR(availability[[#This Row],[start_not_time]],availability[[#This Row],[end_not_time]]), FALSE,
 availability[[#This Row],[end_num]]-availability[[#This Row],[start_num]]&lt;0))</f>
        <v>0</v>
      </c>
      <c r="P573" cm="1">
        <f t="array" aca="1" ref="P573" ca="1">IF(OR(availability[[#This Row],[start_missing]],availability[[#This Row],[end_missing]]), "",
 IF(OR(availability[[#This Row],[start_not_time]],availability[[#This Row],[end_not_time]]), "",
 (_FV(availability[#This Row],"end_num",TRUE)-_FV(availability[#This Row],"start_num",TRUE))*24))</f>
        <v>0</v>
      </c>
      <c r="Q573">
        <f ca="1">IF(availability[[#This Row],[duration_hours]]="", FALSE,
 OR(availability[[#This Row],[duration_hours]]&lt;=0, availability[[#This Row],[duration_hours]]&gt;16))</f>
        <v>0</v>
      </c>
    </row>
    <row r="574" spans="1:17" x14ac:dyDescent="0.25">
      <c r="A574" t="s">
        <v>719</v>
      </c>
      <c r="B574" t="s">
        <v>1053</v>
      </c>
      <c r="C574" s="1">
        <v>0.41666666666666669</v>
      </c>
      <c r="D574" s="1">
        <v>0.54166666666666663</v>
      </c>
      <c r="E574" t="b">
        <f>LEN(TRIM(availability[[#This Row],[FacultyID]]))=0</f>
        <v>0</v>
      </c>
      <c r="F574" t="b">
        <f>LEN(TRIM(availability[[#This Row],[Day]]))=0</f>
        <v>0</v>
      </c>
      <c r="G574" t="b">
        <f>IF(availability[[#This Row],[Day]]="",FALSE, ISERROR(MATCH(availability[[#This Row],[Day]], RefLists!$E:$E, 0)))</f>
        <v>0</v>
      </c>
      <c r="H574" t="b">
        <f>LEN(availability[[#This Row],[FacultyID]])&lt;&gt;LEN(TRIM(availability[[#This Row],[FacultyID]]))</f>
        <v>0</v>
      </c>
      <c r="I574" t="b">
        <f>OR(availability[[#This Row],[AvailableStart]]="", ISBLANK(availability[[#This Row],[AvailableStart]]))</f>
        <v>0</v>
      </c>
      <c r="J574" t="b">
        <f>OR(availability[[#This Row],[AvailableEnd]]="", ISBLANK(availability[[#This Row],[AvailableEnd]]))</f>
        <v>0</v>
      </c>
      <c r="K574" t="b">
        <f>AND(NOT(availability[[#This Row],[start_missing]]), NOT(ISNUMBER(availability[[#This Row],[AvailableStart]])))</f>
        <v>0</v>
      </c>
      <c r="L574" t="b">
        <f>AND(NOT(availability[[#This Row],[end_missing]]), NOT(ISNUMBER(availability[[#This Row],[AvailableEnd]])))</f>
        <v>0</v>
      </c>
      <c r="M574">
        <f>IF(availability[[#This Row],[start_missing]],"", IF(ISNUMBER(availability[[#This Row],[AvailableStart]]), availability[[#This Row],[AvailableStart]], IFERROR(TIMEVALUE(availability[[#This Row],[AvailableStart]]), "")))</f>
        <v>0.41666666666666669</v>
      </c>
      <c r="N574">
        <f>IF(availability[[#This Row],[end_missing]],"", IF(ISNUMBER(availability[[#This Row],[AvailableEnd]]), availability[[#This Row],[AvailableEnd]], IFERROR(TIMEVALUE(availability[[#This Row],[AvailableEnd]]), "")))</f>
        <v>0.54166666666666663</v>
      </c>
      <c r="O574" t="b">
        <f>IF(OR(availability[[#This Row],[start_missing]],availability[[#This Row],[end_missing]]), FALSE,
 IF(OR(availability[[#This Row],[start_not_time]],availability[[#This Row],[end_not_time]]), FALSE,
 availability[[#This Row],[end_num]]-availability[[#This Row],[start_num]]&lt;0))</f>
        <v>0</v>
      </c>
      <c r="P574" cm="1">
        <f t="array" aca="1" ref="P574" ca="1">IF(OR(availability[[#This Row],[start_missing]],availability[[#This Row],[end_missing]]), "",
 IF(OR(availability[[#This Row],[start_not_time]],availability[[#This Row],[end_not_time]]), "",
 (_FV(availability[#This Row],"end_num",TRUE)-_FV(availability[#This Row],"start_num",TRUE))*24))</f>
        <v>0</v>
      </c>
      <c r="Q574">
        <f ca="1">IF(availability[[#This Row],[duration_hours]]="", FALSE,
 OR(availability[[#This Row],[duration_hours]]&lt;=0, availability[[#This Row],[duration_hours]]&gt;16))</f>
        <v>0</v>
      </c>
    </row>
    <row r="575" spans="1:17" x14ac:dyDescent="0.25">
      <c r="A575" t="s">
        <v>722</v>
      </c>
      <c r="B575" t="s">
        <v>1052</v>
      </c>
      <c r="C575" s="1">
        <v>0.5</v>
      </c>
      <c r="D575" s="1">
        <v>0.66666666666666663</v>
      </c>
      <c r="E575" t="b">
        <f>LEN(TRIM(availability[[#This Row],[FacultyID]]))=0</f>
        <v>0</v>
      </c>
      <c r="F575" t="b">
        <f>LEN(TRIM(availability[[#This Row],[Day]]))=0</f>
        <v>0</v>
      </c>
      <c r="G575" t="b">
        <f>IF(availability[[#This Row],[Day]]="",FALSE, ISERROR(MATCH(availability[[#This Row],[Day]], RefLists!$E:$E, 0)))</f>
        <v>0</v>
      </c>
      <c r="H575" t="b">
        <f>LEN(availability[[#This Row],[FacultyID]])&lt;&gt;LEN(TRIM(availability[[#This Row],[FacultyID]]))</f>
        <v>0</v>
      </c>
      <c r="I575" t="b">
        <f>OR(availability[[#This Row],[AvailableStart]]="", ISBLANK(availability[[#This Row],[AvailableStart]]))</f>
        <v>0</v>
      </c>
      <c r="J575" t="b">
        <f>OR(availability[[#This Row],[AvailableEnd]]="", ISBLANK(availability[[#This Row],[AvailableEnd]]))</f>
        <v>0</v>
      </c>
      <c r="K575" t="b">
        <f>AND(NOT(availability[[#This Row],[start_missing]]), NOT(ISNUMBER(availability[[#This Row],[AvailableStart]])))</f>
        <v>0</v>
      </c>
      <c r="L575" t="b">
        <f>AND(NOT(availability[[#This Row],[end_missing]]), NOT(ISNUMBER(availability[[#This Row],[AvailableEnd]])))</f>
        <v>0</v>
      </c>
      <c r="M575">
        <f>IF(availability[[#This Row],[start_missing]],"", IF(ISNUMBER(availability[[#This Row],[AvailableStart]]), availability[[#This Row],[AvailableStart]], IFERROR(TIMEVALUE(availability[[#This Row],[AvailableStart]]), "")))</f>
        <v>0.5</v>
      </c>
      <c r="N575">
        <f>IF(availability[[#This Row],[end_missing]],"", IF(ISNUMBER(availability[[#This Row],[AvailableEnd]]), availability[[#This Row],[AvailableEnd]], IFERROR(TIMEVALUE(availability[[#This Row],[AvailableEnd]]), "")))</f>
        <v>0.66666666666666663</v>
      </c>
      <c r="O575" t="b">
        <f>IF(OR(availability[[#This Row],[start_missing]],availability[[#This Row],[end_missing]]), FALSE,
 IF(OR(availability[[#This Row],[start_not_time]],availability[[#This Row],[end_not_time]]), FALSE,
 availability[[#This Row],[end_num]]-availability[[#This Row],[start_num]]&lt;0))</f>
        <v>0</v>
      </c>
      <c r="P575" cm="1">
        <f t="array" aca="1" ref="P575" ca="1">IF(OR(availability[[#This Row],[start_missing]],availability[[#This Row],[end_missing]]), "",
 IF(OR(availability[[#This Row],[start_not_time]],availability[[#This Row],[end_not_time]]), "",
 (_FV(availability[#This Row],"end_num",TRUE)-_FV(availability[#This Row],"start_num",TRUE))*24))</f>
        <v>0</v>
      </c>
      <c r="Q575">
        <f ca="1">IF(availability[[#This Row],[duration_hours]]="", FALSE,
 OR(availability[[#This Row],[duration_hours]]&lt;=0, availability[[#This Row],[duration_hours]]&gt;16))</f>
        <v>0</v>
      </c>
    </row>
    <row r="576" spans="1:17" x14ac:dyDescent="0.25">
      <c r="A576" t="s">
        <v>722</v>
      </c>
      <c r="B576" t="s">
        <v>1050</v>
      </c>
      <c r="C576" s="1">
        <v>0.375</v>
      </c>
      <c r="D576" s="1">
        <v>0.45833333333333331</v>
      </c>
      <c r="E576" t="b">
        <f>LEN(TRIM(availability[[#This Row],[FacultyID]]))=0</f>
        <v>0</v>
      </c>
      <c r="F576" t="b">
        <f>LEN(TRIM(availability[[#This Row],[Day]]))=0</f>
        <v>0</v>
      </c>
      <c r="G576" t="b">
        <f>IF(availability[[#This Row],[Day]]="",FALSE, ISERROR(MATCH(availability[[#This Row],[Day]], RefLists!$E:$E, 0)))</f>
        <v>0</v>
      </c>
      <c r="H576" t="b">
        <f>LEN(availability[[#This Row],[FacultyID]])&lt;&gt;LEN(TRIM(availability[[#This Row],[FacultyID]]))</f>
        <v>0</v>
      </c>
      <c r="I576" t="b">
        <f>OR(availability[[#This Row],[AvailableStart]]="", ISBLANK(availability[[#This Row],[AvailableStart]]))</f>
        <v>0</v>
      </c>
      <c r="J576" t="b">
        <f>OR(availability[[#This Row],[AvailableEnd]]="", ISBLANK(availability[[#This Row],[AvailableEnd]]))</f>
        <v>0</v>
      </c>
      <c r="K576" t="b">
        <f>AND(NOT(availability[[#This Row],[start_missing]]), NOT(ISNUMBER(availability[[#This Row],[AvailableStart]])))</f>
        <v>0</v>
      </c>
      <c r="L576" t="b">
        <f>AND(NOT(availability[[#This Row],[end_missing]]), NOT(ISNUMBER(availability[[#This Row],[AvailableEnd]])))</f>
        <v>0</v>
      </c>
      <c r="M576">
        <f>IF(availability[[#This Row],[start_missing]],"", IF(ISNUMBER(availability[[#This Row],[AvailableStart]]), availability[[#This Row],[AvailableStart]], IFERROR(TIMEVALUE(availability[[#This Row],[AvailableStart]]), "")))</f>
        <v>0.375</v>
      </c>
      <c r="N576">
        <f>IF(availability[[#This Row],[end_missing]],"", IF(ISNUMBER(availability[[#This Row],[AvailableEnd]]), availability[[#This Row],[AvailableEnd]], IFERROR(TIMEVALUE(availability[[#This Row],[AvailableEnd]]), "")))</f>
        <v>0.45833333333333331</v>
      </c>
      <c r="O576" t="b">
        <f>IF(OR(availability[[#This Row],[start_missing]],availability[[#This Row],[end_missing]]), FALSE,
 IF(OR(availability[[#This Row],[start_not_time]],availability[[#This Row],[end_not_time]]), FALSE,
 availability[[#This Row],[end_num]]-availability[[#This Row],[start_num]]&lt;0))</f>
        <v>0</v>
      </c>
      <c r="P576" cm="1">
        <f t="array" aca="1" ref="P576" ca="1">IF(OR(availability[[#This Row],[start_missing]],availability[[#This Row],[end_missing]]), "",
 IF(OR(availability[[#This Row],[start_not_time]],availability[[#This Row],[end_not_time]]), "",
 (_FV(availability[#This Row],"end_num",TRUE)-_FV(availability[#This Row],"start_num",TRUE))*24))</f>
        <v>0</v>
      </c>
      <c r="Q576">
        <f ca="1">IF(availability[[#This Row],[duration_hours]]="", FALSE,
 OR(availability[[#This Row],[duration_hours]]&lt;=0, availability[[#This Row],[duration_hours]]&gt;16))</f>
        <v>0</v>
      </c>
    </row>
    <row r="577" spans="1:17" x14ac:dyDescent="0.25">
      <c r="A577" t="s">
        <v>722</v>
      </c>
      <c r="B577" t="s">
        <v>1053</v>
      </c>
      <c r="C577" s="1">
        <v>0.33333333333333331</v>
      </c>
      <c r="D577" s="1">
        <v>0.41666666666666669</v>
      </c>
      <c r="E577" t="b">
        <f>LEN(TRIM(availability[[#This Row],[FacultyID]]))=0</f>
        <v>0</v>
      </c>
      <c r="F577" t="b">
        <f>LEN(TRIM(availability[[#This Row],[Day]]))=0</f>
        <v>0</v>
      </c>
      <c r="G577" t="b">
        <f>IF(availability[[#This Row],[Day]]="",FALSE, ISERROR(MATCH(availability[[#This Row],[Day]], RefLists!$E:$E, 0)))</f>
        <v>0</v>
      </c>
      <c r="H577" t="b">
        <f>LEN(availability[[#This Row],[FacultyID]])&lt;&gt;LEN(TRIM(availability[[#This Row],[FacultyID]]))</f>
        <v>0</v>
      </c>
      <c r="I577" t="b">
        <f>OR(availability[[#This Row],[AvailableStart]]="", ISBLANK(availability[[#This Row],[AvailableStart]]))</f>
        <v>0</v>
      </c>
      <c r="J577" t="b">
        <f>OR(availability[[#This Row],[AvailableEnd]]="", ISBLANK(availability[[#This Row],[AvailableEnd]]))</f>
        <v>0</v>
      </c>
      <c r="K577" t="b">
        <f>AND(NOT(availability[[#This Row],[start_missing]]), NOT(ISNUMBER(availability[[#This Row],[AvailableStart]])))</f>
        <v>0</v>
      </c>
      <c r="L577" t="b">
        <f>AND(NOT(availability[[#This Row],[end_missing]]), NOT(ISNUMBER(availability[[#This Row],[AvailableEnd]])))</f>
        <v>0</v>
      </c>
      <c r="M577">
        <f>IF(availability[[#This Row],[start_missing]],"", IF(ISNUMBER(availability[[#This Row],[AvailableStart]]), availability[[#This Row],[AvailableStart]], IFERROR(TIMEVALUE(availability[[#This Row],[AvailableStart]]), "")))</f>
        <v>0.33333333333333331</v>
      </c>
      <c r="N577">
        <f>IF(availability[[#This Row],[end_missing]],"", IF(ISNUMBER(availability[[#This Row],[AvailableEnd]]), availability[[#This Row],[AvailableEnd]], IFERROR(TIMEVALUE(availability[[#This Row],[AvailableEnd]]), "")))</f>
        <v>0.41666666666666669</v>
      </c>
      <c r="O577" t="b">
        <f>IF(OR(availability[[#This Row],[start_missing]],availability[[#This Row],[end_missing]]), FALSE,
 IF(OR(availability[[#This Row],[start_not_time]],availability[[#This Row],[end_not_time]]), FALSE,
 availability[[#This Row],[end_num]]-availability[[#This Row],[start_num]]&lt;0))</f>
        <v>0</v>
      </c>
      <c r="P577" cm="1">
        <f t="array" aca="1" ref="P577" ca="1">IF(OR(availability[[#This Row],[start_missing]],availability[[#This Row],[end_missing]]), "",
 IF(OR(availability[[#This Row],[start_not_time]],availability[[#This Row],[end_not_time]]), "",
 (_FV(availability[#This Row],"end_num",TRUE)-_FV(availability[#This Row],"start_num",TRUE))*24))</f>
        <v>0</v>
      </c>
      <c r="Q577">
        <f ca="1">IF(availability[[#This Row],[duration_hours]]="", FALSE,
 OR(availability[[#This Row],[duration_hours]]&lt;=0, availability[[#This Row],[duration_hours]]&gt;16))</f>
        <v>0</v>
      </c>
    </row>
    <row r="578" spans="1:17" x14ac:dyDescent="0.25">
      <c r="A578" t="s">
        <v>725</v>
      </c>
      <c r="B578" t="s">
        <v>1051</v>
      </c>
      <c r="C578" s="1">
        <v>0.54166666666666663</v>
      </c>
      <c r="D578" s="1">
        <v>0.70833333333333337</v>
      </c>
      <c r="E578" t="b">
        <f>LEN(TRIM(availability[[#This Row],[FacultyID]]))=0</f>
        <v>0</v>
      </c>
      <c r="F578" t="b">
        <f>LEN(TRIM(availability[[#This Row],[Day]]))=0</f>
        <v>0</v>
      </c>
      <c r="G578" t="b">
        <f>IF(availability[[#This Row],[Day]]="",FALSE, ISERROR(MATCH(availability[[#This Row],[Day]], RefLists!$E:$E, 0)))</f>
        <v>0</v>
      </c>
      <c r="H578" t="b">
        <f>LEN(availability[[#This Row],[FacultyID]])&lt;&gt;LEN(TRIM(availability[[#This Row],[FacultyID]]))</f>
        <v>0</v>
      </c>
      <c r="I578" t="b">
        <f>OR(availability[[#This Row],[AvailableStart]]="", ISBLANK(availability[[#This Row],[AvailableStart]]))</f>
        <v>0</v>
      </c>
      <c r="J578" t="b">
        <f>OR(availability[[#This Row],[AvailableEnd]]="", ISBLANK(availability[[#This Row],[AvailableEnd]]))</f>
        <v>0</v>
      </c>
      <c r="K578" t="b">
        <f>AND(NOT(availability[[#This Row],[start_missing]]), NOT(ISNUMBER(availability[[#This Row],[AvailableStart]])))</f>
        <v>0</v>
      </c>
      <c r="L578" t="b">
        <f>AND(NOT(availability[[#This Row],[end_missing]]), NOT(ISNUMBER(availability[[#This Row],[AvailableEnd]])))</f>
        <v>0</v>
      </c>
      <c r="M578">
        <f>IF(availability[[#This Row],[start_missing]],"", IF(ISNUMBER(availability[[#This Row],[AvailableStart]]), availability[[#This Row],[AvailableStart]], IFERROR(TIMEVALUE(availability[[#This Row],[AvailableStart]]), "")))</f>
        <v>0.54166666666666663</v>
      </c>
      <c r="N578">
        <f>IF(availability[[#This Row],[end_missing]],"", IF(ISNUMBER(availability[[#This Row],[AvailableEnd]]), availability[[#This Row],[AvailableEnd]], IFERROR(TIMEVALUE(availability[[#This Row],[AvailableEnd]]), "")))</f>
        <v>0.70833333333333337</v>
      </c>
      <c r="O578" t="b">
        <f>IF(OR(availability[[#This Row],[start_missing]],availability[[#This Row],[end_missing]]), FALSE,
 IF(OR(availability[[#This Row],[start_not_time]],availability[[#This Row],[end_not_time]]), FALSE,
 availability[[#This Row],[end_num]]-availability[[#This Row],[start_num]]&lt;0))</f>
        <v>0</v>
      </c>
      <c r="P578" cm="1">
        <f t="array" aca="1" ref="P578" ca="1">IF(OR(availability[[#This Row],[start_missing]],availability[[#This Row],[end_missing]]), "",
 IF(OR(availability[[#This Row],[start_not_time]],availability[[#This Row],[end_not_time]]), "",
 (_FV(availability[#This Row],"end_num",TRUE)-_FV(availability[#This Row],"start_num",TRUE))*24))</f>
        <v>0</v>
      </c>
      <c r="Q578">
        <f ca="1">IF(availability[[#This Row],[duration_hours]]="", FALSE,
 OR(availability[[#This Row],[duration_hours]]&lt;=0, availability[[#This Row],[duration_hours]]&gt;16))</f>
        <v>0</v>
      </c>
    </row>
    <row r="579" spans="1:17" x14ac:dyDescent="0.25">
      <c r="A579" t="s">
        <v>725</v>
      </c>
      <c r="B579" t="s">
        <v>1052</v>
      </c>
      <c r="C579" s="1">
        <v>0.375</v>
      </c>
      <c r="D579" s="1">
        <v>0.45833333333333331</v>
      </c>
      <c r="E579" t="b">
        <f>LEN(TRIM(availability[[#This Row],[FacultyID]]))=0</f>
        <v>0</v>
      </c>
      <c r="F579" t="b">
        <f>LEN(TRIM(availability[[#This Row],[Day]]))=0</f>
        <v>0</v>
      </c>
      <c r="G579" t="b">
        <f>IF(availability[[#This Row],[Day]]="",FALSE, ISERROR(MATCH(availability[[#This Row],[Day]], RefLists!$E:$E, 0)))</f>
        <v>0</v>
      </c>
      <c r="H579" t="b">
        <f>LEN(availability[[#This Row],[FacultyID]])&lt;&gt;LEN(TRIM(availability[[#This Row],[FacultyID]]))</f>
        <v>0</v>
      </c>
      <c r="I579" t="b">
        <f>OR(availability[[#This Row],[AvailableStart]]="", ISBLANK(availability[[#This Row],[AvailableStart]]))</f>
        <v>0</v>
      </c>
      <c r="J579" t="b">
        <f>OR(availability[[#This Row],[AvailableEnd]]="", ISBLANK(availability[[#This Row],[AvailableEnd]]))</f>
        <v>0</v>
      </c>
      <c r="K579" t="b">
        <f>AND(NOT(availability[[#This Row],[start_missing]]), NOT(ISNUMBER(availability[[#This Row],[AvailableStart]])))</f>
        <v>0</v>
      </c>
      <c r="L579" t="b">
        <f>AND(NOT(availability[[#This Row],[end_missing]]), NOT(ISNUMBER(availability[[#This Row],[AvailableEnd]])))</f>
        <v>0</v>
      </c>
      <c r="M579">
        <f>IF(availability[[#This Row],[start_missing]],"", IF(ISNUMBER(availability[[#This Row],[AvailableStart]]), availability[[#This Row],[AvailableStart]], IFERROR(TIMEVALUE(availability[[#This Row],[AvailableStart]]), "")))</f>
        <v>0.375</v>
      </c>
      <c r="N579">
        <f>IF(availability[[#This Row],[end_missing]],"", IF(ISNUMBER(availability[[#This Row],[AvailableEnd]]), availability[[#This Row],[AvailableEnd]], IFERROR(TIMEVALUE(availability[[#This Row],[AvailableEnd]]), "")))</f>
        <v>0.45833333333333331</v>
      </c>
      <c r="O579" t="b">
        <f>IF(OR(availability[[#This Row],[start_missing]],availability[[#This Row],[end_missing]]), FALSE,
 IF(OR(availability[[#This Row],[start_not_time]],availability[[#This Row],[end_not_time]]), FALSE,
 availability[[#This Row],[end_num]]-availability[[#This Row],[start_num]]&lt;0))</f>
        <v>0</v>
      </c>
      <c r="P579" cm="1">
        <f t="array" aca="1" ref="P579" ca="1">IF(OR(availability[[#This Row],[start_missing]],availability[[#This Row],[end_missing]]), "",
 IF(OR(availability[[#This Row],[start_not_time]],availability[[#This Row],[end_not_time]]), "",
 (_FV(availability[#This Row],"end_num",TRUE)-_FV(availability[#This Row],"start_num",TRUE))*24))</f>
        <v>0</v>
      </c>
      <c r="Q579">
        <f ca="1">IF(availability[[#This Row],[duration_hours]]="", FALSE,
 OR(availability[[#This Row],[duration_hours]]&lt;=0, availability[[#This Row],[duration_hours]]&gt;16))</f>
        <v>0</v>
      </c>
    </row>
    <row r="580" spans="1:17" x14ac:dyDescent="0.25">
      <c r="A580" t="s">
        <v>728</v>
      </c>
      <c r="B580" t="s">
        <v>1052</v>
      </c>
      <c r="C580" s="1">
        <v>0.45833333333333331</v>
      </c>
      <c r="D580" s="1">
        <v>0.58333333333333337</v>
      </c>
      <c r="E580" t="b">
        <f>LEN(TRIM(availability[[#This Row],[FacultyID]]))=0</f>
        <v>0</v>
      </c>
      <c r="F580" t="b">
        <f>LEN(TRIM(availability[[#This Row],[Day]]))=0</f>
        <v>0</v>
      </c>
      <c r="G580" t="b">
        <f>IF(availability[[#This Row],[Day]]="",FALSE, ISERROR(MATCH(availability[[#This Row],[Day]], RefLists!$E:$E, 0)))</f>
        <v>0</v>
      </c>
      <c r="H580" t="b">
        <f>LEN(availability[[#This Row],[FacultyID]])&lt;&gt;LEN(TRIM(availability[[#This Row],[FacultyID]]))</f>
        <v>0</v>
      </c>
      <c r="I580" t="b">
        <f>OR(availability[[#This Row],[AvailableStart]]="", ISBLANK(availability[[#This Row],[AvailableStart]]))</f>
        <v>0</v>
      </c>
      <c r="J580" t="b">
        <f>OR(availability[[#This Row],[AvailableEnd]]="", ISBLANK(availability[[#This Row],[AvailableEnd]]))</f>
        <v>0</v>
      </c>
      <c r="K580" t="b">
        <f>AND(NOT(availability[[#This Row],[start_missing]]), NOT(ISNUMBER(availability[[#This Row],[AvailableStart]])))</f>
        <v>0</v>
      </c>
      <c r="L580" t="b">
        <f>AND(NOT(availability[[#This Row],[end_missing]]), NOT(ISNUMBER(availability[[#This Row],[AvailableEnd]])))</f>
        <v>0</v>
      </c>
      <c r="M580">
        <f>IF(availability[[#This Row],[start_missing]],"", IF(ISNUMBER(availability[[#This Row],[AvailableStart]]), availability[[#This Row],[AvailableStart]], IFERROR(TIMEVALUE(availability[[#This Row],[AvailableStart]]), "")))</f>
        <v>0.45833333333333331</v>
      </c>
      <c r="N580">
        <f>IF(availability[[#This Row],[end_missing]],"", IF(ISNUMBER(availability[[#This Row],[AvailableEnd]]), availability[[#This Row],[AvailableEnd]], IFERROR(TIMEVALUE(availability[[#This Row],[AvailableEnd]]), "")))</f>
        <v>0.58333333333333337</v>
      </c>
      <c r="O580" t="b">
        <f>IF(OR(availability[[#This Row],[start_missing]],availability[[#This Row],[end_missing]]), FALSE,
 IF(OR(availability[[#This Row],[start_not_time]],availability[[#This Row],[end_not_time]]), FALSE,
 availability[[#This Row],[end_num]]-availability[[#This Row],[start_num]]&lt;0))</f>
        <v>0</v>
      </c>
      <c r="P580" cm="1">
        <f t="array" aca="1" ref="P580" ca="1">IF(OR(availability[[#This Row],[start_missing]],availability[[#This Row],[end_missing]]), "",
 IF(OR(availability[[#This Row],[start_not_time]],availability[[#This Row],[end_not_time]]), "",
 (_FV(availability[#This Row],"end_num",TRUE)-_FV(availability[#This Row],"start_num",TRUE))*24))</f>
        <v>0</v>
      </c>
      <c r="Q580">
        <f ca="1">IF(availability[[#This Row],[duration_hours]]="", FALSE,
 OR(availability[[#This Row],[duration_hours]]&lt;=0, availability[[#This Row],[duration_hours]]&gt;16))</f>
        <v>0</v>
      </c>
    </row>
    <row r="581" spans="1:17" x14ac:dyDescent="0.25">
      <c r="A581" t="s">
        <v>728</v>
      </c>
      <c r="B581" t="s">
        <v>1053</v>
      </c>
      <c r="C581" s="1">
        <v>0.5</v>
      </c>
      <c r="D581" s="1">
        <v>0.66666666666666663</v>
      </c>
      <c r="E581" t="b">
        <f>LEN(TRIM(availability[[#This Row],[FacultyID]]))=0</f>
        <v>0</v>
      </c>
      <c r="F581" t="b">
        <f>LEN(TRIM(availability[[#This Row],[Day]]))=0</f>
        <v>0</v>
      </c>
      <c r="G581" t="b">
        <f>IF(availability[[#This Row],[Day]]="",FALSE, ISERROR(MATCH(availability[[#This Row],[Day]], RefLists!$E:$E, 0)))</f>
        <v>0</v>
      </c>
      <c r="H581" t="b">
        <f>LEN(availability[[#This Row],[FacultyID]])&lt;&gt;LEN(TRIM(availability[[#This Row],[FacultyID]]))</f>
        <v>0</v>
      </c>
      <c r="I581" t="b">
        <f>OR(availability[[#This Row],[AvailableStart]]="", ISBLANK(availability[[#This Row],[AvailableStart]]))</f>
        <v>0</v>
      </c>
      <c r="J581" t="b">
        <f>OR(availability[[#This Row],[AvailableEnd]]="", ISBLANK(availability[[#This Row],[AvailableEnd]]))</f>
        <v>0</v>
      </c>
      <c r="K581" t="b">
        <f>AND(NOT(availability[[#This Row],[start_missing]]), NOT(ISNUMBER(availability[[#This Row],[AvailableStart]])))</f>
        <v>0</v>
      </c>
      <c r="L581" t="b">
        <f>AND(NOT(availability[[#This Row],[end_missing]]), NOT(ISNUMBER(availability[[#This Row],[AvailableEnd]])))</f>
        <v>0</v>
      </c>
      <c r="M581">
        <f>IF(availability[[#This Row],[start_missing]],"", IF(ISNUMBER(availability[[#This Row],[AvailableStart]]), availability[[#This Row],[AvailableStart]], IFERROR(TIMEVALUE(availability[[#This Row],[AvailableStart]]), "")))</f>
        <v>0.5</v>
      </c>
      <c r="N581">
        <f>IF(availability[[#This Row],[end_missing]],"", IF(ISNUMBER(availability[[#This Row],[AvailableEnd]]), availability[[#This Row],[AvailableEnd]], IFERROR(TIMEVALUE(availability[[#This Row],[AvailableEnd]]), "")))</f>
        <v>0.66666666666666663</v>
      </c>
      <c r="O581" t="b">
        <f>IF(OR(availability[[#This Row],[start_missing]],availability[[#This Row],[end_missing]]), FALSE,
 IF(OR(availability[[#This Row],[start_not_time]],availability[[#This Row],[end_not_time]]), FALSE,
 availability[[#This Row],[end_num]]-availability[[#This Row],[start_num]]&lt;0))</f>
        <v>0</v>
      </c>
      <c r="P581" cm="1">
        <f t="array" aca="1" ref="P581" ca="1">IF(OR(availability[[#This Row],[start_missing]],availability[[#This Row],[end_missing]]), "",
 IF(OR(availability[[#This Row],[start_not_time]],availability[[#This Row],[end_not_time]]), "",
 (_FV(availability[#This Row],"end_num",TRUE)-_FV(availability[#This Row],"start_num",TRUE))*24))</f>
        <v>0</v>
      </c>
      <c r="Q581">
        <f ca="1">IF(availability[[#This Row],[duration_hours]]="", FALSE,
 OR(availability[[#This Row],[duration_hours]]&lt;=0, availability[[#This Row],[duration_hours]]&gt;16))</f>
        <v>0</v>
      </c>
    </row>
    <row r="582" spans="1:17" x14ac:dyDescent="0.25">
      <c r="A582" t="s">
        <v>728</v>
      </c>
      <c r="B582" t="s">
        <v>1049</v>
      </c>
      <c r="C582" s="1">
        <v>0.33333333333333331</v>
      </c>
      <c r="D582" s="1">
        <v>0.45833333333333331</v>
      </c>
      <c r="E582" t="b">
        <f>LEN(TRIM(availability[[#This Row],[FacultyID]]))=0</f>
        <v>0</v>
      </c>
      <c r="F582" t="b">
        <f>LEN(TRIM(availability[[#This Row],[Day]]))=0</f>
        <v>0</v>
      </c>
      <c r="G582" t="b">
        <f>IF(availability[[#This Row],[Day]]="",FALSE, ISERROR(MATCH(availability[[#This Row],[Day]], RefLists!$E:$E, 0)))</f>
        <v>0</v>
      </c>
      <c r="H582" t="b">
        <f>LEN(availability[[#This Row],[FacultyID]])&lt;&gt;LEN(TRIM(availability[[#This Row],[FacultyID]]))</f>
        <v>0</v>
      </c>
      <c r="I582" t="b">
        <f>OR(availability[[#This Row],[AvailableStart]]="", ISBLANK(availability[[#This Row],[AvailableStart]]))</f>
        <v>0</v>
      </c>
      <c r="J582" t="b">
        <f>OR(availability[[#This Row],[AvailableEnd]]="", ISBLANK(availability[[#This Row],[AvailableEnd]]))</f>
        <v>0</v>
      </c>
      <c r="K582" t="b">
        <f>AND(NOT(availability[[#This Row],[start_missing]]), NOT(ISNUMBER(availability[[#This Row],[AvailableStart]])))</f>
        <v>0</v>
      </c>
      <c r="L582" t="b">
        <f>AND(NOT(availability[[#This Row],[end_missing]]), NOT(ISNUMBER(availability[[#This Row],[AvailableEnd]])))</f>
        <v>0</v>
      </c>
      <c r="M582">
        <f>IF(availability[[#This Row],[start_missing]],"", IF(ISNUMBER(availability[[#This Row],[AvailableStart]]), availability[[#This Row],[AvailableStart]], IFERROR(TIMEVALUE(availability[[#This Row],[AvailableStart]]), "")))</f>
        <v>0.33333333333333331</v>
      </c>
      <c r="N582">
        <f>IF(availability[[#This Row],[end_missing]],"", IF(ISNUMBER(availability[[#This Row],[AvailableEnd]]), availability[[#This Row],[AvailableEnd]], IFERROR(TIMEVALUE(availability[[#This Row],[AvailableEnd]]), "")))</f>
        <v>0.45833333333333331</v>
      </c>
      <c r="O582" t="b">
        <f>IF(OR(availability[[#This Row],[start_missing]],availability[[#This Row],[end_missing]]), FALSE,
 IF(OR(availability[[#This Row],[start_not_time]],availability[[#This Row],[end_not_time]]), FALSE,
 availability[[#This Row],[end_num]]-availability[[#This Row],[start_num]]&lt;0))</f>
        <v>0</v>
      </c>
      <c r="P582" cm="1">
        <f t="array" aca="1" ref="P582" ca="1">IF(OR(availability[[#This Row],[start_missing]],availability[[#This Row],[end_missing]]), "",
 IF(OR(availability[[#This Row],[start_not_time]],availability[[#This Row],[end_not_time]]), "",
 (_FV(availability[#This Row],"end_num",TRUE)-_FV(availability[#This Row],"start_num",TRUE))*24))</f>
        <v>0</v>
      </c>
      <c r="Q582">
        <f ca="1">IF(availability[[#This Row],[duration_hours]]="", FALSE,
 OR(availability[[#This Row],[duration_hours]]&lt;=0, availability[[#This Row],[duration_hours]]&gt;16))</f>
        <v>0</v>
      </c>
    </row>
    <row r="583" spans="1:17" x14ac:dyDescent="0.25">
      <c r="A583" t="s">
        <v>731</v>
      </c>
      <c r="B583" t="s">
        <v>1049</v>
      </c>
      <c r="C583" s="1">
        <v>0.375</v>
      </c>
      <c r="D583" s="1">
        <v>0.45833333333333331</v>
      </c>
      <c r="E583" t="b">
        <f>LEN(TRIM(availability[[#This Row],[FacultyID]]))=0</f>
        <v>0</v>
      </c>
      <c r="F583" t="b">
        <f>LEN(TRIM(availability[[#This Row],[Day]]))=0</f>
        <v>0</v>
      </c>
      <c r="G583" t="b">
        <f>IF(availability[[#This Row],[Day]]="",FALSE, ISERROR(MATCH(availability[[#This Row],[Day]], RefLists!$E:$E, 0)))</f>
        <v>0</v>
      </c>
      <c r="H583" t="b">
        <f>LEN(availability[[#This Row],[FacultyID]])&lt;&gt;LEN(TRIM(availability[[#This Row],[FacultyID]]))</f>
        <v>0</v>
      </c>
      <c r="I583" t="b">
        <f>OR(availability[[#This Row],[AvailableStart]]="", ISBLANK(availability[[#This Row],[AvailableStart]]))</f>
        <v>0</v>
      </c>
      <c r="J583" t="b">
        <f>OR(availability[[#This Row],[AvailableEnd]]="", ISBLANK(availability[[#This Row],[AvailableEnd]]))</f>
        <v>0</v>
      </c>
      <c r="K583" t="b">
        <f>AND(NOT(availability[[#This Row],[start_missing]]), NOT(ISNUMBER(availability[[#This Row],[AvailableStart]])))</f>
        <v>0</v>
      </c>
      <c r="L583" t="b">
        <f>AND(NOT(availability[[#This Row],[end_missing]]), NOT(ISNUMBER(availability[[#This Row],[AvailableEnd]])))</f>
        <v>0</v>
      </c>
      <c r="M583">
        <f>IF(availability[[#This Row],[start_missing]],"", IF(ISNUMBER(availability[[#This Row],[AvailableStart]]), availability[[#This Row],[AvailableStart]], IFERROR(TIMEVALUE(availability[[#This Row],[AvailableStart]]), "")))</f>
        <v>0.375</v>
      </c>
      <c r="N583">
        <f>IF(availability[[#This Row],[end_missing]],"", IF(ISNUMBER(availability[[#This Row],[AvailableEnd]]), availability[[#This Row],[AvailableEnd]], IFERROR(TIMEVALUE(availability[[#This Row],[AvailableEnd]]), "")))</f>
        <v>0.45833333333333331</v>
      </c>
      <c r="O583" t="b">
        <f>IF(OR(availability[[#This Row],[start_missing]],availability[[#This Row],[end_missing]]), FALSE,
 IF(OR(availability[[#This Row],[start_not_time]],availability[[#This Row],[end_not_time]]), FALSE,
 availability[[#This Row],[end_num]]-availability[[#This Row],[start_num]]&lt;0))</f>
        <v>0</v>
      </c>
      <c r="P583" cm="1">
        <f t="array" aca="1" ref="P583" ca="1">IF(OR(availability[[#This Row],[start_missing]],availability[[#This Row],[end_missing]]), "",
 IF(OR(availability[[#This Row],[start_not_time]],availability[[#This Row],[end_not_time]]), "",
 (_FV(availability[#This Row],"end_num",TRUE)-_FV(availability[#This Row],"start_num",TRUE))*24))</f>
        <v>0</v>
      </c>
      <c r="Q583">
        <f ca="1">IF(availability[[#This Row],[duration_hours]]="", FALSE,
 OR(availability[[#This Row],[duration_hours]]&lt;=0, availability[[#This Row],[duration_hours]]&gt;16))</f>
        <v>0</v>
      </c>
    </row>
    <row r="584" spans="1:17" x14ac:dyDescent="0.25">
      <c r="A584" t="s">
        <v>731</v>
      </c>
      <c r="B584" t="s">
        <v>1052</v>
      </c>
      <c r="C584" s="1">
        <v>0.5</v>
      </c>
      <c r="D584" s="1">
        <v>0.66666666666666663</v>
      </c>
      <c r="E584" t="b">
        <f>LEN(TRIM(availability[[#This Row],[FacultyID]]))=0</f>
        <v>0</v>
      </c>
      <c r="F584" t="b">
        <f>LEN(TRIM(availability[[#This Row],[Day]]))=0</f>
        <v>0</v>
      </c>
      <c r="G584" t="b">
        <f>IF(availability[[#This Row],[Day]]="",FALSE, ISERROR(MATCH(availability[[#This Row],[Day]], RefLists!$E:$E, 0)))</f>
        <v>0</v>
      </c>
      <c r="H584" t="b">
        <f>LEN(availability[[#This Row],[FacultyID]])&lt;&gt;LEN(TRIM(availability[[#This Row],[FacultyID]]))</f>
        <v>0</v>
      </c>
      <c r="I584" t="b">
        <f>OR(availability[[#This Row],[AvailableStart]]="", ISBLANK(availability[[#This Row],[AvailableStart]]))</f>
        <v>0</v>
      </c>
      <c r="J584" t="b">
        <f>OR(availability[[#This Row],[AvailableEnd]]="", ISBLANK(availability[[#This Row],[AvailableEnd]]))</f>
        <v>0</v>
      </c>
      <c r="K584" t="b">
        <f>AND(NOT(availability[[#This Row],[start_missing]]), NOT(ISNUMBER(availability[[#This Row],[AvailableStart]])))</f>
        <v>0</v>
      </c>
      <c r="L584" t="b">
        <f>AND(NOT(availability[[#This Row],[end_missing]]), NOT(ISNUMBER(availability[[#This Row],[AvailableEnd]])))</f>
        <v>0</v>
      </c>
      <c r="M584">
        <f>IF(availability[[#This Row],[start_missing]],"", IF(ISNUMBER(availability[[#This Row],[AvailableStart]]), availability[[#This Row],[AvailableStart]], IFERROR(TIMEVALUE(availability[[#This Row],[AvailableStart]]), "")))</f>
        <v>0.5</v>
      </c>
      <c r="N584">
        <f>IF(availability[[#This Row],[end_missing]],"", IF(ISNUMBER(availability[[#This Row],[AvailableEnd]]), availability[[#This Row],[AvailableEnd]], IFERROR(TIMEVALUE(availability[[#This Row],[AvailableEnd]]), "")))</f>
        <v>0.66666666666666663</v>
      </c>
      <c r="O584" t="b">
        <f>IF(OR(availability[[#This Row],[start_missing]],availability[[#This Row],[end_missing]]), FALSE,
 IF(OR(availability[[#This Row],[start_not_time]],availability[[#This Row],[end_not_time]]), FALSE,
 availability[[#This Row],[end_num]]-availability[[#This Row],[start_num]]&lt;0))</f>
        <v>0</v>
      </c>
      <c r="P584" cm="1">
        <f t="array" aca="1" ref="P584" ca="1">IF(OR(availability[[#This Row],[start_missing]],availability[[#This Row],[end_missing]]), "",
 IF(OR(availability[[#This Row],[start_not_time]],availability[[#This Row],[end_not_time]]), "",
 (_FV(availability[#This Row],"end_num",TRUE)-_FV(availability[#This Row],"start_num",TRUE))*24))</f>
        <v>0</v>
      </c>
      <c r="Q584">
        <f ca="1">IF(availability[[#This Row],[duration_hours]]="", FALSE,
 OR(availability[[#This Row],[duration_hours]]&lt;=0, availability[[#This Row],[duration_hours]]&gt;16))</f>
        <v>0</v>
      </c>
    </row>
    <row r="585" spans="1:17" x14ac:dyDescent="0.25">
      <c r="A585" t="s">
        <v>734</v>
      </c>
      <c r="B585" t="s">
        <v>1052</v>
      </c>
      <c r="C585" s="1">
        <v>0.5</v>
      </c>
      <c r="D585" s="1">
        <v>0.625</v>
      </c>
      <c r="E585" t="b">
        <f>LEN(TRIM(availability[[#This Row],[FacultyID]]))=0</f>
        <v>0</v>
      </c>
      <c r="F585" t="b">
        <f>LEN(TRIM(availability[[#This Row],[Day]]))=0</f>
        <v>0</v>
      </c>
      <c r="G585" t="b">
        <f>IF(availability[[#This Row],[Day]]="",FALSE, ISERROR(MATCH(availability[[#This Row],[Day]], RefLists!$E:$E, 0)))</f>
        <v>0</v>
      </c>
      <c r="H585" t="b">
        <f>LEN(availability[[#This Row],[FacultyID]])&lt;&gt;LEN(TRIM(availability[[#This Row],[FacultyID]]))</f>
        <v>0</v>
      </c>
      <c r="I585" t="b">
        <f>OR(availability[[#This Row],[AvailableStart]]="", ISBLANK(availability[[#This Row],[AvailableStart]]))</f>
        <v>0</v>
      </c>
      <c r="J585" t="b">
        <f>OR(availability[[#This Row],[AvailableEnd]]="", ISBLANK(availability[[#This Row],[AvailableEnd]]))</f>
        <v>0</v>
      </c>
      <c r="K585" t="b">
        <f>AND(NOT(availability[[#This Row],[start_missing]]), NOT(ISNUMBER(availability[[#This Row],[AvailableStart]])))</f>
        <v>0</v>
      </c>
      <c r="L585" t="b">
        <f>AND(NOT(availability[[#This Row],[end_missing]]), NOT(ISNUMBER(availability[[#This Row],[AvailableEnd]])))</f>
        <v>0</v>
      </c>
      <c r="M585">
        <f>IF(availability[[#This Row],[start_missing]],"", IF(ISNUMBER(availability[[#This Row],[AvailableStart]]), availability[[#This Row],[AvailableStart]], IFERROR(TIMEVALUE(availability[[#This Row],[AvailableStart]]), "")))</f>
        <v>0.5</v>
      </c>
      <c r="N585">
        <f>IF(availability[[#This Row],[end_missing]],"", IF(ISNUMBER(availability[[#This Row],[AvailableEnd]]), availability[[#This Row],[AvailableEnd]], IFERROR(TIMEVALUE(availability[[#This Row],[AvailableEnd]]), "")))</f>
        <v>0.625</v>
      </c>
      <c r="O585" t="b">
        <f>IF(OR(availability[[#This Row],[start_missing]],availability[[#This Row],[end_missing]]), FALSE,
 IF(OR(availability[[#This Row],[start_not_time]],availability[[#This Row],[end_not_time]]), FALSE,
 availability[[#This Row],[end_num]]-availability[[#This Row],[start_num]]&lt;0))</f>
        <v>0</v>
      </c>
      <c r="P585" cm="1">
        <f t="array" aca="1" ref="P585" ca="1">IF(OR(availability[[#This Row],[start_missing]],availability[[#This Row],[end_missing]]), "",
 IF(OR(availability[[#This Row],[start_not_time]],availability[[#This Row],[end_not_time]]), "",
 (_FV(availability[#This Row],"end_num",TRUE)-_FV(availability[#This Row],"start_num",TRUE))*24))</f>
        <v>0</v>
      </c>
      <c r="Q585">
        <f ca="1">IF(availability[[#This Row],[duration_hours]]="", FALSE,
 OR(availability[[#This Row],[duration_hours]]&lt;=0, availability[[#This Row],[duration_hours]]&gt;16))</f>
        <v>0</v>
      </c>
    </row>
    <row r="586" spans="1:17" x14ac:dyDescent="0.25">
      <c r="A586" t="s">
        <v>734</v>
      </c>
      <c r="B586" t="s">
        <v>1049</v>
      </c>
      <c r="C586" s="1">
        <v>0.33333333333333331</v>
      </c>
      <c r="D586" s="1">
        <v>0.41666666666666669</v>
      </c>
      <c r="E586" t="b">
        <f>LEN(TRIM(availability[[#This Row],[FacultyID]]))=0</f>
        <v>0</v>
      </c>
      <c r="F586" t="b">
        <f>LEN(TRIM(availability[[#This Row],[Day]]))=0</f>
        <v>0</v>
      </c>
      <c r="G586" t="b">
        <f>IF(availability[[#This Row],[Day]]="",FALSE, ISERROR(MATCH(availability[[#This Row],[Day]], RefLists!$E:$E, 0)))</f>
        <v>0</v>
      </c>
      <c r="H586" t="b">
        <f>LEN(availability[[#This Row],[FacultyID]])&lt;&gt;LEN(TRIM(availability[[#This Row],[FacultyID]]))</f>
        <v>0</v>
      </c>
      <c r="I586" t="b">
        <f>OR(availability[[#This Row],[AvailableStart]]="", ISBLANK(availability[[#This Row],[AvailableStart]]))</f>
        <v>0</v>
      </c>
      <c r="J586" t="b">
        <f>OR(availability[[#This Row],[AvailableEnd]]="", ISBLANK(availability[[#This Row],[AvailableEnd]]))</f>
        <v>0</v>
      </c>
      <c r="K586" t="b">
        <f>AND(NOT(availability[[#This Row],[start_missing]]), NOT(ISNUMBER(availability[[#This Row],[AvailableStart]])))</f>
        <v>0</v>
      </c>
      <c r="L586" t="b">
        <f>AND(NOT(availability[[#This Row],[end_missing]]), NOT(ISNUMBER(availability[[#This Row],[AvailableEnd]])))</f>
        <v>0</v>
      </c>
      <c r="M586">
        <f>IF(availability[[#This Row],[start_missing]],"", IF(ISNUMBER(availability[[#This Row],[AvailableStart]]), availability[[#This Row],[AvailableStart]], IFERROR(TIMEVALUE(availability[[#This Row],[AvailableStart]]), "")))</f>
        <v>0.33333333333333331</v>
      </c>
      <c r="N586">
        <f>IF(availability[[#This Row],[end_missing]],"", IF(ISNUMBER(availability[[#This Row],[AvailableEnd]]), availability[[#This Row],[AvailableEnd]], IFERROR(TIMEVALUE(availability[[#This Row],[AvailableEnd]]), "")))</f>
        <v>0.41666666666666669</v>
      </c>
      <c r="O586" t="b">
        <f>IF(OR(availability[[#This Row],[start_missing]],availability[[#This Row],[end_missing]]), FALSE,
 IF(OR(availability[[#This Row],[start_not_time]],availability[[#This Row],[end_not_time]]), FALSE,
 availability[[#This Row],[end_num]]-availability[[#This Row],[start_num]]&lt;0))</f>
        <v>0</v>
      </c>
      <c r="P586" cm="1">
        <f t="array" aca="1" ref="P586" ca="1">IF(OR(availability[[#This Row],[start_missing]],availability[[#This Row],[end_missing]]), "",
 IF(OR(availability[[#This Row],[start_not_time]],availability[[#This Row],[end_not_time]]), "",
 (_FV(availability[#This Row],"end_num",TRUE)-_FV(availability[#This Row],"start_num",TRUE))*24))</f>
        <v>0</v>
      </c>
      <c r="Q586">
        <f ca="1">IF(availability[[#This Row],[duration_hours]]="", FALSE,
 OR(availability[[#This Row],[duration_hours]]&lt;=0, availability[[#This Row],[duration_hours]]&gt;16))</f>
        <v>0</v>
      </c>
    </row>
    <row r="587" spans="1:17" x14ac:dyDescent="0.25">
      <c r="A587" t="s">
        <v>737</v>
      </c>
      <c r="B587" t="s">
        <v>1050</v>
      </c>
      <c r="C587" s="1">
        <v>0.41666666666666669</v>
      </c>
      <c r="D587" s="1">
        <v>0.5</v>
      </c>
      <c r="E587" t="b">
        <f>LEN(TRIM(availability[[#This Row],[FacultyID]]))=0</f>
        <v>0</v>
      </c>
      <c r="F587" t="b">
        <f>LEN(TRIM(availability[[#This Row],[Day]]))=0</f>
        <v>0</v>
      </c>
      <c r="G587" t="b">
        <f>IF(availability[[#This Row],[Day]]="",FALSE, ISERROR(MATCH(availability[[#This Row],[Day]], RefLists!$E:$E, 0)))</f>
        <v>0</v>
      </c>
      <c r="H587" t="b">
        <f>LEN(availability[[#This Row],[FacultyID]])&lt;&gt;LEN(TRIM(availability[[#This Row],[FacultyID]]))</f>
        <v>0</v>
      </c>
      <c r="I587" t="b">
        <f>OR(availability[[#This Row],[AvailableStart]]="", ISBLANK(availability[[#This Row],[AvailableStart]]))</f>
        <v>0</v>
      </c>
      <c r="J587" t="b">
        <f>OR(availability[[#This Row],[AvailableEnd]]="", ISBLANK(availability[[#This Row],[AvailableEnd]]))</f>
        <v>0</v>
      </c>
      <c r="K587" t="b">
        <f>AND(NOT(availability[[#This Row],[start_missing]]), NOT(ISNUMBER(availability[[#This Row],[AvailableStart]])))</f>
        <v>0</v>
      </c>
      <c r="L587" t="b">
        <f>AND(NOT(availability[[#This Row],[end_missing]]), NOT(ISNUMBER(availability[[#This Row],[AvailableEnd]])))</f>
        <v>0</v>
      </c>
      <c r="M587">
        <f>IF(availability[[#This Row],[start_missing]],"", IF(ISNUMBER(availability[[#This Row],[AvailableStart]]), availability[[#This Row],[AvailableStart]], IFERROR(TIMEVALUE(availability[[#This Row],[AvailableStart]]), "")))</f>
        <v>0.41666666666666669</v>
      </c>
      <c r="N587">
        <f>IF(availability[[#This Row],[end_missing]],"", IF(ISNUMBER(availability[[#This Row],[AvailableEnd]]), availability[[#This Row],[AvailableEnd]], IFERROR(TIMEVALUE(availability[[#This Row],[AvailableEnd]]), "")))</f>
        <v>0.5</v>
      </c>
      <c r="O587" t="b">
        <f>IF(OR(availability[[#This Row],[start_missing]],availability[[#This Row],[end_missing]]), FALSE,
 IF(OR(availability[[#This Row],[start_not_time]],availability[[#This Row],[end_not_time]]), FALSE,
 availability[[#This Row],[end_num]]-availability[[#This Row],[start_num]]&lt;0))</f>
        <v>0</v>
      </c>
      <c r="P587" cm="1">
        <f t="array" aca="1" ref="P587" ca="1">IF(OR(availability[[#This Row],[start_missing]],availability[[#This Row],[end_missing]]), "",
 IF(OR(availability[[#This Row],[start_not_time]],availability[[#This Row],[end_not_time]]), "",
 (_FV(availability[#This Row],"end_num",TRUE)-_FV(availability[#This Row],"start_num",TRUE))*24))</f>
        <v>0</v>
      </c>
      <c r="Q587">
        <f ca="1">IF(availability[[#This Row],[duration_hours]]="", FALSE,
 OR(availability[[#This Row],[duration_hours]]&lt;=0, availability[[#This Row],[duration_hours]]&gt;16))</f>
        <v>0</v>
      </c>
    </row>
    <row r="588" spans="1:17" x14ac:dyDescent="0.25">
      <c r="A588" t="s">
        <v>737</v>
      </c>
      <c r="B588" t="s">
        <v>1052</v>
      </c>
      <c r="C588" s="1">
        <v>0.45833333333333331</v>
      </c>
      <c r="D588" s="1">
        <v>0.625</v>
      </c>
      <c r="E588" t="b">
        <f>LEN(TRIM(availability[[#This Row],[FacultyID]]))=0</f>
        <v>0</v>
      </c>
      <c r="F588" t="b">
        <f>LEN(TRIM(availability[[#This Row],[Day]]))=0</f>
        <v>0</v>
      </c>
      <c r="G588" t="b">
        <f>IF(availability[[#This Row],[Day]]="",FALSE, ISERROR(MATCH(availability[[#This Row],[Day]], RefLists!$E:$E, 0)))</f>
        <v>0</v>
      </c>
      <c r="H588" t="b">
        <f>LEN(availability[[#This Row],[FacultyID]])&lt;&gt;LEN(TRIM(availability[[#This Row],[FacultyID]]))</f>
        <v>0</v>
      </c>
      <c r="I588" t="b">
        <f>OR(availability[[#This Row],[AvailableStart]]="", ISBLANK(availability[[#This Row],[AvailableStart]]))</f>
        <v>0</v>
      </c>
      <c r="J588" t="b">
        <f>OR(availability[[#This Row],[AvailableEnd]]="", ISBLANK(availability[[#This Row],[AvailableEnd]]))</f>
        <v>0</v>
      </c>
      <c r="K588" t="b">
        <f>AND(NOT(availability[[#This Row],[start_missing]]), NOT(ISNUMBER(availability[[#This Row],[AvailableStart]])))</f>
        <v>0</v>
      </c>
      <c r="L588" t="b">
        <f>AND(NOT(availability[[#This Row],[end_missing]]), NOT(ISNUMBER(availability[[#This Row],[AvailableEnd]])))</f>
        <v>0</v>
      </c>
      <c r="M588">
        <f>IF(availability[[#This Row],[start_missing]],"", IF(ISNUMBER(availability[[#This Row],[AvailableStart]]), availability[[#This Row],[AvailableStart]], IFERROR(TIMEVALUE(availability[[#This Row],[AvailableStart]]), "")))</f>
        <v>0.45833333333333331</v>
      </c>
      <c r="N588">
        <f>IF(availability[[#This Row],[end_missing]],"", IF(ISNUMBER(availability[[#This Row],[AvailableEnd]]), availability[[#This Row],[AvailableEnd]], IFERROR(TIMEVALUE(availability[[#This Row],[AvailableEnd]]), "")))</f>
        <v>0.625</v>
      </c>
      <c r="O588" t="b">
        <f>IF(OR(availability[[#This Row],[start_missing]],availability[[#This Row],[end_missing]]), FALSE,
 IF(OR(availability[[#This Row],[start_not_time]],availability[[#This Row],[end_not_time]]), FALSE,
 availability[[#This Row],[end_num]]-availability[[#This Row],[start_num]]&lt;0))</f>
        <v>0</v>
      </c>
      <c r="P588" cm="1">
        <f t="array" aca="1" ref="P588" ca="1">IF(OR(availability[[#This Row],[start_missing]],availability[[#This Row],[end_missing]]), "",
 IF(OR(availability[[#This Row],[start_not_time]],availability[[#This Row],[end_not_time]]), "",
 (_FV(availability[#This Row],"end_num",TRUE)-_FV(availability[#This Row],"start_num",TRUE))*24))</f>
        <v>0</v>
      </c>
      <c r="Q588">
        <f ca="1">IF(availability[[#This Row],[duration_hours]]="", FALSE,
 OR(availability[[#This Row],[duration_hours]]&lt;=0, availability[[#This Row],[duration_hours]]&gt;16))</f>
        <v>0</v>
      </c>
    </row>
    <row r="589" spans="1:17" x14ac:dyDescent="0.25">
      <c r="A589" t="s">
        <v>737</v>
      </c>
      <c r="B589" t="s">
        <v>1051</v>
      </c>
      <c r="C589" s="1">
        <v>0.375</v>
      </c>
      <c r="D589" s="1">
        <v>0.45833333333333331</v>
      </c>
      <c r="E589" t="b">
        <f>LEN(TRIM(availability[[#This Row],[FacultyID]]))=0</f>
        <v>0</v>
      </c>
      <c r="F589" t="b">
        <f>LEN(TRIM(availability[[#This Row],[Day]]))=0</f>
        <v>0</v>
      </c>
      <c r="G589" t="b">
        <f>IF(availability[[#This Row],[Day]]="",FALSE, ISERROR(MATCH(availability[[#This Row],[Day]], RefLists!$E:$E, 0)))</f>
        <v>0</v>
      </c>
      <c r="H589" t="b">
        <f>LEN(availability[[#This Row],[FacultyID]])&lt;&gt;LEN(TRIM(availability[[#This Row],[FacultyID]]))</f>
        <v>0</v>
      </c>
      <c r="I589" t="b">
        <f>OR(availability[[#This Row],[AvailableStart]]="", ISBLANK(availability[[#This Row],[AvailableStart]]))</f>
        <v>0</v>
      </c>
      <c r="J589" t="b">
        <f>OR(availability[[#This Row],[AvailableEnd]]="", ISBLANK(availability[[#This Row],[AvailableEnd]]))</f>
        <v>0</v>
      </c>
      <c r="K589" t="b">
        <f>AND(NOT(availability[[#This Row],[start_missing]]), NOT(ISNUMBER(availability[[#This Row],[AvailableStart]])))</f>
        <v>0</v>
      </c>
      <c r="L589" t="b">
        <f>AND(NOT(availability[[#This Row],[end_missing]]), NOT(ISNUMBER(availability[[#This Row],[AvailableEnd]])))</f>
        <v>0</v>
      </c>
      <c r="M589">
        <f>IF(availability[[#This Row],[start_missing]],"", IF(ISNUMBER(availability[[#This Row],[AvailableStart]]), availability[[#This Row],[AvailableStart]], IFERROR(TIMEVALUE(availability[[#This Row],[AvailableStart]]), "")))</f>
        <v>0.375</v>
      </c>
      <c r="N589">
        <f>IF(availability[[#This Row],[end_missing]],"", IF(ISNUMBER(availability[[#This Row],[AvailableEnd]]), availability[[#This Row],[AvailableEnd]], IFERROR(TIMEVALUE(availability[[#This Row],[AvailableEnd]]), "")))</f>
        <v>0.45833333333333331</v>
      </c>
      <c r="O589" t="b">
        <f>IF(OR(availability[[#This Row],[start_missing]],availability[[#This Row],[end_missing]]), FALSE,
 IF(OR(availability[[#This Row],[start_not_time]],availability[[#This Row],[end_not_time]]), FALSE,
 availability[[#This Row],[end_num]]-availability[[#This Row],[start_num]]&lt;0))</f>
        <v>0</v>
      </c>
      <c r="P589" cm="1">
        <f t="array" aca="1" ref="P589" ca="1">IF(OR(availability[[#This Row],[start_missing]],availability[[#This Row],[end_missing]]), "",
 IF(OR(availability[[#This Row],[start_not_time]],availability[[#This Row],[end_not_time]]), "",
 (_FV(availability[#This Row],"end_num",TRUE)-_FV(availability[#This Row],"start_num",TRUE))*24))</f>
        <v>0</v>
      </c>
      <c r="Q589">
        <f ca="1">IF(availability[[#This Row],[duration_hours]]="", FALSE,
 OR(availability[[#This Row],[duration_hours]]&lt;=0, availability[[#This Row],[duration_hours]]&gt;16))</f>
        <v>0</v>
      </c>
    </row>
    <row r="590" spans="1:17" x14ac:dyDescent="0.25">
      <c r="A590" t="s">
        <v>740</v>
      </c>
      <c r="B590" t="s">
        <v>1051</v>
      </c>
      <c r="C590" s="1">
        <v>0.375</v>
      </c>
      <c r="D590" s="1">
        <v>0.45833333333333331</v>
      </c>
      <c r="E590" t="b">
        <f>LEN(TRIM(availability[[#This Row],[FacultyID]]))=0</f>
        <v>0</v>
      </c>
      <c r="F590" t="b">
        <f>LEN(TRIM(availability[[#This Row],[Day]]))=0</f>
        <v>0</v>
      </c>
      <c r="G590" t="b">
        <f>IF(availability[[#This Row],[Day]]="",FALSE, ISERROR(MATCH(availability[[#This Row],[Day]], RefLists!$E:$E, 0)))</f>
        <v>0</v>
      </c>
      <c r="H590" t="b">
        <f>LEN(availability[[#This Row],[FacultyID]])&lt;&gt;LEN(TRIM(availability[[#This Row],[FacultyID]]))</f>
        <v>0</v>
      </c>
      <c r="I590" t="b">
        <f>OR(availability[[#This Row],[AvailableStart]]="", ISBLANK(availability[[#This Row],[AvailableStart]]))</f>
        <v>0</v>
      </c>
      <c r="J590" t="b">
        <f>OR(availability[[#This Row],[AvailableEnd]]="", ISBLANK(availability[[#This Row],[AvailableEnd]]))</f>
        <v>0</v>
      </c>
      <c r="K590" t="b">
        <f>AND(NOT(availability[[#This Row],[start_missing]]), NOT(ISNUMBER(availability[[#This Row],[AvailableStart]])))</f>
        <v>0</v>
      </c>
      <c r="L590" t="b">
        <f>AND(NOT(availability[[#This Row],[end_missing]]), NOT(ISNUMBER(availability[[#This Row],[AvailableEnd]])))</f>
        <v>0</v>
      </c>
      <c r="M590">
        <f>IF(availability[[#This Row],[start_missing]],"", IF(ISNUMBER(availability[[#This Row],[AvailableStart]]), availability[[#This Row],[AvailableStart]], IFERROR(TIMEVALUE(availability[[#This Row],[AvailableStart]]), "")))</f>
        <v>0.375</v>
      </c>
      <c r="N590">
        <f>IF(availability[[#This Row],[end_missing]],"", IF(ISNUMBER(availability[[#This Row],[AvailableEnd]]), availability[[#This Row],[AvailableEnd]], IFERROR(TIMEVALUE(availability[[#This Row],[AvailableEnd]]), "")))</f>
        <v>0.45833333333333331</v>
      </c>
      <c r="O590" t="b">
        <f>IF(OR(availability[[#This Row],[start_missing]],availability[[#This Row],[end_missing]]), FALSE,
 IF(OR(availability[[#This Row],[start_not_time]],availability[[#This Row],[end_not_time]]), FALSE,
 availability[[#This Row],[end_num]]-availability[[#This Row],[start_num]]&lt;0))</f>
        <v>0</v>
      </c>
      <c r="P590" cm="1">
        <f t="array" aca="1" ref="P590" ca="1">IF(OR(availability[[#This Row],[start_missing]],availability[[#This Row],[end_missing]]), "",
 IF(OR(availability[[#This Row],[start_not_time]],availability[[#This Row],[end_not_time]]), "",
 (_FV(availability[#This Row],"end_num",TRUE)-_FV(availability[#This Row],"start_num",TRUE))*24))</f>
        <v>0</v>
      </c>
      <c r="Q590">
        <f ca="1">IF(availability[[#This Row],[duration_hours]]="", FALSE,
 OR(availability[[#This Row],[duration_hours]]&lt;=0, availability[[#This Row],[duration_hours]]&gt;16))</f>
        <v>0</v>
      </c>
    </row>
    <row r="591" spans="1:17" x14ac:dyDescent="0.25">
      <c r="A591" t="s">
        <v>740</v>
      </c>
      <c r="B591" t="s">
        <v>1050</v>
      </c>
      <c r="C591" s="1">
        <v>0.54166666666666663</v>
      </c>
      <c r="D591" s="1">
        <v>0.70833333333333337</v>
      </c>
      <c r="E591" t="b">
        <f>LEN(TRIM(availability[[#This Row],[FacultyID]]))=0</f>
        <v>0</v>
      </c>
      <c r="F591" t="b">
        <f>LEN(TRIM(availability[[#This Row],[Day]]))=0</f>
        <v>0</v>
      </c>
      <c r="G591" t="b">
        <f>IF(availability[[#This Row],[Day]]="",FALSE, ISERROR(MATCH(availability[[#This Row],[Day]], RefLists!$E:$E, 0)))</f>
        <v>0</v>
      </c>
      <c r="H591" t="b">
        <f>LEN(availability[[#This Row],[FacultyID]])&lt;&gt;LEN(TRIM(availability[[#This Row],[FacultyID]]))</f>
        <v>0</v>
      </c>
      <c r="I591" t="b">
        <f>OR(availability[[#This Row],[AvailableStart]]="", ISBLANK(availability[[#This Row],[AvailableStart]]))</f>
        <v>0</v>
      </c>
      <c r="J591" t="b">
        <f>OR(availability[[#This Row],[AvailableEnd]]="", ISBLANK(availability[[#This Row],[AvailableEnd]]))</f>
        <v>0</v>
      </c>
      <c r="K591" t="b">
        <f>AND(NOT(availability[[#This Row],[start_missing]]), NOT(ISNUMBER(availability[[#This Row],[AvailableStart]])))</f>
        <v>0</v>
      </c>
      <c r="L591" t="b">
        <f>AND(NOT(availability[[#This Row],[end_missing]]), NOT(ISNUMBER(availability[[#This Row],[AvailableEnd]])))</f>
        <v>0</v>
      </c>
      <c r="M591">
        <f>IF(availability[[#This Row],[start_missing]],"", IF(ISNUMBER(availability[[#This Row],[AvailableStart]]), availability[[#This Row],[AvailableStart]], IFERROR(TIMEVALUE(availability[[#This Row],[AvailableStart]]), "")))</f>
        <v>0.54166666666666663</v>
      </c>
      <c r="N591">
        <f>IF(availability[[#This Row],[end_missing]],"", IF(ISNUMBER(availability[[#This Row],[AvailableEnd]]), availability[[#This Row],[AvailableEnd]], IFERROR(TIMEVALUE(availability[[#This Row],[AvailableEnd]]), "")))</f>
        <v>0.70833333333333337</v>
      </c>
      <c r="O591" t="b">
        <f>IF(OR(availability[[#This Row],[start_missing]],availability[[#This Row],[end_missing]]), FALSE,
 IF(OR(availability[[#This Row],[start_not_time]],availability[[#This Row],[end_not_time]]), FALSE,
 availability[[#This Row],[end_num]]-availability[[#This Row],[start_num]]&lt;0))</f>
        <v>0</v>
      </c>
      <c r="P591" cm="1">
        <f t="array" aca="1" ref="P591" ca="1">IF(OR(availability[[#This Row],[start_missing]],availability[[#This Row],[end_missing]]), "",
 IF(OR(availability[[#This Row],[start_not_time]],availability[[#This Row],[end_not_time]]), "",
 (_FV(availability[#This Row],"end_num",TRUE)-_FV(availability[#This Row],"start_num",TRUE))*24))</f>
        <v>0</v>
      </c>
      <c r="Q591">
        <f ca="1">IF(availability[[#This Row],[duration_hours]]="", FALSE,
 OR(availability[[#This Row],[duration_hours]]&lt;=0, availability[[#This Row],[duration_hours]]&gt;16))</f>
        <v>0</v>
      </c>
    </row>
    <row r="592" spans="1:17" x14ac:dyDescent="0.25">
      <c r="A592" t="s">
        <v>740</v>
      </c>
      <c r="B592" t="s">
        <v>1049</v>
      </c>
      <c r="C592" s="1">
        <v>0.54166666666666663</v>
      </c>
      <c r="D592" s="1">
        <v>0.625</v>
      </c>
      <c r="E592" t="b">
        <f>LEN(TRIM(availability[[#This Row],[FacultyID]]))=0</f>
        <v>0</v>
      </c>
      <c r="F592" t="b">
        <f>LEN(TRIM(availability[[#This Row],[Day]]))=0</f>
        <v>0</v>
      </c>
      <c r="G592" t="b">
        <f>IF(availability[[#This Row],[Day]]="",FALSE, ISERROR(MATCH(availability[[#This Row],[Day]], RefLists!$E:$E, 0)))</f>
        <v>0</v>
      </c>
      <c r="H592" t="b">
        <f>LEN(availability[[#This Row],[FacultyID]])&lt;&gt;LEN(TRIM(availability[[#This Row],[FacultyID]]))</f>
        <v>0</v>
      </c>
      <c r="I592" t="b">
        <f>OR(availability[[#This Row],[AvailableStart]]="", ISBLANK(availability[[#This Row],[AvailableStart]]))</f>
        <v>0</v>
      </c>
      <c r="J592" t="b">
        <f>OR(availability[[#This Row],[AvailableEnd]]="", ISBLANK(availability[[#This Row],[AvailableEnd]]))</f>
        <v>0</v>
      </c>
      <c r="K592" t="b">
        <f>AND(NOT(availability[[#This Row],[start_missing]]), NOT(ISNUMBER(availability[[#This Row],[AvailableStart]])))</f>
        <v>0</v>
      </c>
      <c r="L592" t="b">
        <f>AND(NOT(availability[[#This Row],[end_missing]]), NOT(ISNUMBER(availability[[#This Row],[AvailableEnd]])))</f>
        <v>0</v>
      </c>
      <c r="M592">
        <f>IF(availability[[#This Row],[start_missing]],"", IF(ISNUMBER(availability[[#This Row],[AvailableStart]]), availability[[#This Row],[AvailableStart]], IFERROR(TIMEVALUE(availability[[#This Row],[AvailableStart]]), "")))</f>
        <v>0.54166666666666663</v>
      </c>
      <c r="N592">
        <f>IF(availability[[#This Row],[end_missing]],"", IF(ISNUMBER(availability[[#This Row],[AvailableEnd]]), availability[[#This Row],[AvailableEnd]], IFERROR(TIMEVALUE(availability[[#This Row],[AvailableEnd]]), "")))</f>
        <v>0.625</v>
      </c>
      <c r="O592" t="b">
        <f>IF(OR(availability[[#This Row],[start_missing]],availability[[#This Row],[end_missing]]), FALSE,
 IF(OR(availability[[#This Row],[start_not_time]],availability[[#This Row],[end_not_time]]), FALSE,
 availability[[#This Row],[end_num]]-availability[[#This Row],[start_num]]&lt;0))</f>
        <v>0</v>
      </c>
      <c r="P592" cm="1">
        <f t="array" aca="1" ref="P592" ca="1">IF(OR(availability[[#This Row],[start_missing]],availability[[#This Row],[end_missing]]), "",
 IF(OR(availability[[#This Row],[start_not_time]],availability[[#This Row],[end_not_time]]), "",
 (_FV(availability[#This Row],"end_num",TRUE)-_FV(availability[#This Row],"start_num",TRUE))*24))</f>
        <v>0</v>
      </c>
      <c r="Q592">
        <f ca="1">IF(availability[[#This Row],[duration_hours]]="", FALSE,
 OR(availability[[#This Row],[duration_hours]]&lt;=0, availability[[#This Row],[duration_hours]]&gt;16))</f>
        <v>0</v>
      </c>
    </row>
    <row r="593" spans="1:17" x14ac:dyDescent="0.25">
      <c r="A593" t="s">
        <v>740</v>
      </c>
      <c r="B593" t="s">
        <v>1053</v>
      </c>
      <c r="C593" s="1">
        <v>0.375</v>
      </c>
      <c r="D593" s="1">
        <v>0.5</v>
      </c>
      <c r="E593" t="b">
        <f>LEN(TRIM(availability[[#This Row],[FacultyID]]))=0</f>
        <v>0</v>
      </c>
      <c r="F593" t="b">
        <f>LEN(TRIM(availability[[#This Row],[Day]]))=0</f>
        <v>0</v>
      </c>
      <c r="G593" t="b">
        <f>IF(availability[[#This Row],[Day]]="",FALSE, ISERROR(MATCH(availability[[#This Row],[Day]], RefLists!$E:$E, 0)))</f>
        <v>0</v>
      </c>
      <c r="H593" t="b">
        <f>LEN(availability[[#This Row],[FacultyID]])&lt;&gt;LEN(TRIM(availability[[#This Row],[FacultyID]]))</f>
        <v>0</v>
      </c>
      <c r="I593" t="b">
        <f>OR(availability[[#This Row],[AvailableStart]]="", ISBLANK(availability[[#This Row],[AvailableStart]]))</f>
        <v>0</v>
      </c>
      <c r="J593" t="b">
        <f>OR(availability[[#This Row],[AvailableEnd]]="", ISBLANK(availability[[#This Row],[AvailableEnd]]))</f>
        <v>0</v>
      </c>
      <c r="K593" t="b">
        <f>AND(NOT(availability[[#This Row],[start_missing]]), NOT(ISNUMBER(availability[[#This Row],[AvailableStart]])))</f>
        <v>0</v>
      </c>
      <c r="L593" t="b">
        <f>AND(NOT(availability[[#This Row],[end_missing]]), NOT(ISNUMBER(availability[[#This Row],[AvailableEnd]])))</f>
        <v>0</v>
      </c>
      <c r="M593">
        <f>IF(availability[[#This Row],[start_missing]],"", IF(ISNUMBER(availability[[#This Row],[AvailableStart]]), availability[[#This Row],[AvailableStart]], IFERROR(TIMEVALUE(availability[[#This Row],[AvailableStart]]), "")))</f>
        <v>0.375</v>
      </c>
      <c r="N593">
        <f>IF(availability[[#This Row],[end_missing]],"", IF(ISNUMBER(availability[[#This Row],[AvailableEnd]]), availability[[#This Row],[AvailableEnd]], IFERROR(TIMEVALUE(availability[[#This Row],[AvailableEnd]]), "")))</f>
        <v>0.5</v>
      </c>
      <c r="O593" t="b">
        <f>IF(OR(availability[[#This Row],[start_missing]],availability[[#This Row],[end_missing]]), FALSE,
 IF(OR(availability[[#This Row],[start_not_time]],availability[[#This Row],[end_not_time]]), FALSE,
 availability[[#This Row],[end_num]]-availability[[#This Row],[start_num]]&lt;0))</f>
        <v>0</v>
      </c>
      <c r="P593" cm="1">
        <f t="array" aca="1" ref="P593" ca="1">IF(OR(availability[[#This Row],[start_missing]],availability[[#This Row],[end_missing]]), "",
 IF(OR(availability[[#This Row],[start_not_time]],availability[[#This Row],[end_not_time]]), "",
 (_FV(availability[#This Row],"end_num",TRUE)-_FV(availability[#This Row],"start_num",TRUE))*24))</f>
        <v>0</v>
      </c>
      <c r="Q593">
        <f ca="1">IF(availability[[#This Row],[duration_hours]]="", FALSE,
 OR(availability[[#This Row],[duration_hours]]&lt;=0, availability[[#This Row],[duration_hours]]&gt;16))</f>
        <v>0</v>
      </c>
    </row>
    <row r="594" spans="1:17" x14ac:dyDescent="0.25">
      <c r="A594" t="s">
        <v>743</v>
      </c>
      <c r="B594" t="s">
        <v>1052</v>
      </c>
      <c r="C594" s="1">
        <v>0.54166666666666663</v>
      </c>
      <c r="D594" s="1">
        <v>0.66666666666666663</v>
      </c>
      <c r="E594" t="b">
        <f>LEN(TRIM(availability[[#This Row],[FacultyID]]))=0</f>
        <v>0</v>
      </c>
      <c r="F594" t="b">
        <f>LEN(TRIM(availability[[#This Row],[Day]]))=0</f>
        <v>0</v>
      </c>
      <c r="G594" t="b">
        <f>IF(availability[[#This Row],[Day]]="",FALSE, ISERROR(MATCH(availability[[#This Row],[Day]], RefLists!$E:$E, 0)))</f>
        <v>0</v>
      </c>
      <c r="H594" t="b">
        <f>LEN(availability[[#This Row],[FacultyID]])&lt;&gt;LEN(TRIM(availability[[#This Row],[FacultyID]]))</f>
        <v>0</v>
      </c>
      <c r="I594" t="b">
        <f>OR(availability[[#This Row],[AvailableStart]]="", ISBLANK(availability[[#This Row],[AvailableStart]]))</f>
        <v>0</v>
      </c>
      <c r="J594" t="b">
        <f>OR(availability[[#This Row],[AvailableEnd]]="", ISBLANK(availability[[#This Row],[AvailableEnd]]))</f>
        <v>0</v>
      </c>
      <c r="K594" t="b">
        <f>AND(NOT(availability[[#This Row],[start_missing]]), NOT(ISNUMBER(availability[[#This Row],[AvailableStart]])))</f>
        <v>0</v>
      </c>
      <c r="L594" t="b">
        <f>AND(NOT(availability[[#This Row],[end_missing]]), NOT(ISNUMBER(availability[[#This Row],[AvailableEnd]])))</f>
        <v>0</v>
      </c>
      <c r="M594">
        <f>IF(availability[[#This Row],[start_missing]],"", IF(ISNUMBER(availability[[#This Row],[AvailableStart]]), availability[[#This Row],[AvailableStart]], IFERROR(TIMEVALUE(availability[[#This Row],[AvailableStart]]), "")))</f>
        <v>0.54166666666666663</v>
      </c>
      <c r="N594">
        <f>IF(availability[[#This Row],[end_missing]],"", IF(ISNUMBER(availability[[#This Row],[AvailableEnd]]), availability[[#This Row],[AvailableEnd]], IFERROR(TIMEVALUE(availability[[#This Row],[AvailableEnd]]), "")))</f>
        <v>0.66666666666666663</v>
      </c>
      <c r="O594" t="b">
        <f>IF(OR(availability[[#This Row],[start_missing]],availability[[#This Row],[end_missing]]), FALSE,
 IF(OR(availability[[#This Row],[start_not_time]],availability[[#This Row],[end_not_time]]), FALSE,
 availability[[#This Row],[end_num]]-availability[[#This Row],[start_num]]&lt;0))</f>
        <v>0</v>
      </c>
      <c r="P594" cm="1">
        <f t="array" aca="1" ref="P594" ca="1">IF(OR(availability[[#This Row],[start_missing]],availability[[#This Row],[end_missing]]), "",
 IF(OR(availability[[#This Row],[start_not_time]],availability[[#This Row],[end_not_time]]), "",
 (_FV(availability[#This Row],"end_num",TRUE)-_FV(availability[#This Row],"start_num",TRUE))*24))</f>
        <v>0</v>
      </c>
      <c r="Q594">
        <f ca="1">IF(availability[[#This Row],[duration_hours]]="", FALSE,
 OR(availability[[#This Row],[duration_hours]]&lt;=0, availability[[#This Row],[duration_hours]]&gt;16))</f>
        <v>0</v>
      </c>
    </row>
    <row r="595" spans="1:17" x14ac:dyDescent="0.25">
      <c r="A595" t="s">
        <v>743</v>
      </c>
      <c r="B595" t="s">
        <v>1050</v>
      </c>
      <c r="C595" s="1">
        <v>0.54166666666666663</v>
      </c>
      <c r="D595" s="1">
        <v>0.625</v>
      </c>
      <c r="E595" t="b">
        <f>LEN(TRIM(availability[[#This Row],[FacultyID]]))=0</f>
        <v>0</v>
      </c>
      <c r="F595" t="b">
        <f>LEN(TRIM(availability[[#This Row],[Day]]))=0</f>
        <v>0</v>
      </c>
      <c r="G595" t="b">
        <f>IF(availability[[#This Row],[Day]]="",FALSE, ISERROR(MATCH(availability[[#This Row],[Day]], RefLists!$E:$E, 0)))</f>
        <v>0</v>
      </c>
      <c r="H595" t="b">
        <f>LEN(availability[[#This Row],[FacultyID]])&lt;&gt;LEN(TRIM(availability[[#This Row],[FacultyID]]))</f>
        <v>0</v>
      </c>
      <c r="I595" t="b">
        <f>OR(availability[[#This Row],[AvailableStart]]="", ISBLANK(availability[[#This Row],[AvailableStart]]))</f>
        <v>0</v>
      </c>
      <c r="J595" t="b">
        <f>OR(availability[[#This Row],[AvailableEnd]]="", ISBLANK(availability[[#This Row],[AvailableEnd]]))</f>
        <v>0</v>
      </c>
      <c r="K595" t="b">
        <f>AND(NOT(availability[[#This Row],[start_missing]]), NOT(ISNUMBER(availability[[#This Row],[AvailableStart]])))</f>
        <v>0</v>
      </c>
      <c r="L595" t="b">
        <f>AND(NOT(availability[[#This Row],[end_missing]]), NOT(ISNUMBER(availability[[#This Row],[AvailableEnd]])))</f>
        <v>0</v>
      </c>
      <c r="M595">
        <f>IF(availability[[#This Row],[start_missing]],"", IF(ISNUMBER(availability[[#This Row],[AvailableStart]]), availability[[#This Row],[AvailableStart]], IFERROR(TIMEVALUE(availability[[#This Row],[AvailableStart]]), "")))</f>
        <v>0.54166666666666663</v>
      </c>
      <c r="N595">
        <f>IF(availability[[#This Row],[end_missing]],"", IF(ISNUMBER(availability[[#This Row],[AvailableEnd]]), availability[[#This Row],[AvailableEnd]], IFERROR(TIMEVALUE(availability[[#This Row],[AvailableEnd]]), "")))</f>
        <v>0.625</v>
      </c>
      <c r="O595" t="b">
        <f>IF(OR(availability[[#This Row],[start_missing]],availability[[#This Row],[end_missing]]), FALSE,
 IF(OR(availability[[#This Row],[start_not_time]],availability[[#This Row],[end_not_time]]), FALSE,
 availability[[#This Row],[end_num]]-availability[[#This Row],[start_num]]&lt;0))</f>
        <v>0</v>
      </c>
      <c r="P595" cm="1">
        <f t="array" aca="1" ref="P595" ca="1">IF(OR(availability[[#This Row],[start_missing]],availability[[#This Row],[end_missing]]), "",
 IF(OR(availability[[#This Row],[start_not_time]],availability[[#This Row],[end_not_time]]), "",
 (_FV(availability[#This Row],"end_num",TRUE)-_FV(availability[#This Row],"start_num",TRUE))*24))</f>
        <v>0</v>
      </c>
      <c r="Q595">
        <f ca="1">IF(availability[[#This Row],[duration_hours]]="", FALSE,
 OR(availability[[#This Row],[duration_hours]]&lt;=0, availability[[#This Row],[duration_hours]]&gt;16))</f>
        <v>0</v>
      </c>
    </row>
    <row r="596" spans="1:17" x14ac:dyDescent="0.25">
      <c r="A596" t="s">
        <v>743</v>
      </c>
      <c r="B596" t="s">
        <v>1049</v>
      </c>
      <c r="C596" s="1">
        <v>0.33333333333333331</v>
      </c>
      <c r="D596" s="1">
        <v>0.45833333333333331</v>
      </c>
      <c r="E596" t="b">
        <f>LEN(TRIM(availability[[#This Row],[FacultyID]]))=0</f>
        <v>0</v>
      </c>
      <c r="F596" t="b">
        <f>LEN(TRIM(availability[[#This Row],[Day]]))=0</f>
        <v>0</v>
      </c>
      <c r="G596" t="b">
        <f>IF(availability[[#This Row],[Day]]="",FALSE, ISERROR(MATCH(availability[[#This Row],[Day]], RefLists!$E:$E, 0)))</f>
        <v>0</v>
      </c>
      <c r="H596" t="b">
        <f>LEN(availability[[#This Row],[FacultyID]])&lt;&gt;LEN(TRIM(availability[[#This Row],[FacultyID]]))</f>
        <v>0</v>
      </c>
      <c r="I596" t="b">
        <f>OR(availability[[#This Row],[AvailableStart]]="", ISBLANK(availability[[#This Row],[AvailableStart]]))</f>
        <v>0</v>
      </c>
      <c r="J596" t="b">
        <f>OR(availability[[#This Row],[AvailableEnd]]="", ISBLANK(availability[[#This Row],[AvailableEnd]]))</f>
        <v>0</v>
      </c>
      <c r="K596" t="b">
        <f>AND(NOT(availability[[#This Row],[start_missing]]), NOT(ISNUMBER(availability[[#This Row],[AvailableStart]])))</f>
        <v>0</v>
      </c>
      <c r="L596" t="b">
        <f>AND(NOT(availability[[#This Row],[end_missing]]), NOT(ISNUMBER(availability[[#This Row],[AvailableEnd]])))</f>
        <v>0</v>
      </c>
      <c r="M596">
        <f>IF(availability[[#This Row],[start_missing]],"", IF(ISNUMBER(availability[[#This Row],[AvailableStart]]), availability[[#This Row],[AvailableStart]], IFERROR(TIMEVALUE(availability[[#This Row],[AvailableStart]]), "")))</f>
        <v>0.33333333333333331</v>
      </c>
      <c r="N596">
        <f>IF(availability[[#This Row],[end_missing]],"", IF(ISNUMBER(availability[[#This Row],[AvailableEnd]]), availability[[#This Row],[AvailableEnd]], IFERROR(TIMEVALUE(availability[[#This Row],[AvailableEnd]]), "")))</f>
        <v>0.45833333333333331</v>
      </c>
      <c r="O596" t="b">
        <f>IF(OR(availability[[#This Row],[start_missing]],availability[[#This Row],[end_missing]]), FALSE,
 IF(OR(availability[[#This Row],[start_not_time]],availability[[#This Row],[end_not_time]]), FALSE,
 availability[[#This Row],[end_num]]-availability[[#This Row],[start_num]]&lt;0))</f>
        <v>0</v>
      </c>
      <c r="P596" cm="1">
        <f t="array" aca="1" ref="P596" ca="1">IF(OR(availability[[#This Row],[start_missing]],availability[[#This Row],[end_missing]]), "",
 IF(OR(availability[[#This Row],[start_not_time]],availability[[#This Row],[end_not_time]]), "",
 (_FV(availability[#This Row],"end_num",TRUE)-_FV(availability[#This Row],"start_num",TRUE))*24))</f>
        <v>0</v>
      </c>
      <c r="Q596">
        <f ca="1">IF(availability[[#This Row],[duration_hours]]="", FALSE,
 OR(availability[[#This Row],[duration_hours]]&lt;=0, availability[[#This Row],[duration_hours]]&gt;16))</f>
        <v>0</v>
      </c>
    </row>
    <row r="597" spans="1:17" x14ac:dyDescent="0.25">
      <c r="A597" t="s">
        <v>746</v>
      </c>
      <c r="B597" t="s">
        <v>1051</v>
      </c>
      <c r="C597" s="1">
        <v>0.33333333333333331</v>
      </c>
      <c r="D597" s="1">
        <v>0.5</v>
      </c>
      <c r="E597" t="b">
        <f>LEN(TRIM(availability[[#This Row],[FacultyID]]))=0</f>
        <v>0</v>
      </c>
      <c r="F597" t="b">
        <f>LEN(TRIM(availability[[#This Row],[Day]]))=0</f>
        <v>0</v>
      </c>
      <c r="G597" t="b">
        <f>IF(availability[[#This Row],[Day]]="",FALSE, ISERROR(MATCH(availability[[#This Row],[Day]], RefLists!$E:$E, 0)))</f>
        <v>0</v>
      </c>
      <c r="H597" t="b">
        <f>LEN(availability[[#This Row],[FacultyID]])&lt;&gt;LEN(TRIM(availability[[#This Row],[FacultyID]]))</f>
        <v>0</v>
      </c>
      <c r="I597" t="b">
        <f>OR(availability[[#This Row],[AvailableStart]]="", ISBLANK(availability[[#This Row],[AvailableStart]]))</f>
        <v>0</v>
      </c>
      <c r="J597" t="b">
        <f>OR(availability[[#This Row],[AvailableEnd]]="", ISBLANK(availability[[#This Row],[AvailableEnd]]))</f>
        <v>0</v>
      </c>
      <c r="K597" t="b">
        <f>AND(NOT(availability[[#This Row],[start_missing]]), NOT(ISNUMBER(availability[[#This Row],[AvailableStart]])))</f>
        <v>0</v>
      </c>
      <c r="L597" t="b">
        <f>AND(NOT(availability[[#This Row],[end_missing]]), NOT(ISNUMBER(availability[[#This Row],[AvailableEnd]])))</f>
        <v>0</v>
      </c>
      <c r="M597">
        <f>IF(availability[[#This Row],[start_missing]],"", IF(ISNUMBER(availability[[#This Row],[AvailableStart]]), availability[[#This Row],[AvailableStart]], IFERROR(TIMEVALUE(availability[[#This Row],[AvailableStart]]), "")))</f>
        <v>0.33333333333333331</v>
      </c>
      <c r="N597">
        <f>IF(availability[[#This Row],[end_missing]],"", IF(ISNUMBER(availability[[#This Row],[AvailableEnd]]), availability[[#This Row],[AvailableEnd]], IFERROR(TIMEVALUE(availability[[#This Row],[AvailableEnd]]), "")))</f>
        <v>0.5</v>
      </c>
      <c r="O597" t="b">
        <f>IF(OR(availability[[#This Row],[start_missing]],availability[[#This Row],[end_missing]]), FALSE,
 IF(OR(availability[[#This Row],[start_not_time]],availability[[#This Row],[end_not_time]]), FALSE,
 availability[[#This Row],[end_num]]-availability[[#This Row],[start_num]]&lt;0))</f>
        <v>0</v>
      </c>
      <c r="P597" cm="1">
        <f t="array" aca="1" ref="P597" ca="1">IF(OR(availability[[#This Row],[start_missing]],availability[[#This Row],[end_missing]]), "",
 IF(OR(availability[[#This Row],[start_not_time]],availability[[#This Row],[end_not_time]]), "",
 (_FV(availability[#This Row],"end_num",TRUE)-_FV(availability[#This Row],"start_num",TRUE))*24))</f>
        <v>0</v>
      </c>
      <c r="Q597">
        <f ca="1">IF(availability[[#This Row],[duration_hours]]="", FALSE,
 OR(availability[[#This Row],[duration_hours]]&lt;=0, availability[[#This Row],[duration_hours]]&gt;16))</f>
        <v>0</v>
      </c>
    </row>
    <row r="598" spans="1:17" x14ac:dyDescent="0.25">
      <c r="A598" t="s">
        <v>746</v>
      </c>
      <c r="B598" t="s">
        <v>1053</v>
      </c>
      <c r="C598" s="1">
        <v>0.54166666666666663</v>
      </c>
      <c r="D598" s="1">
        <v>0.625</v>
      </c>
      <c r="E598" t="b">
        <f>LEN(TRIM(availability[[#This Row],[FacultyID]]))=0</f>
        <v>0</v>
      </c>
      <c r="F598" t="b">
        <f>LEN(TRIM(availability[[#This Row],[Day]]))=0</f>
        <v>0</v>
      </c>
      <c r="G598" t="b">
        <f>IF(availability[[#This Row],[Day]]="",FALSE, ISERROR(MATCH(availability[[#This Row],[Day]], RefLists!$E:$E, 0)))</f>
        <v>0</v>
      </c>
      <c r="H598" t="b">
        <f>LEN(availability[[#This Row],[FacultyID]])&lt;&gt;LEN(TRIM(availability[[#This Row],[FacultyID]]))</f>
        <v>0</v>
      </c>
      <c r="I598" t="b">
        <f>OR(availability[[#This Row],[AvailableStart]]="", ISBLANK(availability[[#This Row],[AvailableStart]]))</f>
        <v>0</v>
      </c>
      <c r="J598" t="b">
        <f>OR(availability[[#This Row],[AvailableEnd]]="", ISBLANK(availability[[#This Row],[AvailableEnd]]))</f>
        <v>0</v>
      </c>
      <c r="K598" t="b">
        <f>AND(NOT(availability[[#This Row],[start_missing]]), NOT(ISNUMBER(availability[[#This Row],[AvailableStart]])))</f>
        <v>0</v>
      </c>
      <c r="L598" t="b">
        <f>AND(NOT(availability[[#This Row],[end_missing]]), NOT(ISNUMBER(availability[[#This Row],[AvailableEnd]])))</f>
        <v>0</v>
      </c>
      <c r="M598">
        <f>IF(availability[[#This Row],[start_missing]],"", IF(ISNUMBER(availability[[#This Row],[AvailableStart]]), availability[[#This Row],[AvailableStart]], IFERROR(TIMEVALUE(availability[[#This Row],[AvailableStart]]), "")))</f>
        <v>0.54166666666666663</v>
      </c>
      <c r="N598">
        <f>IF(availability[[#This Row],[end_missing]],"", IF(ISNUMBER(availability[[#This Row],[AvailableEnd]]), availability[[#This Row],[AvailableEnd]], IFERROR(TIMEVALUE(availability[[#This Row],[AvailableEnd]]), "")))</f>
        <v>0.625</v>
      </c>
      <c r="O598" t="b">
        <f>IF(OR(availability[[#This Row],[start_missing]],availability[[#This Row],[end_missing]]), FALSE,
 IF(OR(availability[[#This Row],[start_not_time]],availability[[#This Row],[end_not_time]]), FALSE,
 availability[[#This Row],[end_num]]-availability[[#This Row],[start_num]]&lt;0))</f>
        <v>0</v>
      </c>
      <c r="P598" cm="1">
        <f t="array" aca="1" ref="P598" ca="1">IF(OR(availability[[#This Row],[start_missing]],availability[[#This Row],[end_missing]]), "",
 IF(OR(availability[[#This Row],[start_not_time]],availability[[#This Row],[end_not_time]]), "",
 (_FV(availability[#This Row],"end_num",TRUE)-_FV(availability[#This Row],"start_num",TRUE))*24))</f>
        <v>0</v>
      </c>
      <c r="Q598">
        <f ca="1">IF(availability[[#This Row],[duration_hours]]="", FALSE,
 OR(availability[[#This Row],[duration_hours]]&lt;=0, availability[[#This Row],[duration_hours]]&gt;16))</f>
        <v>0</v>
      </c>
    </row>
    <row r="599" spans="1:17" x14ac:dyDescent="0.25">
      <c r="A599" t="s">
        <v>749</v>
      </c>
      <c r="B599" t="s">
        <v>1049</v>
      </c>
      <c r="C599" s="1">
        <v>0.33333333333333331</v>
      </c>
      <c r="D599" s="1">
        <v>0.5</v>
      </c>
      <c r="E599" t="b">
        <f>LEN(TRIM(availability[[#This Row],[FacultyID]]))=0</f>
        <v>0</v>
      </c>
      <c r="F599" t="b">
        <f>LEN(TRIM(availability[[#This Row],[Day]]))=0</f>
        <v>0</v>
      </c>
      <c r="G599" t="b">
        <f>IF(availability[[#This Row],[Day]]="",FALSE, ISERROR(MATCH(availability[[#This Row],[Day]], RefLists!$E:$E, 0)))</f>
        <v>0</v>
      </c>
      <c r="H599" t="b">
        <f>LEN(availability[[#This Row],[FacultyID]])&lt;&gt;LEN(TRIM(availability[[#This Row],[FacultyID]]))</f>
        <v>0</v>
      </c>
      <c r="I599" t="b">
        <f>OR(availability[[#This Row],[AvailableStart]]="", ISBLANK(availability[[#This Row],[AvailableStart]]))</f>
        <v>0</v>
      </c>
      <c r="J599" t="b">
        <f>OR(availability[[#This Row],[AvailableEnd]]="", ISBLANK(availability[[#This Row],[AvailableEnd]]))</f>
        <v>0</v>
      </c>
      <c r="K599" t="b">
        <f>AND(NOT(availability[[#This Row],[start_missing]]), NOT(ISNUMBER(availability[[#This Row],[AvailableStart]])))</f>
        <v>0</v>
      </c>
      <c r="L599" t="b">
        <f>AND(NOT(availability[[#This Row],[end_missing]]), NOT(ISNUMBER(availability[[#This Row],[AvailableEnd]])))</f>
        <v>0</v>
      </c>
      <c r="M599">
        <f>IF(availability[[#This Row],[start_missing]],"", IF(ISNUMBER(availability[[#This Row],[AvailableStart]]), availability[[#This Row],[AvailableStart]], IFERROR(TIMEVALUE(availability[[#This Row],[AvailableStart]]), "")))</f>
        <v>0.33333333333333331</v>
      </c>
      <c r="N599">
        <f>IF(availability[[#This Row],[end_missing]],"", IF(ISNUMBER(availability[[#This Row],[AvailableEnd]]), availability[[#This Row],[AvailableEnd]], IFERROR(TIMEVALUE(availability[[#This Row],[AvailableEnd]]), "")))</f>
        <v>0.5</v>
      </c>
      <c r="O599" t="b">
        <f>IF(OR(availability[[#This Row],[start_missing]],availability[[#This Row],[end_missing]]), FALSE,
 IF(OR(availability[[#This Row],[start_not_time]],availability[[#This Row],[end_not_time]]), FALSE,
 availability[[#This Row],[end_num]]-availability[[#This Row],[start_num]]&lt;0))</f>
        <v>0</v>
      </c>
      <c r="P599" cm="1">
        <f t="array" aca="1" ref="P599" ca="1">IF(OR(availability[[#This Row],[start_missing]],availability[[#This Row],[end_missing]]), "",
 IF(OR(availability[[#This Row],[start_not_time]],availability[[#This Row],[end_not_time]]), "",
 (_FV(availability[#This Row],"end_num",TRUE)-_FV(availability[#This Row],"start_num",TRUE))*24))</f>
        <v>0</v>
      </c>
      <c r="Q599">
        <f ca="1">IF(availability[[#This Row],[duration_hours]]="", FALSE,
 OR(availability[[#This Row],[duration_hours]]&lt;=0, availability[[#This Row],[duration_hours]]&gt;16))</f>
        <v>0</v>
      </c>
    </row>
    <row r="600" spans="1:17" x14ac:dyDescent="0.25">
      <c r="A600" t="s">
        <v>749</v>
      </c>
      <c r="B600" t="s">
        <v>1053</v>
      </c>
      <c r="C600" s="1">
        <v>0.54166666666666663</v>
      </c>
      <c r="D600" s="1">
        <v>0.66666666666666663</v>
      </c>
      <c r="E600" t="b">
        <f>LEN(TRIM(availability[[#This Row],[FacultyID]]))=0</f>
        <v>0</v>
      </c>
      <c r="F600" t="b">
        <f>LEN(TRIM(availability[[#This Row],[Day]]))=0</f>
        <v>0</v>
      </c>
      <c r="G600" t="b">
        <f>IF(availability[[#This Row],[Day]]="",FALSE, ISERROR(MATCH(availability[[#This Row],[Day]], RefLists!$E:$E, 0)))</f>
        <v>0</v>
      </c>
      <c r="H600" t="b">
        <f>LEN(availability[[#This Row],[FacultyID]])&lt;&gt;LEN(TRIM(availability[[#This Row],[FacultyID]]))</f>
        <v>0</v>
      </c>
      <c r="I600" t="b">
        <f>OR(availability[[#This Row],[AvailableStart]]="", ISBLANK(availability[[#This Row],[AvailableStart]]))</f>
        <v>0</v>
      </c>
      <c r="J600" t="b">
        <f>OR(availability[[#This Row],[AvailableEnd]]="", ISBLANK(availability[[#This Row],[AvailableEnd]]))</f>
        <v>0</v>
      </c>
      <c r="K600" t="b">
        <f>AND(NOT(availability[[#This Row],[start_missing]]), NOT(ISNUMBER(availability[[#This Row],[AvailableStart]])))</f>
        <v>0</v>
      </c>
      <c r="L600" t="b">
        <f>AND(NOT(availability[[#This Row],[end_missing]]), NOT(ISNUMBER(availability[[#This Row],[AvailableEnd]])))</f>
        <v>0</v>
      </c>
      <c r="M600">
        <f>IF(availability[[#This Row],[start_missing]],"", IF(ISNUMBER(availability[[#This Row],[AvailableStart]]), availability[[#This Row],[AvailableStart]], IFERROR(TIMEVALUE(availability[[#This Row],[AvailableStart]]), "")))</f>
        <v>0.54166666666666663</v>
      </c>
      <c r="N600">
        <f>IF(availability[[#This Row],[end_missing]],"", IF(ISNUMBER(availability[[#This Row],[AvailableEnd]]), availability[[#This Row],[AvailableEnd]], IFERROR(TIMEVALUE(availability[[#This Row],[AvailableEnd]]), "")))</f>
        <v>0.66666666666666663</v>
      </c>
      <c r="O600" t="b">
        <f>IF(OR(availability[[#This Row],[start_missing]],availability[[#This Row],[end_missing]]), FALSE,
 IF(OR(availability[[#This Row],[start_not_time]],availability[[#This Row],[end_not_time]]), FALSE,
 availability[[#This Row],[end_num]]-availability[[#This Row],[start_num]]&lt;0))</f>
        <v>0</v>
      </c>
      <c r="P600" cm="1">
        <f t="array" aca="1" ref="P600" ca="1">IF(OR(availability[[#This Row],[start_missing]],availability[[#This Row],[end_missing]]), "",
 IF(OR(availability[[#This Row],[start_not_time]],availability[[#This Row],[end_not_time]]), "",
 (_FV(availability[#This Row],"end_num",TRUE)-_FV(availability[#This Row],"start_num",TRUE))*24))</f>
        <v>0</v>
      </c>
      <c r="Q600">
        <f ca="1">IF(availability[[#This Row],[duration_hours]]="", FALSE,
 OR(availability[[#This Row],[duration_hours]]&lt;=0, availability[[#This Row],[duration_hours]]&gt;16))</f>
        <v>0</v>
      </c>
    </row>
    <row r="601" spans="1:17" x14ac:dyDescent="0.25">
      <c r="A601" t="s">
        <v>749</v>
      </c>
      <c r="B601" t="s">
        <v>1052</v>
      </c>
      <c r="C601" s="1">
        <v>0.5</v>
      </c>
      <c r="D601" s="1">
        <v>0.58333333333333337</v>
      </c>
      <c r="E601" t="b">
        <f>LEN(TRIM(availability[[#This Row],[FacultyID]]))=0</f>
        <v>0</v>
      </c>
      <c r="F601" t="b">
        <f>LEN(TRIM(availability[[#This Row],[Day]]))=0</f>
        <v>0</v>
      </c>
      <c r="G601" t="b">
        <f>IF(availability[[#This Row],[Day]]="",FALSE, ISERROR(MATCH(availability[[#This Row],[Day]], RefLists!$E:$E, 0)))</f>
        <v>0</v>
      </c>
      <c r="H601" t="b">
        <f>LEN(availability[[#This Row],[FacultyID]])&lt;&gt;LEN(TRIM(availability[[#This Row],[FacultyID]]))</f>
        <v>0</v>
      </c>
      <c r="I601" t="b">
        <f>OR(availability[[#This Row],[AvailableStart]]="", ISBLANK(availability[[#This Row],[AvailableStart]]))</f>
        <v>0</v>
      </c>
      <c r="J601" t="b">
        <f>OR(availability[[#This Row],[AvailableEnd]]="", ISBLANK(availability[[#This Row],[AvailableEnd]]))</f>
        <v>0</v>
      </c>
      <c r="K601" t="b">
        <f>AND(NOT(availability[[#This Row],[start_missing]]), NOT(ISNUMBER(availability[[#This Row],[AvailableStart]])))</f>
        <v>0</v>
      </c>
      <c r="L601" t="b">
        <f>AND(NOT(availability[[#This Row],[end_missing]]), NOT(ISNUMBER(availability[[#This Row],[AvailableEnd]])))</f>
        <v>0</v>
      </c>
      <c r="M601">
        <f>IF(availability[[#This Row],[start_missing]],"", IF(ISNUMBER(availability[[#This Row],[AvailableStart]]), availability[[#This Row],[AvailableStart]], IFERROR(TIMEVALUE(availability[[#This Row],[AvailableStart]]), "")))</f>
        <v>0.5</v>
      </c>
      <c r="N601">
        <f>IF(availability[[#This Row],[end_missing]],"", IF(ISNUMBER(availability[[#This Row],[AvailableEnd]]), availability[[#This Row],[AvailableEnd]], IFERROR(TIMEVALUE(availability[[#This Row],[AvailableEnd]]), "")))</f>
        <v>0.58333333333333337</v>
      </c>
      <c r="O601" t="b">
        <f>IF(OR(availability[[#This Row],[start_missing]],availability[[#This Row],[end_missing]]), FALSE,
 IF(OR(availability[[#This Row],[start_not_time]],availability[[#This Row],[end_not_time]]), FALSE,
 availability[[#This Row],[end_num]]-availability[[#This Row],[start_num]]&lt;0))</f>
        <v>0</v>
      </c>
      <c r="P601" cm="1">
        <f t="array" aca="1" ref="P601" ca="1">IF(OR(availability[[#This Row],[start_missing]],availability[[#This Row],[end_missing]]), "",
 IF(OR(availability[[#This Row],[start_not_time]],availability[[#This Row],[end_not_time]]), "",
 (_FV(availability[#This Row],"end_num",TRUE)-_FV(availability[#This Row],"start_num",TRUE))*24))</f>
        <v>0</v>
      </c>
      <c r="Q601">
        <f ca="1">IF(availability[[#This Row],[duration_hours]]="", FALSE,
 OR(availability[[#This Row],[duration_hours]]&lt;=0, availability[[#This Row],[duration_hours]]&gt;16))</f>
        <v>0</v>
      </c>
    </row>
    <row r="602" spans="1:17" x14ac:dyDescent="0.25">
      <c r="A602" t="s">
        <v>752</v>
      </c>
      <c r="B602" t="s">
        <v>1051</v>
      </c>
      <c r="C602" s="1">
        <v>0.54166666666666663</v>
      </c>
      <c r="D602" s="1">
        <v>0.66666666666666663</v>
      </c>
      <c r="E602" t="b">
        <f>LEN(TRIM(availability[[#This Row],[FacultyID]]))=0</f>
        <v>0</v>
      </c>
      <c r="F602" t="b">
        <f>LEN(TRIM(availability[[#This Row],[Day]]))=0</f>
        <v>0</v>
      </c>
      <c r="G602" t="b">
        <f>IF(availability[[#This Row],[Day]]="",FALSE, ISERROR(MATCH(availability[[#This Row],[Day]], RefLists!$E:$E, 0)))</f>
        <v>0</v>
      </c>
      <c r="H602" t="b">
        <f>LEN(availability[[#This Row],[FacultyID]])&lt;&gt;LEN(TRIM(availability[[#This Row],[FacultyID]]))</f>
        <v>0</v>
      </c>
      <c r="I602" t="b">
        <f>OR(availability[[#This Row],[AvailableStart]]="", ISBLANK(availability[[#This Row],[AvailableStart]]))</f>
        <v>0</v>
      </c>
      <c r="J602" t="b">
        <f>OR(availability[[#This Row],[AvailableEnd]]="", ISBLANK(availability[[#This Row],[AvailableEnd]]))</f>
        <v>0</v>
      </c>
      <c r="K602" t="b">
        <f>AND(NOT(availability[[#This Row],[start_missing]]), NOT(ISNUMBER(availability[[#This Row],[AvailableStart]])))</f>
        <v>0</v>
      </c>
      <c r="L602" t="b">
        <f>AND(NOT(availability[[#This Row],[end_missing]]), NOT(ISNUMBER(availability[[#This Row],[AvailableEnd]])))</f>
        <v>0</v>
      </c>
      <c r="M602">
        <f>IF(availability[[#This Row],[start_missing]],"", IF(ISNUMBER(availability[[#This Row],[AvailableStart]]), availability[[#This Row],[AvailableStart]], IFERROR(TIMEVALUE(availability[[#This Row],[AvailableStart]]), "")))</f>
        <v>0.54166666666666663</v>
      </c>
      <c r="N602">
        <f>IF(availability[[#This Row],[end_missing]],"", IF(ISNUMBER(availability[[#This Row],[AvailableEnd]]), availability[[#This Row],[AvailableEnd]], IFERROR(TIMEVALUE(availability[[#This Row],[AvailableEnd]]), "")))</f>
        <v>0.66666666666666663</v>
      </c>
      <c r="O602" t="b">
        <f>IF(OR(availability[[#This Row],[start_missing]],availability[[#This Row],[end_missing]]), FALSE,
 IF(OR(availability[[#This Row],[start_not_time]],availability[[#This Row],[end_not_time]]), FALSE,
 availability[[#This Row],[end_num]]-availability[[#This Row],[start_num]]&lt;0))</f>
        <v>0</v>
      </c>
      <c r="P602" cm="1">
        <f t="array" aca="1" ref="P602" ca="1">IF(OR(availability[[#This Row],[start_missing]],availability[[#This Row],[end_missing]]), "",
 IF(OR(availability[[#This Row],[start_not_time]],availability[[#This Row],[end_not_time]]), "",
 (_FV(availability[#This Row],"end_num",TRUE)-_FV(availability[#This Row],"start_num",TRUE))*24))</f>
        <v>0</v>
      </c>
      <c r="Q602">
        <f ca="1">IF(availability[[#This Row],[duration_hours]]="", FALSE,
 OR(availability[[#This Row],[duration_hours]]&lt;=0, availability[[#This Row],[duration_hours]]&gt;16))</f>
        <v>0</v>
      </c>
    </row>
    <row r="603" spans="1:17" x14ac:dyDescent="0.25">
      <c r="A603" t="s">
        <v>752</v>
      </c>
      <c r="B603" t="s">
        <v>1052</v>
      </c>
      <c r="C603" s="1">
        <v>0.54166666666666663</v>
      </c>
      <c r="D603" s="1">
        <v>0.70833333333333337</v>
      </c>
      <c r="E603" t="b">
        <f>LEN(TRIM(availability[[#This Row],[FacultyID]]))=0</f>
        <v>0</v>
      </c>
      <c r="F603" t="b">
        <f>LEN(TRIM(availability[[#This Row],[Day]]))=0</f>
        <v>0</v>
      </c>
      <c r="G603" t="b">
        <f>IF(availability[[#This Row],[Day]]="",FALSE, ISERROR(MATCH(availability[[#This Row],[Day]], RefLists!$E:$E, 0)))</f>
        <v>0</v>
      </c>
      <c r="H603" t="b">
        <f>LEN(availability[[#This Row],[FacultyID]])&lt;&gt;LEN(TRIM(availability[[#This Row],[FacultyID]]))</f>
        <v>0</v>
      </c>
      <c r="I603" t="b">
        <f>OR(availability[[#This Row],[AvailableStart]]="", ISBLANK(availability[[#This Row],[AvailableStart]]))</f>
        <v>0</v>
      </c>
      <c r="J603" t="b">
        <f>OR(availability[[#This Row],[AvailableEnd]]="", ISBLANK(availability[[#This Row],[AvailableEnd]]))</f>
        <v>0</v>
      </c>
      <c r="K603" t="b">
        <f>AND(NOT(availability[[#This Row],[start_missing]]), NOT(ISNUMBER(availability[[#This Row],[AvailableStart]])))</f>
        <v>0</v>
      </c>
      <c r="L603" t="b">
        <f>AND(NOT(availability[[#This Row],[end_missing]]), NOT(ISNUMBER(availability[[#This Row],[AvailableEnd]])))</f>
        <v>0</v>
      </c>
      <c r="M603">
        <f>IF(availability[[#This Row],[start_missing]],"", IF(ISNUMBER(availability[[#This Row],[AvailableStart]]), availability[[#This Row],[AvailableStart]], IFERROR(TIMEVALUE(availability[[#This Row],[AvailableStart]]), "")))</f>
        <v>0.54166666666666663</v>
      </c>
      <c r="N603">
        <f>IF(availability[[#This Row],[end_missing]],"", IF(ISNUMBER(availability[[#This Row],[AvailableEnd]]), availability[[#This Row],[AvailableEnd]], IFERROR(TIMEVALUE(availability[[#This Row],[AvailableEnd]]), "")))</f>
        <v>0.70833333333333337</v>
      </c>
      <c r="O603" t="b">
        <f>IF(OR(availability[[#This Row],[start_missing]],availability[[#This Row],[end_missing]]), FALSE,
 IF(OR(availability[[#This Row],[start_not_time]],availability[[#This Row],[end_not_time]]), FALSE,
 availability[[#This Row],[end_num]]-availability[[#This Row],[start_num]]&lt;0))</f>
        <v>0</v>
      </c>
      <c r="P603" cm="1">
        <f t="array" aca="1" ref="P603" ca="1">IF(OR(availability[[#This Row],[start_missing]],availability[[#This Row],[end_missing]]), "",
 IF(OR(availability[[#This Row],[start_not_time]],availability[[#This Row],[end_not_time]]), "",
 (_FV(availability[#This Row],"end_num",TRUE)-_FV(availability[#This Row],"start_num",TRUE))*24))</f>
        <v>0</v>
      </c>
      <c r="Q603">
        <f ca="1">IF(availability[[#This Row],[duration_hours]]="", FALSE,
 OR(availability[[#This Row],[duration_hours]]&lt;=0, availability[[#This Row],[duration_hours]]&gt;16))</f>
        <v>0</v>
      </c>
    </row>
    <row r="604" spans="1:17" x14ac:dyDescent="0.25">
      <c r="A604" t="s">
        <v>752</v>
      </c>
      <c r="B604" t="s">
        <v>1050</v>
      </c>
      <c r="C604" s="1">
        <v>0.375</v>
      </c>
      <c r="D604" s="1">
        <v>0.5</v>
      </c>
      <c r="E604" t="b">
        <f>LEN(TRIM(availability[[#This Row],[FacultyID]]))=0</f>
        <v>0</v>
      </c>
      <c r="F604" t="b">
        <f>LEN(TRIM(availability[[#This Row],[Day]]))=0</f>
        <v>0</v>
      </c>
      <c r="G604" t="b">
        <f>IF(availability[[#This Row],[Day]]="",FALSE, ISERROR(MATCH(availability[[#This Row],[Day]], RefLists!$E:$E, 0)))</f>
        <v>0</v>
      </c>
      <c r="H604" t="b">
        <f>LEN(availability[[#This Row],[FacultyID]])&lt;&gt;LEN(TRIM(availability[[#This Row],[FacultyID]]))</f>
        <v>0</v>
      </c>
      <c r="I604" t="b">
        <f>OR(availability[[#This Row],[AvailableStart]]="", ISBLANK(availability[[#This Row],[AvailableStart]]))</f>
        <v>0</v>
      </c>
      <c r="J604" t="b">
        <f>OR(availability[[#This Row],[AvailableEnd]]="", ISBLANK(availability[[#This Row],[AvailableEnd]]))</f>
        <v>0</v>
      </c>
      <c r="K604" t="b">
        <f>AND(NOT(availability[[#This Row],[start_missing]]), NOT(ISNUMBER(availability[[#This Row],[AvailableStart]])))</f>
        <v>0</v>
      </c>
      <c r="L604" t="b">
        <f>AND(NOT(availability[[#This Row],[end_missing]]), NOT(ISNUMBER(availability[[#This Row],[AvailableEnd]])))</f>
        <v>0</v>
      </c>
      <c r="M604">
        <f>IF(availability[[#This Row],[start_missing]],"", IF(ISNUMBER(availability[[#This Row],[AvailableStart]]), availability[[#This Row],[AvailableStart]], IFERROR(TIMEVALUE(availability[[#This Row],[AvailableStart]]), "")))</f>
        <v>0.375</v>
      </c>
      <c r="N604">
        <f>IF(availability[[#This Row],[end_missing]],"", IF(ISNUMBER(availability[[#This Row],[AvailableEnd]]), availability[[#This Row],[AvailableEnd]], IFERROR(TIMEVALUE(availability[[#This Row],[AvailableEnd]]), "")))</f>
        <v>0.5</v>
      </c>
      <c r="O604" t="b">
        <f>IF(OR(availability[[#This Row],[start_missing]],availability[[#This Row],[end_missing]]), FALSE,
 IF(OR(availability[[#This Row],[start_not_time]],availability[[#This Row],[end_not_time]]), FALSE,
 availability[[#This Row],[end_num]]-availability[[#This Row],[start_num]]&lt;0))</f>
        <v>0</v>
      </c>
      <c r="P604" cm="1">
        <f t="array" aca="1" ref="P604" ca="1">IF(OR(availability[[#This Row],[start_missing]],availability[[#This Row],[end_missing]]), "",
 IF(OR(availability[[#This Row],[start_not_time]],availability[[#This Row],[end_not_time]]), "",
 (_FV(availability[#This Row],"end_num",TRUE)-_FV(availability[#This Row],"start_num",TRUE))*24))</f>
        <v>0</v>
      </c>
      <c r="Q604">
        <f ca="1">IF(availability[[#This Row],[duration_hours]]="", FALSE,
 OR(availability[[#This Row],[duration_hours]]&lt;=0, availability[[#This Row],[duration_hours]]&gt;16))</f>
        <v>0</v>
      </c>
    </row>
    <row r="605" spans="1:17" x14ac:dyDescent="0.25">
      <c r="A605" t="s">
        <v>752</v>
      </c>
      <c r="B605" t="s">
        <v>1053</v>
      </c>
      <c r="C605" s="1">
        <v>0.45833333333333331</v>
      </c>
      <c r="D605" s="1">
        <v>0.625</v>
      </c>
      <c r="E605" t="b">
        <f>LEN(TRIM(availability[[#This Row],[FacultyID]]))=0</f>
        <v>0</v>
      </c>
      <c r="F605" t="b">
        <f>LEN(TRIM(availability[[#This Row],[Day]]))=0</f>
        <v>0</v>
      </c>
      <c r="G605" t="b">
        <f>IF(availability[[#This Row],[Day]]="",FALSE, ISERROR(MATCH(availability[[#This Row],[Day]], RefLists!$E:$E, 0)))</f>
        <v>0</v>
      </c>
      <c r="H605" t="b">
        <f>LEN(availability[[#This Row],[FacultyID]])&lt;&gt;LEN(TRIM(availability[[#This Row],[FacultyID]]))</f>
        <v>0</v>
      </c>
      <c r="I605" t="b">
        <f>OR(availability[[#This Row],[AvailableStart]]="", ISBLANK(availability[[#This Row],[AvailableStart]]))</f>
        <v>0</v>
      </c>
      <c r="J605" t="b">
        <f>OR(availability[[#This Row],[AvailableEnd]]="", ISBLANK(availability[[#This Row],[AvailableEnd]]))</f>
        <v>0</v>
      </c>
      <c r="K605" t="b">
        <f>AND(NOT(availability[[#This Row],[start_missing]]), NOT(ISNUMBER(availability[[#This Row],[AvailableStart]])))</f>
        <v>0</v>
      </c>
      <c r="L605" t="b">
        <f>AND(NOT(availability[[#This Row],[end_missing]]), NOT(ISNUMBER(availability[[#This Row],[AvailableEnd]])))</f>
        <v>0</v>
      </c>
      <c r="M605">
        <f>IF(availability[[#This Row],[start_missing]],"", IF(ISNUMBER(availability[[#This Row],[AvailableStart]]), availability[[#This Row],[AvailableStart]], IFERROR(TIMEVALUE(availability[[#This Row],[AvailableStart]]), "")))</f>
        <v>0.45833333333333331</v>
      </c>
      <c r="N605">
        <f>IF(availability[[#This Row],[end_missing]],"", IF(ISNUMBER(availability[[#This Row],[AvailableEnd]]), availability[[#This Row],[AvailableEnd]], IFERROR(TIMEVALUE(availability[[#This Row],[AvailableEnd]]), "")))</f>
        <v>0.625</v>
      </c>
      <c r="O605" t="b">
        <f>IF(OR(availability[[#This Row],[start_missing]],availability[[#This Row],[end_missing]]), FALSE,
 IF(OR(availability[[#This Row],[start_not_time]],availability[[#This Row],[end_not_time]]), FALSE,
 availability[[#This Row],[end_num]]-availability[[#This Row],[start_num]]&lt;0))</f>
        <v>0</v>
      </c>
      <c r="P605" cm="1">
        <f t="array" aca="1" ref="P605" ca="1">IF(OR(availability[[#This Row],[start_missing]],availability[[#This Row],[end_missing]]), "",
 IF(OR(availability[[#This Row],[start_not_time]],availability[[#This Row],[end_not_time]]), "",
 (_FV(availability[#This Row],"end_num",TRUE)-_FV(availability[#This Row],"start_num",TRUE))*24))</f>
        <v>0</v>
      </c>
      <c r="Q605">
        <f ca="1">IF(availability[[#This Row],[duration_hours]]="", FALSE,
 OR(availability[[#This Row],[duration_hours]]&lt;=0, availability[[#This Row],[duration_hours]]&gt;16))</f>
        <v>0</v>
      </c>
    </row>
    <row r="606" spans="1:17" x14ac:dyDescent="0.25">
      <c r="A606" t="s">
        <v>752</v>
      </c>
      <c r="B606" t="s">
        <v>1049</v>
      </c>
      <c r="C606" s="1">
        <v>0.5</v>
      </c>
      <c r="D606" s="1">
        <v>0.625</v>
      </c>
      <c r="E606" t="b">
        <f>LEN(TRIM(availability[[#This Row],[FacultyID]]))=0</f>
        <v>0</v>
      </c>
      <c r="F606" t="b">
        <f>LEN(TRIM(availability[[#This Row],[Day]]))=0</f>
        <v>0</v>
      </c>
      <c r="G606" t="b">
        <f>IF(availability[[#This Row],[Day]]="",FALSE, ISERROR(MATCH(availability[[#This Row],[Day]], RefLists!$E:$E, 0)))</f>
        <v>0</v>
      </c>
      <c r="H606" t="b">
        <f>LEN(availability[[#This Row],[FacultyID]])&lt;&gt;LEN(TRIM(availability[[#This Row],[FacultyID]]))</f>
        <v>0</v>
      </c>
      <c r="I606" t="b">
        <f>OR(availability[[#This Row],[AvailableStart]]="", ISBLANK(availability[[#This Row],[AvailableStart]]))</f>
        <v>0</v>
      </c>
      <c r="J606" t="b">
        <f>OR(availability[[#This Row],[AvailableEnd]]="", ISBLANK(availability[[#This Row],[AvailableEnd]]))</f>
        <v>0</v>
      </c>
      <c r="K606" t="b">
        <f>AND(NOT(availability[[#This Row],[start_missing]]), NOT(ISNUMBER(availability[[#This Row],[AvailableStart]])))</f>
        <v>0</v>
      </c>
      <c r="L606" t="b">
        <f>AND(NOT(availability[[#This Row],[end_missing]]), NOT(ISNUMBER(availability[[#This Row],[AvailableEnd]])))</f>
        <v>0</v>
      </c>
      <c r="M606">
        <f>IF(availability[[#This Row],[start_missing]],"", IF(ISNUMBER(availability[[#This Row],[AvailableStart]]), availability[[#This Row],[AvailableStart]], IFERROR(TIMEVALUE(availability[[#This Row],[AvailableStart]]), "")))</f>
        <v>0.5</v>
      </c>
      <c r="N606">
        <f>IF(availability[[#This Row],[end_missing]],"", IF(ISNUMBER(availability[[#This Row],[AvailableEnd]]), availability[[#This Row],[AvailableEnd]], IFERROR(TIMEVALUE(availability[[#This Row],[AvailableEnd]]), "")))</f>
        <v>0.625</v>
      </c>
      <c r="O606" t="b">
        <f>IF(OR(availability[[#This Row],[start_missing]],availability[[#This Row],[end_missing]]), FALSE,
 IF(OR(availability[[#This Row],[start_not_time]],availability[[#This Row],[end_not_time]]), FALSE,
 availability[[#This Row],[end_num]]-availability[[#This Row],[start_num]]&lt;0))</f>
        <v>0</v>
      </c>
      <c r="P606" cm="1">
        <f t="array" aca="1" ref="P606" ca="1">IF(OR(availability[[#This Row],[start_missing]],availability[[#This Row],[end_missing]]), "",
 IF(OR(availability[[#This Row],[start_not_time]],availability[[#This Row],[end_not_time]]), "",
 (_FV(availability[#This Row],"end_num",TRUE)-_FV(availability[#This Row],"start_num",TRUE))*24))</f>
        <v>0</v>
      </c>
      <c r="Q606">
        <f ca="1">IF(availability[[#This Row],[duration_hours]]="", FALSE,
 OR(availability[[#This Row],[duration_hours]]&lt;=0, availability[[#This Row],[duration_hours]]&gt;16))</f>
        <v>0</v>
      </c>
    </row>
    <row r="607" spans="1:17" x14ac:dyDescent="0.25">
      <c r="A607" t="s">
        <v>753</v>
      </c>
      <c r="B607" t="s">
        <v>1049</v>
      </c>
      <c r="C607" s="1">
        <v>0.375</v>
      </c>
      <c r="D607" s="1">
        <v>0.45833333333333331</v>
      </c>
      <c r="E607" t="b">
        <f>LEN(TRIM(availability[[#This Row],[FacultyID]]))=0</f>
        <v>0</v>
      </c>
      <c r="F607" t="b">
        <f>LEN(TRIM(availability[[#This Row],[Day]]))=0</f>
        <v>0</v>
      </c>
      <c r="G607" t="b">
        <f>IF(availability[[#This Row],[Day]]="",FALSE, ISERROR(MATCH(availability[[#This Row],[Day]], RefLists!$E:$E, 0)))</f>
        <v>0</v>
      </c>
      <c r="H607" t="b">
        <f>LEN(availability[[#This Row],[FacultyID]])&lt;&gt;LEN(TRIM(availability[[#This Row],[FacultyID]]))</f>
        <v>0</v>
      </c>
      <c r="I607" t="b">
        <f>OR(availability[[#This Row],[AvailableStart]]="", ISBLANK(availability[[#This Row],[AvailableStart]]))</f>
        <v>0</v>
      </c>
      <c r="J607" t="b">
        <f>OR(availability[[#This Row],[AvailableEnd]]="", ISBLANK(availability[[#This Row],[AvailableEnd]]))</f>
        <v>0</v>
      </c>
      <c r="K607" t="b">
        <f>AND(NOT(availability[[#This Row],[start_missing]]), NOT(ISNUMBER(availability[[#This Row],[AvailableStart]])))</f>
        <v>0</v>
      </c>
      <c r="L607" t="b">
        <f>AND(NOT(availability[[#This Row],[end_missing]]), NOT(ISNUMBER(availability[[#This Row],[AvailableEnd]])))</f>
        <v>0</v>
      </c>
      <c r="M607">
        <f>IF(availability[[#This Row],[start_missing]],"", IF(ISNUMBER(availability[[#This Row],[AvailableStart]]), availability[[#This Row],[AvailableStart]], IFERROR(TIMEVALUE(availability[[#This Row],[AvailableStart]]), "")))</f>
        <v>0.375</v>
      </c>
      <c r="N607">
        <f>IF(availability[[#This Row],[end_missing]],"", IF(ISNUMBER(availability[[#This Row],[AvailableEnd]]), availability[[#This Row],[AvailableEnd]], IFERROR(TIMEVALUE(availability[[#This Row],[AvailableEnd]]), "")))</f>
        <v>0.45833333333333331</v>
      </c>
      <c r="O607" t="b">
        <f>IF(OR(availability[[#This Row],[start_missing]],availability[[#This Row],[end_missing]]), FALSE,
 IF(OR(availability[[#This Row],[start_not_time]],availability[[#This Row],[end_not_time]]), FALSE,
 availability[[#This Row],[end_num]]-availability[[#This Row],[start_num]]&lt;0))</f>
        <v>0</v>
      </c>
      <c r="P607" cm="1">
        <f t="array" aca="1" ref="P607" ca="1">IF(OR(availability[[#This Row],[start_missing]],availability[[#This Row],[end_missing]]), "",
 IF(OR(availability[[#This Row],[start_not_time]],availability[[#This Row],[end_not_time]]), "",
 (_FV(availability[#This Row],"end_num",TRUE)-_FV(availability[#This Row],"start_num",TRUE))*24))</f>
        <v>0</v>
      </c>
      <c r="Q607">
        <f ca="1">IF(availability[[#This Row],[duration_hours]]="", FALSE,
 OR(availability[[#This Row],[duration_hours]]&lt;=0, availability[[#This Row],[duration_hours]]&gt;16))</f>
        <v>0</v>
      </c>
    </row>
    <row r="608" spans="1:17" x14ac:dyDescent="0.25">
      <c r="A608" t="s">
        <v>753</v>
      </c>
      <c r="B608" t="s">
        <v>1053</v>
      </c>
      <c r="C608" s="1">
        <v>0.375</v>
      </c>
      <c r="D608" s="1">
        <v>0.54166666666666663</v>
      </c>
      <c r="E608" t="b">
        <f>LEN(TRIM(availability[[#This Row],[FacultyID]]))=0</f>
        <v>0</v>
      </c>
      <c r="F608" t="b">
        <f>LEN(TRIM(availability[[#This Row],[Day]]))=0</f>
        <v>0</v>
      </c>
      <c r="G608" t="b">
        <f>IF(availability[[#This Row],[Day]]="",FALSE, ISERROR(MATCH(availability[[#This Row],[Day]], RefLists!$E:$E, 0)))</f>
        <v>0</v>
      </c>
      <c r="H608" t="b">
        <f>LEN(availability[[#This Row],[FacultyID]])&lt;&gt;LEN(TRIM(availability[[#This Row],[FacultyID]]))</f>
        <v>0</v>
      </c>
      <c r="I608" t="b">
        <f>OR(availability[[#This Row],[AvailableStart]]="", ISBLANK(availability[[#This Row],[AvailableStart]]))</f>
        <v>0</v>
      </c>
      <c r="J608" t="b">
        <f>OR(availability[[#This Row],[AvailableEnd]]="", ISBLANK(availability[[#This Row],[AvailableEnd]]))</f>
        <v>0</v>
      </c>
      <c r="K608" t="b">
        <f>AND(NOT(availability[[#This Row],[start_missing]]), NOT(ISNUMBER(availability[[#This Row],[AvailableStart]])))</f>
        <v>0</v>
      </c>
      <c r="L608" t="b">
        <f>AND(NOT(availability[[#This Row],[end_missing]]), NOT(ISNUMBER(availability[[#This Row],[AvailableEnd]])))</f>
        <v>0</v>
      </c>
      <c r="M608">
        <f>IF(availability[[#This Row],[start_missing]],"", IF(ISNUMBER(availability[[#This Row],[AvailableStart]]), availability[[#This Row],[AvailableStart]], IFERROR(TIMEVALUE(availability[[#This Row],[AvailableStart]]), "")))</f>
        <v>0.375</v>
      </c>
      <c r="N608">
        <f>IF(availability[[#This Row],[end_missing]],"", IF(ISNUMBER(availability[[#This Row],[AvailableEnd]]), availability[[#This Row],[AvailableEnd]], IFERROR(TIMEVALUE(availability[[#This Row],[AvailableEnd]]), "")))</f>
        <v>0.54166666666666663</v>
      </c>
      <c r="O608" t="b">
        <f>IF(OR(availability[[#This Row],[start_missing]],availability[[#This Row],[end_missing]]), FALSE,
 IF(OR(availability[[#This Row],[start_not_time]],availability[[#This Row],[end_not_time]]), FALSE,
 availability[[#This Row],[end_num]]-availability[[#This Row],[start_num]]&lt;0))</f>
        <v>0</v>
      </c>
      <c r="P608" cm="1">
        <f t="array" aca="1" ref="P608" ca="1">IF(OR(availability[[#This Row],[start_missing]],availability[[#This Row],[end_missing]]), "",
 IF(OR(availability[[#This Row],[start_not_time]],availability[[#This Row],[end_not_time]]), "",
 (_FV(availability[#This Row],"end_num",TRUE)-_FV(availability[#This Row],"start_num",TRUE))*24))</f>
        <v>0</v>
      </c>
      <c r="Q608">
        <f ca="1">IF(availability[[#This Row],[duration_hours]]="", FALSE,
 OR(availability[[#This Row],[duration_hours]]&lt;=0, availability[[#This Row],[duration_hours]]&gt;16))</f>
        <v>0</v>
      </c>
    </row>
    <row r="609" spans="1:17" x14ac:dyDescent="0.25">
      <c r="A609" t="s">
        <v>756</v>
      </c>
      <c r="B609" t="s">
        <v>1050</v>
      </c>
      <c r="C609" s="1">
        <v>0.54166666666666663</v>
      </c>
      <c r="D609" s="1">
        <v>0.66666666666666663</v>
      </c>
      <c r="E609" t="b">
        <f>LEN(TRIM(availability[[#This Row],[FacultyID]]))=0</f>
        <v>0</v>
      </c>
      <c r="F609" t="b">
        <f>LEN(TRIM(availability[[#This Row],[Day]]))=0</f>
        <v>0</v>
      </c>
      <c r="G609" t="b">
        <f>IF(availability[[#This Row],[Day]]="",FALSE, ISERROR(MATCH(availability[[#This Row],[Day]], RefLists!$E:$E, 0)))</f>
        <v>0</v>
      </c>
      <c r="H609" t="b">
        <f>LEN(availability[[#This Row],[FacultyID]])&lt;&gt;LEN(TRIM(availability[[#This Row],[FacultyID]]))</f>
        <v>0</v>
      </c>
      <c r="I609" t="b">
        <f>OR(availability[[#This Row],[AvailableStart]]="", ISBLANK(availability[[#This Row],[AvailableStart]]))</f>
        <v>0</v>
      </c>
      <c r="J609" t="b">
        <f>OR(availability[[#This Row],[AvailableEnd]]="", ISBLANK(availability[[#This Row],[AvailableEnd]]))</f>
        <v>0</v>
      </c>
      <c r="K609" t="b">
        <f>AND(NOT(availability[[#This Row],[start_missing]]), NOT(ISNUMBER(availability[[#This Row],[AvailableStart]])))</f>
        <v>0</v>
      </c>
      <c r="L609" t="b">
        <f>AND(NOT(availability[[#This Row],[end_missing]]), NOT(ISNUMBER(availability[[#This Row],[AvailableEnd]])))</f>
        <v>0</v>
      </c>
      <c r="M609">
        <f>IF(availability[[#This Row],[start_missing]],"", IF(ISNUMBER(availability[[#This Row],[AvailableStart]]), availability[[#This Row],[AvailableStart]], IFERROR(TIMEVALUE(availability[[#This Row],[AvailableStart]]), "")))</f>
        <v>0.54166666666666663</v>
      </c>
      <c r="N609">
        <f>IF(availability[[#This Row],[end_missing]],"", IF(ISNUMBER(availability[[#This Row],[AvailableEnd]]), availability[[#This Row],[AvailableEnd]], IFERROR(TIMEVALUE(availability[[#This Row],[AvailableEnd]]), "")))</f>
        <v>0.66666666666666663</v>
      </c>
      <c r="O609" t="b">
        <f>IF(OR(availability[[#This Row],[start_missing]],availability[[#This Row],[end_missing]]), FALSE,
 IF(OR(availability[[#This Row],[start_not_time]],availability[[#This Row],[end_not_time]]), FALSE,
 availability[[#This Row],[end_num]]-availability[[#This Row],[start_num]]&lt;0))</f>
        <v>0</v>
      </c>
      <c r="P609" cm="1">
        <f t="array" aca="1" ref="P609" ca="1">IF(OR(availability[[#This Row],[start_missing]],availability[[#This Row],[end_missing]]), "",
 IF(OR(availability[[#This Row],[start_not_time]],availability[[#This Row],[end_not_time]]), "",
 (_FV(availability[#This Row],"end_num",TRUE)-_FV(availability[#This Row],"start_num",TRUE))*24))</f>
        <v>0</v>
      </c>
      <c r="Q609">
        <f ca="1">IF(availability[[#This Row],[duration_hours]]="", FALSE,
 OR(availability[[#This Row],[duration_hours]]&lt;=0, availability[[#This Row],[duration_hours]]&gt;16))</f>
        <v>0</v>
      </c>
    </row>
    <row r="610" spans="1:17" x14ac:dyDescent="0.25">
      <c r="A610" t="s">
        <v>756</v>
      </c>
      <c r="B610" t="s">
        <v>1052</v>
      </c>
      <c r="C610" s="1">
        <v>0.54166666666666663</v>
      </c>
      <c r="D610" s="1">
        <v>0.70833333333333337</v>
      </c>
      <c r="E610" t="b">
        <f>LEN(TRIM(availability[[#This Row],[FacultyID]]))=0</f>
        <v>0</v>
      </c>
      <c r="F610" t="b">
        <f>LEN(TRIM(availability[[#This Row],[Day]]))=0</f>
        <v>0</v>
      </c>
      <c r="G610" t="b">
        <f>IF(availability[[#This Row],[Day]]="",FALSE, ISERROR(MATCH(availability[[#This Row],[Day]], RefLists!$E:$E, 0)))</f>
        <v>0</v>
      </c>
      <c r="H610" t="b">
        <f>LEN(availability[[#This Row],[FacultyID]])&lt;&gt;LEN(TRIM(availability[[#This Row],[FacultyID]]))</f>
        <v>0</v>
      </c>
      <c r="I610" t="b">
        <f>OR(availability[[#This Row],[AvailableStart]]="", ISBLANK(availability[[#This Row],[AvailableStart]]))</f>
        <v>0</v>
      </c>
      <c r="J610" t="b">
        <f>OR(availability[[#This Row],[AvailableEnd]]="", ISBLANK(availability[[#This Row],[AvailableEnd]]))</f>
        <v>0</v>
      </c>
      <c r="K610" t="b">
        <f>AND(NOT(availability[[#This Row],[start_missing]]), NOT(ISNUMBER(availability[[#This Row],[AvailableStart]])))</f>
        <v>0</v>
      </c>
      <c r="L610" t="b">
        <f>AND(NOT(availability[[#This Row],[end_missing]]), NOT(ISNUMBER(availability[[#This Row],[AvailableEnd]])))</f>
        <v>0</v>
      </c>
      <c r="M610">
        <f>IF(availability[[#This Row],[start_missing]],"", IF(ISNUMBER(availability[[#This Row],[AvailableStart]]), availability[[#This Row],[AvailableStart]], IFERROR(TIMEVALUE(availability[[#This Row],[AvailableStart]]), "")))</f>
        <v>0.54166666666666663</v>
      </c>
      <c r="N610">
        <f>IF(availability[[#This Row],[end_missing]],"", IF(ISNUMBER(availability[[#This Row],[AvailableEnd]]), availability[[#This Row],[AvailableEnd]], IFERROR(TIMEVALUE(availability[[#This Row],[AvailableEnd]]), "")))</f>
        <v>0.70833333333333337</v>
      </c>
      <c r="O610" t="b">
        <f>IF(OR(availability[[#This Row],[start_missing]],availability[[#This Row],[end_missing]]), FALSE,
 IF(OR(availability[[#This Row],[start_not_time]],availability[[#This Row],[end_not_time]]), FALSE,
 availability[[#This Row],[end_num]]-availability[[#This Row],[start_num]]&lt;0))</f>
        <v>0</v>
      </c>
      <c r="P610" cm="1">
        <f t="array" aca="1" ref="P610" ca="1">IF(OR(availability[[#This Row],[start_missing]],availability[[#This Row],[end_missing]]), "",
 IF(OR(availability[[#This Row],[start_not_time]],availability[[#This Row],[end_not_time]]), "",
 (_FV(availability[#This Row],"end_num",TRUE)-_FV(availability[#This Row],"start_num",TRUE))*24))</f>
        <v>0</v>
      </c>
      <c r="Q610">
        <f ca="1">IF(availability[[#This Row],[duration_hours]]="", FALSE,
 OR(availability[[#This Row],[duration_hours]]&lt;=0, availability[[#This Row],[duration_hours]]&gt;16))</f>
        <v>0</v>
      </c>
    </row>
    <row r="611" spans="1:17" x14ac:dyDescent="0.25">
      <c r="A611" t="s">
        <v>756</v>
      </c>
      <c r="B611" t="s">
        <v>1051</v>
      </c>
      <c r="C611" s="1">
        <v>0.41666666666666669</v>
      </c>
      <c r="D611" s="1">
        <v>0.54166666666666663</v>
      </c>
      <c r="E611" t="b">
        <f>LEN(TRIM(availability[[#This Row],[FacultyID]]))=0</f>
        <v>0</v>
      </c>
      <c r="F611" t="b">
        <f>LEN(TRIM(availability[[#This Row],[Day]]))=0</f>
        <v>0</v>
      </c>
      <c r="G611" t="b">
        <f>IF(availability[[#This Row],[Day]]="",FALSE, ISERROR(MATCH(availability[[#This Row],[Day]], RefLists!$E:$E, 0)))</f>
        <v>0</v>
      </c>
      <c r="H611" t="b">
        <f>LEN(availability[[#This Row],[FacultyID]])&lt;&gt;LEN(TRIM(availability[[#This Row],[FacultyID]]))</f>
        <v>0</v>
      </c>
      <c r="I611" t="b">
        <f>OR(availability[[#This Row],[AvailableStart]]="", ISBLANK(availability[[#This Row],[AvailableStart]]))</f>
        <v>0</v>
      </c>
      <c r="J611" t="b">
        <f>OR(availability[[#This Row],[AvailableEnd]]="", ISBLANK(availability[[#This Row],[AvailableEnd]]))</f>
        <v>0</v>
      </c>
      <c r="K611" t="b">
        <f>AND(NOT(availability[[#This Row],[start_missing]]), NOT(ISNUMBER(availability[[#This Row],[AvailableStart]])))</f>
        <v>0</v>
      </c>
      <c r="L611" t="b">
        <f>AND(NOT(availability[[#This Row],[end_missing]]), NOT(ISNUMBER(availability[[#This Row],[AvailableEnd]])))</f>
        <v>0</v>
      </c>
      <c r="M611">
        <f>IF(availability[[#This Row],[start_missing]],"", IF(ISNUMBER(availability[[#This Row],[AvailableStart]]), availability[[#This Row],[AvailableStart]], IFERROR(TIMEVALUE(availability[[#This Row],[AvailableStart]]), "")))</f>
        <v>0.41666666666666669</v>
      </c>
      <c r="N611">
        <f>IF(availability[[#This Row],[end_missing]],"", IF(ISNUMBER(availability[[#This Row],[AvailableEnd]]), availability[[#This Row],[AvailableEnd]], IFERROR(TIMEVALUE(availability[[#This Row],[AvailableEnd]]), "")))</f>
        <v>0.54166666666666663</v>
      </c>
      <c r="O611" t="b">
        <f>IF(OR(availability[[#This Row],[start_missing]],availability[[#This Row],[end_missing]]), FALSE,
 IF(OR(availability[[#This Row],[start_not_time]],availability[[#This Row],[end_not_time]]), FALSE,
 availability[[#This Row],[end_num]]-availability[[#This Row],[start_num]]&lt;0))</f>
        <v>0</v>
      </c>
      <c r="P611" cm="1">
        <f t="array" aca="1" ref="P611" ca="1">IF(OR(availability[[#This Row],[start_missing]],availability[[#This Row],[end_missing]]), "",
 IF(OR(availability[[#This Row],[start_not_time]],availability[[#This Row],[end_not_time]]), "",
 (_FV(availability[#This Row],"end_num",TRUE)-_FV(availability[#This Row],"start_num",TRUE))*24))</f>
        <v>0</v>
      </c>
      <c r="Q611">
        <f ca="1">IF(availability[[#This Row],[duration_hours]]="", FALSE,
 OR(availability[[#This Row],[duration_hours]]&lt;=0, availability[[#This Row],[duration_hours]]&gt;16))</f>
        <v>0</v>
      </c>
    </row>
    <row r="612" spans="1:17" x14ac:dyDescent="0.25">
      <c r="A612" t="s">
        <v>756</v>
      </c>
      <c r="B612" t="s">
        <v>1049</v>
      </c>
      <c r="C612" s="1">
        <v>0.45833333333333331</v>
      </c>
      <c r="D612" s="1">
        <v>0.54166666666666663</v>
      </c>
      <c r="E612" t="b">
        <f>LEN(TRIM(availability[[#This Row],[FacultyID]]))=0</f>
        <v>0</v>
      </c>
      <c r="F612" t="b">
        <f>LEN(TRIM(availability[[#This Row],[Day]]))=0</f>
        <v>0</v>
      </c>
      <c r="G612" t="b">
        <f>IF(availability[[#This Row],[Day]]="",FALSE, ISERROR(MATCH(availability[[#This Row],[Day]], RefLists!$E:$E, 0)))</f>
        <v>0</v>
      </c>
      <c r="H612" t="b">
        <f>LEN(availability[[#This Row],[FacultyID]])&lt;&gt;LEN(TRIM(availability[[#This Row],[FacultyID]]))</f>
        <v>0</v>
      </c>
      <c r="I612" t="b">
        <f>OR(availability[[#This Row],[AvailableStart]]="", ISBLANK(availability[[#This Row],[AvailableStart]]))</f>
        <v>0</v>
      </c>
      <c r="J612" t="b">
        <f>OR(availability[[#This Row],[AvailableEnd]]="", ISBLANK(availability[[#This Row],[AvailableEnd]]))</f>
        <v>0</v>
      </c>
      <c r="K612" t="b">
        <f>AND(NOT(availability[[#This Row],[start_missing]]), NOT(ISNUMBER(availability[[#This Row],[AvailableStart]])))</f>
        <v>0</v>
      </c>
      <c r="L612" t="b">
        <f>AND(NOT(availability[[#This Row],[end_missing]]), NOT(ISNUMBER(availability[[#This Row],[AvailableEnd]])))</f>
        <v>0</v>
      </c>
      <c r="M612">
        <f>IF(availability[[#This Row],[start_missing]],"", IF(ISNUMBER(availability[[#This Row],[AvailableStart]]), availability[[#This Row],[AvailableStart]], IFERROR(TIMEVALUE(availability[[#This Row],[AvailableStart]]), "")))</f>
        <v>0.45833333333333331</v>
      </c>
      <c r="N612">
        <f>IF(availability[[#This Row],[end_missing]],"", IF(ISNUMBER(availability[[#This Row],[AvailableEnd]]), availability[[#This Row],[AvailableEnd]], IFERROR(TIMEVALUE(availability[[#This Row],[AvailableEnd]]), "")))</f>
        <v>0.54166666666666663</v>
      </c>
      <c r="O612" t="b">
        <f>IF(OR(availability[[#This Row],[start_missing]],availability[[#This Row],[end_missing]]), FALSE,
 IF(OR(availability[[#This Row],[start_not_time]],availability[[#This Row],[end_not_time]]), FALSE,
 availability[[#This Row],[end_num]]-availability[[#This Row],[start_num]]&lt;0))</f>
        <v>0</v>
      </c>
      <c r="P612" cm="1">
        <f t="array" aca="1" ref="P612" ca="1">IF(OR(availability[[#This Row],[start_missing]],availability[[#This Row],[end_missing]]), "",
 IF(OR(availability[[#This Row],[start_not_time]],availability[[#This Row],[end_not_time]]), "",
 (_FV(availability[#This Row],"end_num",TRUE)-_FV(availability[#This Row],"start_num",TRUE))*24))</f>
        <v>0</v>
      </c>
      <c r="Q612">
        <f ca="1">IF(availability[[#This Row],[duration_hours]]="", FALSE,
 OR(availability[[#This Row],[duration_hours]]&lt;=0, availability[[#This Row],[duration_hours]]&gt;16))</f>
        <v>0</v>
      </c>
    </row>
    <row r="613" spans="1:17" x14ac:dyDescent="0.25">
      <c r="A613" t="s">
        <v>756</v>
      </c>
      <c r="B613" t="s">
        <v>1053</v>
      </c>
      <c r="C613" s="1">
        <v>0.375</v>
      </c>
      <c r="D613" s="1">
        <v>0.54166666666666663</v>
      </c>
      <c r="E613" t="b">
        <f>LEN(TRIM(availability[[#This Row],[FacultyID]]))=0</f>
        <v>0</v>
      </c>
      <c r="F613" t="b">
        <f>LEN(TRIM(availability[[#This Row],[Day]]))=0</f>
        <v>0</v>
      </c>
      <c r="G613" t="b">
        <f>IF(availability[[#This Row],[Day]]="",FALSE, ISERROR(MATCH(availability[[#This Row],[Day]], RefLists!$E:$E, 0)))</f>
        <v>0</v>
      </c>
      <c r="H613" t="b">
        <f>LEN(availability[[#This Row],[FacultyID]])&lt;&gt;LEN(TRIM(availability[[#This Row],[FacultyID]]))</f>
        <v>0</v>
      </c>
      <c r="I613" t="b">
        <f>OR(availability[[#This Row],[AvailableStart]]="", ISBLANK(availability[[#This Row],[AvailableStart]]))</f>
        <v>0</v>
      </c>
      <c r="J613" t="b">
        <f>OR(availability[[#This Row],[AvailableEnd]]="", ISBLANK(availability[[#This Row],[AvailableEnd]]))</f>
        <v>0</v>
      </c>
      <c r="K613" t="b">
        <f>AND(NOT(availability[[#This Row],[start_missing]]), NOT(ISNUMBER(availability[[#This Row],[AvailableStart]])))</f>
        <v>0</v>
      </c>
      <c r="L613" t="b">
        <f>AND(NOT(availability[[#This Row],[end_missing]]), NOT(ISNUMBER(availability[[#This Row],[AvailableEnd]])))</f>
        <v>0</v>
      </c>
      <c r="M613">
        <f>IF(availability[[#This Row],[start_missing]],"", IF(ISNUMBER(availability[[#This Row],[AvailableStart]]), availability[[#This Row],[AvailableStart]], IFERROR(TIMEVALUE(availability[[#This Row],[AvailableStart]]), "")))</f>
        <v>0.375</v>
      </c>
      <c r="N613">
        <f>IF(availability[[#This Row],[end_missing]],"", IF(ISNUMBER(availability[[#This Row],[AvailableEnd]]), availability[[#This Row],[AvailableEnd]], IFERROR(TIMEVALUE(availability[[#This Row],[AvailableEnd]]), "")))</f>
        <v>0.54166666666666663</v>
      </c>
      <c r="O613" t="b">
        <f>IF(OR(availability[[#This Row],[start_missing]],availability[[#This Row],[end_missing]]), FALSE,
 IF(OR(availability[[#This Row],[start_not_time]],availability[[#This Row],[end_not_time]]), FALSE,
 availability[[#This Row],[end_num]]-availability[[#This Row],[start_num]]&lt;0))</f>
        <v>0</v>
      </c>
      <c r="P613" cm="1">
        <f t="array" aca="1" ref="P613" ca="1">IF(OR(availability[[#This Row],[start_missing]],availability[[#This Row],[end_missing]]), "",
 IF(OR(availability[[#This Row],[start_not_time]],availability[[#This Row],[end_not_time]]), "",
 (_FV(availability[#This Row],"end_num",TRUE)-_FV(availability[#This Row],"start_num",TRUE))*24))</f>
        <v>0</v>
      </c>
      <c r="Q613">
        <f ca="1">IF(availability[[#This Row],[duration_hours]]="", FALSE,
 OR(availability[[#This Row],[duration_hours]]&lt;=0, availability[[#This Row],[duration_hours]]&gt;16))</f>
        <v>0</v>
      </c>
    </row>
    <row r="614" spans="1:17" x14ac:dyDescent="0.25">
      <c r="A614" t="s">
        <v>760</v>
      </c>
      <c r="B614" t="s">
        <v>1050</v>
      </c>
      <c r="C614" s="1">
        <v>0.41666666666666669</v>
      </c>
      <c r="D614" s="1">
        <v>0.54166666666666663</v>
      </c>
      <c r="E614" t="b">
        <f>LEN(TRIM(availability[[#This Row],[FacultyID]]))=0</f>
        <v>0</v>
      </c>
      <c r="F614" t="b">
        <f>LEN(TRIM(availability[[#This Row],[Day]]))=0</f>
        <v>0</v>
      </c>
      <c r="G614" t="b">
        <f>IF(availability[[#This Row],[Day]]="",FALSE, ISERROR(MATCH(availability[[#This Row],[Day]], RefLists!$E:$E, 0)))</f>
        <v>0</v>
      </c>
      <c r="H614" t="b">
        <f>LEN(availability[[#This Row],[FacultyID]])&lt;&gt;LEN(TRIM(availability[[#This Row],[FacultyID]]))</f>
        <v>0</v>
      </c>
      <c r="I614" t="b">
        <f>OR(availability[[#This Row],[AvailableStart]]="", ISBLANK(availability[[#This Row],[AvailableStart]]))</f>
        <v>0</v>
      </c>
      <c r="J614" t="b">
        <f>OR(availability[[#This Row],[AvailableEnd]]="", ISBLANK(availability[[#This Row],[AvailableEnd]]))</f>
        <v>0</v>
      </c>
      <c r="K614" t="b">
        <f>AND(NOT(availability[[#This Row],[start_missing]]), NOT(ISNUMBER(availability[[#This Row],[AvailableStart]])))</f>
        <v>0</v>
      </c>
      <c r="L614" t="b">
        <f>AND(NOT(availability[[#This Row],[end_missing]]), NOT(ISNUMBER(availability[[#This Row],[AvailableEnd]])))</f>
        <v>0</v>
      </c>
      <c r="M614">
        <f>IF(availability[[#This Row],[start_missing]],"", IF(ISNUMBER(availability[[#This Row],[AvailableStart]]), availability[[#This Row],[AvailableStart]], IFERROR(TIMEVALUE(availability[[#This Row],[AvailableStart]]), "")))</f>
        <v>0.41666666666666669</v>
      </c>
      <c r="N614">
        <f>IF(availability[[#This Row],[end_missing]],"", IF(ISNUMBER(availability[[#This Row],[AvailableEnd]]), availability[[#This Row],[AvailableEnd]], IFERROR(TIMEVALUE(availability[[#This Row],[AvailableEnd]]), "")))</f>
        <v>0.54166666666666663</v>
      </c>
      <c r="O614" t="b">
        <f>IF(OR(availability[[#This Row],[start_missing]],availability[[#This Row],[end_missing]]), FALSE,
 IF(OR(availability[[#This Row],[start_not_time]],availability[[#This Row],[end_not_time]]), FALSE,
 availability[[#This Row],[end_num]]-availability[[#This Row],[start_num]]&lt;0))</f>
        <v>0</v>
      </c>
      <c r="P614" cm="1">
        <f t="array" aca="1" ref="P614" ca="1">IF(OR(availability[[#This Row],[start_missing]],availability[[#This Row],[end_missing]]), "",
 IF(OR(availability[[#This Row],[start_not_time]],availability[[#This Row],[end_not_time]]), "",
 (_FV(availability[#This Row],"end_num",TRUE)-_FV(availability[#This Row],"start_num",TRUE))*24))</f>
        <v>0</v>
      </c>
      <c r="Q614">
        <f ca="1">IF(availability[[#This Row],[duration_hours]]="", FALSE,
 OR(availability[[#This Row],[duration_hours]]&lt;=0, availability[[#This Row],[duration_hours]]&gt;16))</f>
        <v>0</v>
      </c>
    </row>
    <row r="615" spans="1:17" x14ac:dyDescent="0.25">
      <c r="A615" t="s">
        <v>760</v>
      </c>
      <c r="B615" t="s">
        <v>1051</v>
      </c>
      <c r="C615" s="1">
        <v>0.5</v>
      </c>
      <c r="D615" s="1">
        <v>0.58333333333333337</v>
      </c>
      <c r="E615" t="b">
        <f>LEN(TRIM(availability[[#This Row],[FacultyID]]))=0</f>
        <v>0</v>
      </c>
      <c r="F615" t="b">
        <f>LEN(TRIM(availability[[#This Row],[Day]]))=0</f>
        <v>0</v>
      </c>
      <c r="G615" t="b">
        <f>IF(availability[[#This Row],[Day]]="",FALSE, ISERROR(MATCH(availability[[#This Row],[Day]], RefLists!$E:$E, 0)))</f>
        <v>0</v>
      </c>
      <c r="H615" t="b">
        <f>LEN(availability[[#This Row],[FacultyID]])&lt;&gt;LEN(TRIM(availability[[#This Row],[FacultyID]]))</f>
        <v>0</v>
      </c>
      <c r="I615" t="b">
        <f>OR(availability[[#This Row],[AvailableStart]]="", ISBLANK(availability[[#This Row],[AvailableStart]]))</f>
        <v>0</v>
      </c>
      <c r="J615" t="b">
        <f>OR(availability[[#This Row],[AvailableEnd]]="", ISBLANK(availability[[#This Row],[AvailableEnd]]))</f>
        <v>0</v>
      </c>
      <c r="K615" t="b">
        <f>AND(NOT(availability[[#This Row],[start_missing]]), NOT(ISNUMBER(availability[[#This Row],[AvailableStart]])))</f>
        <v>0</v>
      </c>
      <c r="L615" t="b">
        <f>AND(NOT(availability[[#This Row],[end_missing]]), NOT(ISNUMBER(availability[[#This Row],[AvailableEnd]])))</f>
        <v>0</v>
      </c>
      <c r="M615">
        <f>IF(availability[[#This Row],[start_missing]],"", IF(ISNUMBER(availability[[#This Row],[AvailableStart]]), availability[[#This Row],[AvailableStart]], IFERROR(TIMEVALUE(availability[[#This Row],[AvailableStart]]), "")))</f>
        <v>0.5</v>
      </c>
      <c r="N615">
        <f>IF(availability[[#This Row],[end_missing]],"", IF(ISNUMBER(availability[[#This Row],[AvailableEnd]]), availability[[#This Row],[AvailableEnd]], IFERROR(TIMEVALUE(availability[[#This Row],[AvailableEnd]]), "")))</f>
        <v>0.58333333333333337</v>
      </c>
      <c r="O615" t="b">
        <f>IF(OR(availability[[#This Row],[start_missing]],availability[[#This Row],[end_missing]]), FALSE,
 IF(OR(availability[[#This Row],[start_not_time]],availability[[#This Row],[end_not_time]]), FALSE,
 availability[[#This Row],[end_num]]-availability[[#This Row],[start_num]]&lt;0))</f>
        <v>0</v>
      </c>
      <c r="P615" cm="1">
        <f t="array" aca="1" ref="P615" ca="1">IF(OR(availability[[#This Row],[start_missing]],availability[[#This Row],[end_missing]]), "",
 IF(OR(availability[[#This Row],[start_not_time]],availability[[#This Row],[end_not_time]]), "",
 (_FV(availability[#This Row],"end_num",TRUE)-_FV(availability[#This Row],"start_num",TRUE))*24))</f>
        <v>0</v>
      </c>
      <c r="Q615">
        <f ca="1">IF(availability[[#This Row],[duration_hours]]="", FALSE,
 OR(availability[[#This Row],[duration_hours]]&lt;=0, availability[[#This Row],[duration_hours]]&gt;16))</f>
        <v>0</v>
      </c>
    </row>
    <row r="616" spans="1:17" x14ac:dyDescent="0.25">
      <c r="A616" t="s">
        <v>760</v>
      </c>
      <c r="B616" t="s">
        <v>1052</v>
      </c>
      <c r="C616" s="1">
        <v>0.33333333333333331</v>
      </c>
      <c r="D616" s="1">
        <v>0.45833333333333331</v>
      </c>
      <c r="E616" t="b">
        <f>LEN(TRIM(availability[[#This Row],[FacultyID]]))=0</f>
        <v>0</v>
      </c>
      <c r="F616" t="b">
        <f>LEN(TRIM(availability[[#This Row],[Day]]))=0</f>
        <v>0</v>
      </c>
      <c r="G616" t="b">
        <f>IF(availability[[#This Row],[Day]]="",FALSE, ISERROR(MATCH(availability[[#This Row],[Day]], RefLists!$E:$E, 0)))</f>
        <v>0</v>
      </c>
      <c r="H616" t="b">
        <f>LEN(availability[[#This Row],[FacultyID]])&lt;&gt;LEN(TRIM(availability[[#This Row],[FacultyID]]))</f>
        <v>0</v>
      </c>
      <c r="I616" t="b">
        <f>OR(availability[[#This Row],[AvailableStart]]="", ISBLANK(availability[[#This Row],[AvailableStart]]))</f>
        <v>0</v>
      </c>
      <c r="J616" t="b">
        <f>OR(availability[[#This Row],[AvailableEnd]]="", ISBLANK(availability[[#This Row],[AvailableEnd]]))</f>
        <v>0</v>
      </c>
      <c r="K616" t="b">
        <f>AND(NOT(availability[[#This Row],[start_missing]]), NOT(ISNUMBER(availability[[#This Row],[AvailableStart]])))</f>
        <v>0</v>
      </c>
      <c r="L616" t="b">
        <f>AND(NOT(availability[[#This Row],[end_missing]]), NOT(ISNUMBER(availability[[#This Row],[AvailableEnd]])))</f>
        <v>0</v>
      </c>
      <c r="M616">
        <f>IF(availability[[#This Row],[start_missing]],"", IF(ISNUMBER(availability[[#This Row],[AvailableStart]]), availability[[#This Row],[AvailableStart]], IFERROR(TIMEVALUE(availability[[#This Row],[AvailableStart]]), "")))</f>
        <v>0.33333333333333331</v>
      </c>
      <c r="N616">
        <f>IF(availability[[#This Row],[end_missing]],"", IF(ISNUMBER(availability[[#This Row],[AvailableEnd]]), availability[[#This Row],[AvailableEnd]], IFERROR(TIMEVALUE(availability[[#This Row],[AvailableEnd]]), "")))</f>
        <v>0.45833333333333331</v>
      </c>
      <c r="O616" t="b">
        <f>IF(OR(availability[[#This Row],[start_missing]],availability[[#This Row],[end_missing]]), FALSE,
 IF(OR(availability[[#This Row],[start_not_time]],availability[[#This Row],[end_not_time]]), FALSE,
 availability[[#This Row],[end_num]]-availability[[#This Row],[start_num]]&lt;0))</f>
        <v>0</v>
      </c>
      <c r="P616" cm="1">
        <f t="array" aca="1" ref="P616" ca="1">IF(OR(availability[[#This Row],[start_missing]],availability[[#This Row],[end_missing]]), "",
 IF(OR(availability[[#This Row],[start_not_time]],availability[[#This Row],[end_not_time]]), "",
 (_FV(availability[#This Row],"end_num",TRUE)-_FV(availability[#This Row],"start_num",TRUE))*24))</f>
        <v>0</v>
      </c>
      <c r="Q616">
        <f ca="1">IF(availability[[#This Row],[duration_hours]]="", FALSE,
 OR(availability[[#This Row],[duration_hours]]&lt;=0, availability[[#This Row],[duration_hours]]&gt;16))</f>
        <v>0</v>
      </c>
    </row>
    <row r="617" spans="1:17" x14ac:dyDescent="0.25">
      <c r="A617" t="s">
        <v>760</v>
      </c>
      <c r="B617" t="s">
        <v>1049</v>
      </c>
      <c r="C617" s="1">
        <v>0.45833333333333331</v>
      </c>
      <c r="D617" s="1">
        <v>0.58333333333333337</v>
      </c>
      <c r="E617" t="b">
        <f>LEN(TRIM(availability[[#This Row],[FacultyID]]))=0</f>
        <v>0</v>
      </c>
      <c r="F617" t="b">
        <f>LEN(TRIM(availability[[#This Row],[Day]]))=0</f>
        <v>0</v>
      </c>
      <c r="G617" t="b">
        <f>IF(availability[[#This Row],[Day]]="",FALSE, ISERROR(MATCH(availability[[#This Row],[Day]], RefLists!$E:$E, 0)))</f>
        <v>0</v>
      </c>
      <c r="H617" t="b">
        <f>LEN(availability[[#This Row],[FacultyID]])&lt;&gt;LEN(TRIM(availability[[#This Row],[FacultyID]]))</f>
        <v>0</v>
      </c>
      <c r="I617" t="b">
        <f>OR(availability[[#This Row],[AvailableStart]]="", ISBLANK(availability[[#This Row],[AvailableStart]]))</f>
        <v>0</v>
      </c>
      <c r="J617" t="b">
        <f>OR(availability[[#This Row],[AvailableEnd]]="", ISBLANK(availability[[#This Row],[AvailableEnd]]))</f>
        <v>0</v>
      </c>
      <c r="K617" t="b">
        <f>AND(NOT(availability[[#This Row],[start_missing]]), NOT(ISNUMBER(availability[[#This Row],[AvailableStart]])))</f>
        <v>0</v>
      </c>
      <c r="L617" t="b">
        <f>AND(NOT(availability[[#This Row],[end_missing]]), NOT(ISNUMBER(availability[[#This Row],[AvailableEnd]])))</f>
        <v>0</v>
      </c>
      <c r="M617">
        <f>IF(availability[[#This Row],[start_missing]],"", IF(ISNUMBER(availability[[#This Row],[AvailableStart]]), availability[[#This Row],[AvailableStart]], IFERROR(TIMEVALUE(availability[[#This Row],[AvailableStart]]), "")))</f>
        <v>0.45833333333333331</v>
      </c>
      <c r="N617">
        <f>IF(availability[[#This Row],[end_missing]],"", IF(ISNUMBER(availability[[#This Row],[AvailableEnd]]), availability[[#This Row],[AvailableEnd]], IFERROR(TIMEVALUE(availability[[#This Row],[AvailableEnd]]), "")))</f>
        <v>0.58333333333333337</v>
      </c>
      <c r="O617" t="b">
        <f>IF(OR(availability[[#This Row],[start_missing]],availability[[#This Row],[end_missing]]), FALSE,
 IF(OR(availability[[#This Row],[start_not_time]],availability[[#This Row],[end_not_time]]), FALSE,
 availability[[#This Row],[end_num]]-availability[[#This Row],[start_num]]&lt;0))</f>
        <v>0</v>
      </c>
      <c r="P617" cm="1">
        <f t="array" aca="1" ref="P617" ca="1">IF(OR(availability[[#This Row],[start_missing]],availability[[#This Row],[end_missing]]), "",
 IF(OR(availability[[#This Row],[start_not_time]],availability[[#This Row],[end_not_time]]), "",
 (_FV(availability[#This Row],"end_num",TRUE)-_FV(availability[#This Row],"start_num",TRUE))*24))</f>
        <v>0</v>
      </c>
      <c r="Q617">
        <f ca="1">IF(availability[[#This Row],[duration_hours]]="", FALSE,
 OR(availability[[#This Row],[duration_hours]]&lt;=0, availability[[#This Row],[duration_hours]]&gt;16))</f>
        <v>0</v>
      </c>
    </row>
    <row r="618" spans="1:17" x14ac:dyDescent="0.25">
      <c r="A618" t="s">
        <v>763</v>
      </c>
      <c r="B618" t="s">
        <v>1051</v>
      </c>
      <c r="C618" s="1">
        <v>0.33333333333333331</v>
      </c>
      <c r="D618" s="1">
        <v>0.45833333333333331</v>
      </c>
      <c r="E618" t="b">
        <f>LEN(TRIM(availability[[#This Row],[FacultyID]]))=0</f>
        <v>0</v>
      </c>
      <c r="F618" t="b">
        <f>LEN(TRIM(availability[[#This Row],[Day]]))=0</f>
        <v>0</v>
      </c>
      <c r="G618" t="b">
        <f>IF(availability[[#This Row],[Day]]="",FALSE, ISERROR(MATCH(availability[[#This Row],[Day]], RefLists!$E:$E, 0)))</f>
        <v>0</v>
      </c>
      <c r="H618" t="b">
        <f>LEN(availability[[#This Row],[FacultyID]])&lt;&gt;LEN(TRIM(availability[[#This Row],[FacultyID]]))</f>
        <v>0</v>
      </c>
      <c r="I618" t="b">
        <f>OR(availability[[#This Row],[AvailableStart]]="", ISBLANK(availability[[#This Row],[AvailableStart]]))</f>
        <v>0</v>
      </c>
      <c r="J618" t="b">
        <f>OR(availability[[#This Row],[AvailableEnd]]="", ISBLANK(availability[[#This Row],[AvailableEnd]]))</f>
        <v>0</v>
      </c>
      <c r="K618" t="b">
        <f>AND(NOT(availability[[#This Row],[start_missing]]), NOT(ISNUMBER(availability[[#This Row],[AvailableStart]])))</f>
        <v>0</v>
      </c>
      <c r="L618" t="b">
        <f>AND(NOT(availability[[#This Row],[end_missing]]), NOT(ISNUMBER(availability[[#This Row],[AvailableEnd]])))</f>
        <v>0</v>
      </c>
      <c r="M618">
        <f>IF(availability[[#This Row],[start_missing]],"", IF(ISNUMBER(availability[[#This Row],[AvailableStart]]), availability[[#This Row],[AvailableStart]], IFERROR(TIMEVALUE(availability[[#This Row],[AvailableStart]]), "")))</f>
        <v>0.33333333333333331</v>
      </c>
      <c r="N618">
        <f>IF(availability[[#This Row],[end_missing]],"", IF(ISNUMBER(availability[[#This Row],[AvailableEnd]]), availability[[#This Row],[AvailableEnd]], IFERROR(TIMEVALUE(availability[[#This Row],[AvailableEnd]]), "")))</f>
        <v>0.45833333333333331</v>
      </c>
      <c r="O618" t="b">
        <f>IF(OR(availability[[#This Row],[start_missing]],availability[[#This Row],[end_missing]]), FALSE,
 IF(OR(availability[[#This Row],[start_not_time]],availability[[#This Row],[end_not_time]]), FALSE,
 availability[[#This Row],[end_num]]-availability[[#This Row],[start_num]]&lt;0))</f>
        <v>0</v>
      </c>
      <c r="P618" cm="1">
        <f t="array" aca="1" ref="P618" ca="1">IF(OR(availability[[#This Row],[start_missing]],availability[[#This Row],[end_missing]]), "",
 IF(OR(availability[[#This Row],[start_not_time]],availability[[#This Row],[end_not_time]]), "",
 (_FV(availability[#This Row],"end_num",TRUE)-_FV(availability[#This Row],"start_num",TRUE))*24))</f>
        <v>0</v>
      </c>
      <c r="Q618">
        <f ca="1">IF(availability[[#This Row],[duration_hours]]="", FALSE,
 OR(availability[[#This Row],[duration_hours]]&lt;=0, availability[[#This Row],[duration_hours]]&gt;16))</f>
        <v>0</v>
      </c>
    </row>
    <row r="619" spans="1:17" x14ac:dyDescent="0.25">
      <c r="A619" t="s">
        <v>763</v>
      </c>
      <c r="B619" t="s">
        <v>1052</v>
      </c>
      <c r="C619" s="1">
        <v>0.45833333333333331</v>
      </c>
      <c r="D619" s="1">
        <v>0.58333333333333337</v>
      </c>
      <c r="E619" t="b">
        <f>LEN(TRIM(availability[[#This Row],[FacultyID]]))=0</f>
        <v>0</v>
      </c>
      <c r="F619" t="b">
        <f>LEN(TRIM(availability[[#This Row],[Day]]))=0</f>
        <v>0</v>
      </c>
      <c r="G619" t="b">
        <f>IF(availability[[#This Row],[Day]]="",FALSE, ISERROR(MATCH(availability[[#This Row],[Day]], RefLists!$E:$E, 0)))</f>
        <v>0</v>
      </c>
      <c r="H619" t="b">
        <f>LEN(availability[[#This Row],[FacultyID]])&lt;&gt;LEN(TRIM(availability[[#This Row],[FacultyID]]))</f>
        <v>0</v>
      </c>
      <c r="I619" t="b">
        <f>OR(availability[[#This Row],[AvailableStart]]="", ISBLANK(availability[[#This Row],[AvailableStart]]))</f>
        <v>0</v>
      </c>
      <c r="J619" t="b">
        <f>OR(availability[[#This Row],[AvailableEnd]]="", ISBLANK(availability[[#This Row],[AvailableEnd]]))</f>
        <v>0</v>
      </c>
      <c r="K619" t="b">
        <f>AND(NOT(availability[[#This Row],[start_missing]]), NOT(ISNUMBER(availability[[#This Row],[AvailableStart]])))</f>
        <v>0</v>
      </c>
      <c r="L619" t="b">
        <f>AND(NOT(availability[[#This Row],[end_missing]]), NOT(ISNUMBER(availability[[#This Row],[AvailableEnd]])))</f>
        <v>0</v>
      </c>
      <c r="M619">
        <f>IF(availability[[#This Row],[start_missing]],"", IF(ISNUMBER(availability[[#This Row],[AvailableStart]]), availability[[#This Row],[AvailableStart]], IFERROR(TIMEVALUE(availability[[#This Row],[AvailableStart]]), "")))</f>
        <v>0.45833333333333331</v>
      </c>
      <c r="N619">
        <f>IF(availability[[#This Row],[end_missing]],"", IF(ISNUMBER(availability[[#This Row],[AvailableEnd]]), availability[[#This Row],[AvailableEnd]], IFERROR(TIMEVALUE(availability[[#This Row],[AvailableEnd]]), "")))</f>
        <v>0.58333333333333337</v>
      </c>
      <c r="O619" t="b">
        <f>IF(OR(availability[[#This Row],[start_missing]],availability[[#This Row],[end_missing]]), FALSE,
 IF(OR(availability[[#This Row],[start_not_time]],availability[[#This Row],[end_not_time]]), FALSE,
 availability[[#This Row],[end_num]]-availability[[#This Row],[start_num]]&lt;0))</f>
        <v>0</v>
      </c>
      <c r="P619" cm="1">
        <f t="array" aca="1" ref="P619" ca="1">IF(OR(availability[[#This Row],[start_missing]],availability[[#This Row],[end_missing]]), "",
 IF(OR(availability[[#This Row],[start_not_time]],availability[[#This Row],[end_not_time]]), "",
 (_FV(availability[#This Row],"end_num",TRUE)-_FV(availability[#This Row],"start_num",TRUE))*24))</f>
        <v>0</v>
      </c>
      <c r="Q619">
        <f ca="1">IF(availability[[#This Row],[duration_hours]]="", FALSE,
 OR(availability[[#This Row],[duration_hours]]&lt;=0, availability[[#This Row],[duration_hours]]&gt;16))</f>
        <v>0</v>
      </c>
    </row>
    <row r="620" spans="1:17" x14ac:dyDescent="0.25">
      <c r="A620" t="s">
        <v>763</v>
      </c>
      <c r="B620" t="s">
        <v>1050</v>
      </c>
      <c r="C620" s="1">
        <v>0.5</v>
      </c>
      <c r="D620" s="1">
        <v>0.58333333333333337</v>
      </c>
      <c r="E620" t="b">
        <f>LEN(TRIM(availability[[#This Row],[FacultyID]]))=0</f>
        <v>0</v>
      </c>
      <c r="F620" t="b">
        <f>LEN(TRIM(availability[[#This Row],[Day]]))=0</f>
        <v>0</v>
      </c>
      <c r="G620" t="b">
        <f>IF(availability[[#This Row],[Day]]="",FALSE, ISERROR(MATCH(availability[[#This Row],[Day]], RefLists!$E:$E, 0)))</f>
        <v>0</v>
      </c>
      <c r="H620" t="b">
        <f>LEN(availability[[#This Row],[FacultyID]])&lt;&gt;LEN(TRIM(availability[[#This Row],[FacultyID]]))</f>
        <v>0</v>
      </c>
      <c r="I620" t="b">
        <f>OR(availability[[#This Row],[AvailableStart]]="", ISBLANK(availability[[#This Row],[AvailableStart]]))</f>
        <v>0</v>
      </c>
      <c r="J620" t="b">
        <f>OR(availability[[#This Row],[AvailableEnd]]="", ISBLANK(availability[[#This Row],[AvailableEnd]]))</f>
        <v>0</v>
      </c>
      <c r="K620" t="b">
        <f>AND(NOT(availability[[#This Row],[start_missing]]), NOT(ISNUMBER(availability[[#This Row],[AvailableStart]])))</f>
        <v>0</v>
      </c>
      <c r="L620" t="b">
        <f>AND(NOT(availability[[#This Row],[end_missing]]), NOT(ISNUMBER(availability[[#This Row],[AvailableEnd]])))</f>
        <v>0</v>
      </c>
      <c r="M620">
        <f>IF(availability[[#This Row],[start_missing]],"", IF(ISNUMBER(availability[[#This Row],[AvailableStart]]), availability[[#This Row],[AvailableStart]], IFERROR(TIMEVALUE(availability[[#This Row],[AvailableStart]]), "")))</f>
        <v>0.5</v>
      </c>
      <c r="N620">
        <f>IF(availability[[#This Row],[end_missing]],"", IF(ISNUMBER(availability[[#This Row],[AvailableEnd]]), availability[[#This Row],[AvailableEnd]], IFERROR(TIMEVALUE(availability[[#This Row],[AvailableEnd]]), "")))</f>
        <v>0.58333333333333337</v>
      </c>
      <c r="O620" t="b">
        <f>IF(OR(availability[[#This Row],[start_missing]],availability[[#This Row],[end_missing]]), FALSE,
 IF(OR(availability[[#This Row],[start_not_time]],availability[[#This Row],[end_not_time]]), FALSE,
 availability[[#This Row],[end_num]]-availability[[#This Row],[start_num]]&lt;0))</f>
        <v>0</v>
      </c>
      <c r="P620" cm="1">
        <f t="array" aca="1" ref="P620" ca="1">IF(OR(availability[[#This Row],[start_missing]],availability[[#This Row],[end_missing]]), "",
 IF(OR(availability[[#This Row],[start_not_time]],availability[[#This Row],[end_not_time]]), "",
 (_FV(availability[#This Row],"end_num",TRUE)-_FV(availability[#This Row],"start_num",TRUE))*24))</f>
        <v>0</v>
      </c>
      <c r="Q620">
        <f ca="1">IF(availability[[#This Row],[duration_hours]]="", FALSE,
 OR(availability[[#This Row],[duration_hours]]&lt;=0, availability[[#This Row],[duration_hours]]&gt;16))</f>
        <v>0</v>
      </c>
    </row>
    <row r="621" spans="1:17" x14ac:dyDescent="0.25">
      <c r="A621" t="s">
        <v>763</v>
      </c>
      <c r="B621" t="s">
        <v>1049</v>
      </c>
      <c r="C621" s="1">
        <v>0.41666666666666669</v>
      </c>
      <c r="D621" s="1">
        <v>0.54166666666666663</v>
      </c>
      <c r="E621" t="b">
        <f>LEN(TRIM(availability[[#This Row],[FacultyID]]))=0</f>
        <v>0</v>
      </c>
      <c r="F621" t="b">
        <f>LEN(TRIM(availability[[#This Row],[Day]]))=0</f>
        <v>0</v>
      </c>
      <c r="G621" t="b">
        <f>IF(availability[[#This Row],[Day]]="",FALSE, ISERROR(MATCH(availability[[#This Row],[Day]], RefLists!$E:$E, 0)))</f>
        <v>0</v>
      </c>
      <c r="H621" t="b">
        <f>LEN(availability[[#This Row],[FacultyID]])&lt;&gt;LEN(TRIM(availability[[#This Row],[FacultyID]]))</f>
        <v>0</v>
      </c>
      <c r="I621" t="b">
        <f>OR(availability[[#This Row],[AvailableStart]]="", ISBLANK(availability[[#This Row],[AvailableStart]]))</f>
        <v>0</v>
      </c>
      <c r="J621" t="b">
        <f>OR(availability[[#This Row],[AvailableEnd]]="", ISBLANK(availability[[#This Row],[AvailableEnd]]))</f>
        <v>0</v>
      </c>
      <c r="K621" t="b">
        <f>AND(NOT(availability[[#This Row],[start_missing]]), NOT(ISNUMBER(availability[[#This Row],[AvailableStart]])))</f>
        <v>0</v>
      </c>
      <c r="L621" t="b">
        <f>AND(NOT(availability[[#This Row],[end_missing]]), NOT(ISNUMBER(availability[[#This Row],[AvailableEnd]])))</f>
        <v>0</v>
      </c>
      <c r="M621">
        <f>IF(availability[[#This Row],[start_missing]],"", IF(ISNUMBER(availability[[#This Row],[AvailableStart]]), availability[[#This Row],[AvailableStart]], IFERROR(TIMEVALUE(availability[[#This Row],[AvailableStart]]), "")))</f>
        <v>0.41666666666666669</v>
      </c>
      <c r="N621">
        <f>IF(availability[[#This Row],[end_missing]],"", IF(ISNUMBER(availability[[#This Row],[AvailableEnd]]), availability[[#This Row],[AvailableEnd]], IFERROR(TIMEVALUE(availability[[#This Row],[AvailableEnd]]), "")))</f>
        <v>0.54166666666666663</v>
      </c>
      <c r="O621" t="b">
        <f>IF(OR(availability[[#This Row],[start_missing]],availability[[#This Row],[end_missing]]), FALSE,
 IF(OR(availability[[#This Row],[start_not_time]],availability[[#This Row],[end_not_time]]), FALSE,
 availability[[#This Row],[end_num]]-availability[[#This Row],[start_num]]&lt;0))</f>
        <v>0</v>
      </c>
      <c r="P621" cm="1">
        <f t="array" aca="1" ref="P621" ca="1">IF(OR(availability[[#This Row],[start_missing]],availability[[#This Row],[end_missing]]), "",
 IF(OR(availability[[#This Row],[start_not_time]],availability[[#This Row],[end_not_time]]), "",
 (_FV(availability[#This Row],"end_num",TRUE)-_FV(availability[#This Row],"start_num",TRUE))*24))</f>
        <v>0</v>
      </c>
      <c r="Q621">
        <f ca="1">IF(availability[[#This Row],[duration_hours]]="", FALSE,
 OR(availability[[#This Row],[duration_hours]]&lt;=0, availability[[#This Row],[duration_hours]]&gt;16))</f>
        <v>0</v>
      </c>
    </row>
    <row r="622" spans="1:17" x14ac:dyDescent="0.25">
      <c r="A622" t="s">
        <v>766</v>
      </c>
      <c r="B622" t="s">
        <v>1053</v>
      </c>
      <c r="C622" s="1">
        <v>0.54166666666666663</v>
      </c>
      <c r="D622" s="1">
        <v>0.66666666666666663</v>
      </c>
      <c r="E622" t="b">
        <f>LEN(TRIM(availability[[#This Row],[FacultyID]]))=0</f>
        <v>0</v>
      </c>
      <c r="F622" t="b">
        <f>LEN(TRIM(availability[[#This Row],[Day]]))=0</f>
        <v>0</v>
      </c>
      <c r="G622" t="b">
        <f>IF(availability[[#This Row],[Day]]="",FALSE, ISERROR(MATCH(availability[[#This Row],[Day]], RefLists!$E:$E, 0)))</f>
        <v>0</v>
      </c>
      <c r="H622" t="b">
        <f>LEN(availability[[#This Row],[FacultyID]])&lt;&gt;LEN(TRIM(availability[[#This Row],[FacultyID]]))</f>
        <v>0</v>
      </c>
      <c r="I622" t="b">
        <f>OR(availability[[#This Row],[AvailableStart]]="", ISBLANK(availability[[#This Row],[AvailableStart]]))</f>
        <v>0</v>
      </c>
      <c r="J622" t="b">
        <f>OR(availability[[#This Row],[AvailableEnd]]="", ISBLANK(availability[[#This Row],[AvailableEnd]]))</f>
        <v>0</v>
      </c>
      <c r="K622" t="b">
        <f>AND(NOT(availability[[#This Row],[start_missing]]), NOT(ISNUMBER(availability[[#This Row],[AvailableStart]])))</f>
        <v>0</v>
      </c>
      <c r="L622" t="b">
        <f>AND(NOT(availability[[#This Row],[end_missing]]), NOT(ISNUMBER(availability[[#This Row],[AvailableEnd]])))</f>
        <v>0</v>
      </c>
      <c r="M622">
        <f>IF(availability[[#This Row],[start_missing]],"", IF(ISNUMBER(availability[[#This Row],[AvailableStart]]), availability[[#This Row],[AvailableStart]], IFERROR(TIMEVALUE(availability[[#This Row],[AvailableStart]]), "")))</f>
        <v>0.54166666666666663</v>
      </c>
      <c r="N622">
        <f>IF(availability[[#This Row],[end_missing]],"", IF(ISNUMBER(availability[[#This Row],[AvailableEnd]]), availability[[#This Row],[AvailableEnd]], IFERROR(TIMEVALUE(availability[[#This Row],[AvailableEnd]]), "")))</f>
        <v>0.66666666666666663</v>
      </c>
      <c r="O622" t="b">
        <f>IF(OR(availability[[#This Row],[start_missing]],availability[[#This Row],[end_missing]]), FALSE,
 IF(OR(availability[[#This Row],[start_not_time]],availability[[#This Row],[end_not_time]]), FALSE,
 availability[[#This Row],[end_num]]-availability[[#This Row],[start_num]]&lt;0))</f>
        <v>0</v>
      </c>
      <c r="P622" cm="1">
        <f t="array" aca="1" ref="P622" ca="1">IF(OR(availability[[#This Row],[start_missing]],availability[[#This Row],[end_missing]]), "",
 IF(OR(availability[[#This Row],[start_not_time]],availability[[#This Row],[end_not_time]]), "",
 (_FV(availability[#This Row],"end_num",TRUE)-_FV(availability[#This Row],"start_num",TRUE))*24))</f>
        <v>0</v>
      </c>
      <c r="Q622">
        <f ca="1">IF(availability[[#This Row],[duration_hours]]="", FALSE,
 OR(availability[[#This Row],[duration_hours]]&lt;=0, availability[[#This Row],[duration_hours]]&gt;16))</f>
        <v>0</v>
      </c>
    </row>
    <row r="623" spans="1:17" x14ac:dyDescent="0.25">
      <c r="A623" t="s">
        <v>766</v>
      </c>
      <c r="B623" t="s">
        <v>1052</v>
      </c>
      <c r="C623" s="1">
        <v>0.45833333333333331</v>
      </c>
      <c r="D623" s="1">
        <v>0.625</v>
      </c>
      <c r="E623" t="b">
        <f>LEN(TRIM(availability[[#This Row],[FacultyID]]))=0</f>
        <v>0</v>
      </c>
      <c r="F623" t="b">
        <f>LEN(TRIM(availability[[#This Row],[Day]]))=0</f>
        <v>0</v>
      </c>
      <c r="G623" t="b">
        <f>IF(availability[[#This Row],[Day]]="",FALSE, ISERROR(MATCH(availability[[#This Row],[Day]], RefLists!$E:$E, 0)))</f>
        <v>0</v>
      </c>
      <c r="H623" t="b">
        <f>LEN(availability[[#This Row],[FacultyID]])&lt;&gt;LEN(TRIM(availability[[#This Row],[FacultyID]]))</f>
        <v>0</v>
      </c>
      <c r="I623" t="b">
        <f>OR(availability[[#This Row],[AvailableStart]]="", ISBLANK(availability[[#This Row],[AvailableStart]]))</f>
        <v>0</v>
      </c>
      <c r="J623" t="b">
        <f>OR(availability[[#This Row],[AvailableEnd]]="", ISBLANK(availability[[#This Row],[AvailableEnd]]))</f>
        <v>0</v>
      </c>
      <c r="K623" t="b">
        <f>AND(NOT(availability[[#This Row],[start_missing]]), NOT(ISNUMBER(availability[[#This Row],[AvailableStart]])))</f>
        <v>0</v>
      </c>
      <c r="L623" t="b">
        <f>AND(NOT(availability[[#This Row],[end_missing]]), NOT(ISNUMBER(availability[[#This Row],[AvailableEnd]])))</f>
        <v>0</v>
      </c>
      <c r="M623">
        <f>IF(availability[[#This Row],[start_missing]],"", IF(ISNUMBER(availability[[#This Row],[AvailableStart]]), availability[[#This Row],[AvailableStart]], IFERROR(TIMEVALUE(availability[[#This Row],[AvailableStart]]), "")))</f>
        <v>0.45833333333333331</v>
      </c>
      <c r="N623">
        <f>IF(availability[[#This Row],[end_missing]],"", IF(ISNUMBER(availability[[#This Row],[AvailableEnd]]), availability[[#This Row],[AvailableEnd]], IFERROR(TIMEVALUE(availability[[#This Row],[AvailableEnd]]), "")))</f>
        <v>0.625</v>
      </c>
      <c r="O623" t="b">
        <f>IF(OR(availability[[#This Row],[start_missing]],availability[[#This Row],[end_missing]]), FALSE,
 IF(OR(availability[[#This Row],[start_not_time]],availability[[#This Row],[end_not_time]]), FALSE,
 availability[[#This Row],[end_num]]-availability[[#This Row],[start_num]]&lt;0))</f>
        <v>0</v>
      </c>
      <c r="P623" cm="1">
        <f t="array" aca="1" ref="P623" ca="1">IF(OR(availability[[#This Row],[start_missing]],availability[[#This Row],[end_missing]]), "",
 IF(OR(availability[[#This Row],[start_not_time]],availability[[#This Row],[end_not_time]]), "",
 (_FV(availability[#This Row],"end_num",TRUE)-_FV(availability[#This Row],"start_num",TRUE))*24))</f>
        <v>0</v>
      </c>
      <c r="Q623">
        <f ca="1">IF(availability[[#This Row],[duration_hours]]="", FALSE,
 OR(availability[[#This Row],[duration_hours]]&lt;=0, availability[[#This Row],[duration_hours]]&gt;16))</f>
        <v>0</v>
      </c>
    </row>
    <row r="624" spans="1:17" x14ac:dyDescent="0.25">
      <c r="A624" t="s">
        <v>769</v>
      </c>
      <c r="B624" t="s">
        <v>1049</v>
      </c>
      <c r="C624" s="1">
        <v>0.54166666666666663</v>
      </c>
      <c r="D624" s="1">
        <v>0.625</v>
      </c>
      <c r="E624" t="b">
        <f>LEN(TRIM(availability[[#This Row],[FacultyID]]))=0</f>
        <v>0</v>
      </c>
      <c r="F624" t="b">
        <f>LEN(TRIM(availability[[#This Row],[Day]]))=0</f>
        <v>0</v>
      </c>
      <c r="G624" t="b">
        <f>IF(availability[[#This Row],[Day]]="",FALSE, ISERROR(MATCH(availability[[#This Row],[Day]], RefLists!$E:$E, 0)))</f>
        <v>0</v>
      </c>
      <c r="H624" t="b">
        <f>LEN(availability[[#This Row],[FacultyID]])&lt;&gt;LEN(TRIM(availability[[#This Row],[FacultyID]]))</f>
        <v>0</v>
      </c>
      <c r="I624" t="b">
        <f>OR(availability[[#This Row],[AvailableStart]]="", ISBLANK(availability[[#This Row],[AvailableStart]]))</f>
        <v>0</v>
      </c>
      <c r="J624" t="b">
        <f>OR(availability[[#This Row],[AvailableEnd]]="", ISBLANK(availability[[#This Row],[AvailableEnd]]))</f>
        <v>0</v>
      </c>
      <c r="K624" t="b">
        <f>AND(NOT(availability[[#This Row],[start_missing]]), NOT(ISNUMBER(availability[[#This Row],[AvailableStart]])))</f>
        <v>0</v>
      </c>
      <c r="L624" t="b">
        <f>AND(NOT(availability[[#This Row],[end_missing]]), NOT(ISNUMBER(availability[[#This Row],[AvailableEnd]])))</f>
        <v>0</v>
      </c>
      <c r="M624">
        <f>IF(availability[[#This Row],[start_missing]],"", IF(ISNUMBER(availability[[#This Row],[AvailableStart]]), availability[[#This Row],[AvailableStart]], IFERROR(TIMEVALUE(availability[[#This Row],[AvailableStart]]), "")))</f>
        <v>0.54166666666666663</v>
      </c>
      <c r="N624">
        <f>IF(availability[[#This Row],[end_missing]],"", IF(ISNUMBER(availability[[#This Row],[AvailableEnd]]), availability[[#This Row],[AvailableEnd]], IFERROR(TIMEVALUE(availability[[#This Row],[AvailableEnd]]), "")))</f>
        <v>0.625</v>
      </c>
      <c r="O624" t="b">
        <f>IF(OR(availability[[#This Row],[start_missing]],availability[[#This Row],[end_missing]]), FALSE,
 IF(OR(availability[[#This Row],[start_not_time]],availability[[#This Row],[end_not_time]]), FALSE,
 availability[[#This Row],[end_num]]-availability[[#This Row],[start_num]]&lt;0))</f>
        <v>0</v>
      </c>
      <c r="P624" cm="1">
        <f t="array" aca="1" ref="P624" ca="1">IF(OR(availability[[#This Row],[start_missing]],availability[[#This Row],[end_missing]]), "",
 IF(OR(availability[[#This Row],[start_not_time]],availability[[#This Row],[end_not_time]]), "",
 (_FV(availability[#This Row],"end_num",TRUE)-_FV(availability[#This Row],"start_num",TRUE))*24))</f>
        <v>0</v>
      </c>
      <c r="Q624">
        <f ca="1">IF(availability[[#This Row],[duration_hours]]="", FALSE,
 OR(availability[[#This Row],[duration_hours]]&lt;=0, availability[[#This Row],[duration_hours]]&gt;16))</f>
        <v>0</v>
      </c>
    </row>
    <row r="625" spans="1:17" x14ac:dyDescent="0.25">
      <c r="A625" t="s">
        <v>769</v>
      </c>
      <c r="B625" t="s">
        <v>1052</v>
      </c>
      <c r="C625" s="1">
        <v>0.45833333333333331</v>
      </c>
      <c r="D625" s="1">
        <v>0.54166666666666663</v>
      </c>
      <c r="E625" t="b">
        <f>LEN(TRIM(availability[[#This Row],[FacultyID]]))=0</f>
        <v>0</v>
      </c>
      <c r="F625" t="b">
        <f>LEN(TRIM(availability[[#This Row],[Day]]))=0</f>
        <v>0</v>
      </c>
      <c r="G625" t="b">
        <f>IF(availability[[#This Row],[Day]]="",FALSE, ISERROR(MATCH(availability[[#This Row],[Day]], RefLists!$E:$E, 0)))</f>
        <v>0</v>
      </c>
      <c r="H625" t="b">
        <f>LEN(availability[[#This Row],[FacultyID]])&lt;&gt;LEN(TRIM(availability[[#This Row],[FacultyID]]))</f>
        <v>0</v>
      </c>
      <c r="I625" t="b">
        <f>OR(availability[[#This Row],[AvailableStart]]="", ISBLANK(availability[[#This Row],[AvailableStart]]))</f>
        <v>0</v>
      </c>
      <c r="J625" t="b">
        <f>OR(availability[[#This Row],[AvailableEnd]]="", ISBLANK(availability[[#This Row],[AvailableEnd]]))</f>
        <v>0</v>
      </c>
      <c r="K625" t="b">
        <f>AND(NOT(availability[[#This Row],[start_missing]]), NOT(ISNUMBER(availability[[#This Row],[AvailableStart]])))</f>
        <v>0</v>
      </c>
      <c r="L625" t="b">
        <f>AND(NOT(availability[[#This Row],[end_missing]]), NOT(ISNUMBER(availability[[#This Row],[AvailableEnd]])))</f>
        <v>0</v>
      </c>
      <c r="M625">
        <f>IF(availability[[#This Row],[start_missing]],"", IF(ISNUMBER(availability[[#This Row],[AvailableStart]]), availability[[#This Row],[AvailableStart]], IFERROR(TIMEVALUE(availability[[#This Row],[AvailableStart]]), "")))</f>
        <v>0.45833333333333331</v>
      </c>
      <c r="N625">
        <f>IF(availability[[#This Row],[end_missing]],"", IF(ISNUMBER(availability[[#This Row],[AvailableEnd]]), availability[[#This Row],[AvailableEnd]], IFERROR(TIMEVALUE(availability[[#This Row],[AvailableEnd]]), "")))</f>
        <v>0.54166666666666663</v>
      </c>
      <c r="O625" t="b">
        <f>IF(OR(availability[[#This Row],[start_missing]],availability[[#This Row],[end_missing]]), FALSE,
 IF(OR(availability[[#This Row],[start_not_time]],availability[[#This Row],[end_not_time]]), FALSE,
 availability[[#This Row],[end_num]]-availability[[#This Row],[start_num]]&lt;0))</f>
        <v>0</v>
      </c>
      <c r="P625" cm="1">
        <f t="array" aca="1" ref="P625" ca="1">IF(OR(availability[[#This Row],[start_missing]],availability[[#This Row],[end_missing]]), "",
 IF(OR(availability[[#This Row],[start_not_time]],availability[[#This Row],[end_not_time]]), "",
 (_FV(availability[#This Row],"end_num",TRUE)-_FV(availability[#This Row],"start_num",TRUE))*24))</f>
        <v>0</v>
      </c>
      <c r="Q625">
        <f ca="1">IF(availability[[#This Row],[duration_hours]]="", FALSE,
 OR(availability[[#This Row],[duration_hours]]&lt;=0, availability[[#This Row],[duration_hours]]&gt;16))</f>
        <v>0</v>
      </c>
    </row>
    <row r="626" spans="1:17" x14ac:dyDescent="0.25">
      <c r="A626" t="s">
        <v>769</v>
      </c>
      <c r="B626" t="s">
        <v>1053</v>
      </c>
      <c r="C626" s="1">
        <v>0.45833333333333331</v>
      </c>
      <c r="D626" s="1">
        <v>0.58333333333333337</v>
      </c>
      <c r="E626" t="b">
        <f>LEN(TRIM(availability[[#This Row],[FacultyID]]))=0</f>
        <v>0</v>
      </c>
      <c r="F626" t="b">
        <f>LEN(TRIM(availability[[#This Row],[Day]]))=0</f>
        <v>0</v>
      </c>
      <c r="G626" t="b">
        <f>IF(availability[[#This Row],[Day]]="",FALSE, ISERROR(MATCH(availability[[#This Row],[Day]], RefLists!$E:$E, 0)))</f>
        <v>0</v>
      </c>
      <c r="H626" t="b">
        <f>LEN(availability[[#This Row],[FacultyID]])&lt;&gt;LEN(TRIM(availability[[#This Row],[FacultyID]]))</f>
        <v>0</v>
      </c>
      <c r="I626" t="b">
        <f>OR(availability[[#This Row],[AvailableStart]]="", ISBLANK(availability[[#This Row],[AvailableStart]]))</f>
        <v>0</v>
      </c>
      <c r="J626" t="b">
        <f>OR(availability[[#This Row],[AvailableEnd]]="", ISBLANK(availability[[#This Row],[AvailableEnd]]))</f>
        <v>0</v>
      </c>
      <c r="K626" t="b">
        <f>AND(NOT(availability[[#This Row],[start_missing]]), NOT(ISNUMBER(availability[[#This Row],[AvailableStart]])))</f>
        <v>0</v>
      </c>
      <c r="L626" t="b">
        <f>AND(NOT(availability[[#This Row],[end_missing]]), NOT(ISNUMBER(availability[[#This Row],[AvailableEnd]])))</f>
        <v>0</v>
      </c>
      <c r="M626">
        <f>IF(availability[[#This Row],[start_missing]],"", IF(ISNUMBER(availability[[#This Row],[AvailableStart]]), availability[[#This Row],[AvailableStart]], IFERROR(TIMEVALUE(availability[[#This Row],[AvailableStart]]), "")))</f>
        <v>0.45833333333333331</v>
      </c>
      <c r="N626">
        <f>IF(availability[[#This Row],[end_missing]],"", IF(ISNUMBER(availability[[#This Row],[AvailableEnd]]), availability[[#This Row],[AvailableEnd]], IFERROR(TIMEVALUE(availability[[#This Row],[AvailableEnd]]), "")))</f>
        <v>0.58333333333333337</v>
      </c>
      <c r="O626" t="b">
        <f>IF(OR(availability[[#This Row],[start_missing]],availability[[#This Row],[end_missing]]), FALSE,
 IF(OR(availability[[#This Row],[start_not_time]],availability[[#This Row],[end_not_time]]), FALSE,
 availability[[#This Row],[end_num]]-availability[[#This Row],[start_num]]&lt;0))</f>
        <v>0</v>
      </c>
      <c r="P626" cm="1">
        <f t="array" aca="1" ref="P626" ca="1">IF(OR(availability[[#This Row],[start_missing]],availability[[#This Row],[end_missing]]), "",
 IF(OR(availability[[#This Row],[start_not_time]],availability[[#This Row],[end_not_time]]), "",
 (_FV(availability[#This Row],"end_num",TRUE)-_FV(availability[#This Row],"start_num",TRUE))*24))</f>
        <v>0</v>
      </c>
      <c r="Q626">
        <f ca="1">IF(availability[[#This Row],[duration_hours]]="", FALSE,
 OR(availability[[#This Row],[duration_hours]]&lt;=0, availability[[#This Row],[duration_hours]]&gt;16))</f>
        <v>0</v>
      </c>
    </row>
    <row r="627" spans="1:17" x14ac:dyDescent="0.25">
      <c r="A627" t="s">
        <v>772</v>
      </c>
      <c r="B627" t="s">
        <v>1052</v>
      </c>
      <c r="C627" s="1">
        <v>0.41666666666666669</v>
      </c>
      <c r="D627" s="1">
        <v>0.58333333333333337</v>
      </c>
      <c r="E627" t="b">
        <f>LEN(TRIM(availability[[#This Row],[FacultyID]]))=0</f>
        <v>0</v>
      </c>
      <c r="F627" t="b">
        <f>LEN(TRIM(availability[[#This Row],[Day]]))=0</f>
        <v>0</v>
      </c>
      <c r="G627" t="b">
        <f>IF(availability[[#This Row],[Day]]="",FALSE, ISERROR(MATCH(availability[[#This Row],[Day]], RefLists!$E:$E, 0)))</f>
        <v>0</v>
      </c>
      <c r="H627" t="b">
        <f>LEN(availability[[#This Row],[FacultyID]])&lt;&gt;LEN(TRIM(availability[[#This Row],[FacultyID]]))</f>
        <v>0</v>
      </c>
      <c r="I627" t="b">
        <f>OR(availability[[#This Row],[AvailableStart]]="", ISBLANK(availability[[#This Row],[AvailableStart]]))</f>
        <v>0</v>
      </c>
      <c r="J627" t="b">
        <f>OR(availability[[#This Row],[AvailableEnd]]="", ISBLANK(availability[[#This Row],[AvailableEnd]]))</f>
        <v>0</v>
      </c>
      <c r="K627" t="b">
        <f>AND(NOT(availability[[#This Row],[start_missing]]), NOT(ISNUMBER(availability[[#This Row],[AvailableStart]])))</f>
        <v>0</v>
      </c>
      <c r="L627" t="b">
        <f>AND(NOT(availability[[#This Row],[end_missing]]), NOT(ISNUMBER(availability[[#This Row],[AvailableEnd]])))</f>
        <v>0</v>
      </c>
      <c r="M627">
        <f>IF(availability[[#This Row],[start_missing]],"", IF(ISNUMBER(availability[[#This Row],[AvailableStart]]), availability[[#This Row],[AvailableStart]], IFERROR(TIMEVALUE(availability[[#This Row],[AvailableStart]]), "")))</f>
        <v>0.41666666666666669</v>
      </c>
      <c r="N627">
        <f>IF(availability[[#This Row],[end_missing]],"", IF(ISNUMBER(availability[[#This Row],[AvailableEnd]]), availability[[#This Row],[AvailableEnd]], IFERROR(TIMEVALUE(availability[[#This Row],[AvailableEnd]]), "")))</f>
        <v>0.58333333333333337</v>
      </c>
      <c r="O627" t="b">
        <f>IF(OR(availability[[#This Row],[start_missing]],availability[[#This Row],[end_missing]]), FALSE,
 IF(OR(availability[[#This Row],[start_not_time]],availability[[#This Row],[end_not_time]]), FALSE,
 availability[[#This Row],[end_num]]-availability[[#This Row],[start_num]]&lt;0))</f>
        <v>0</v>
      </c>
      <c r="P627" cm="1">
        <f t="array" aca="1" ref="P627" ca="1">IF(OR(availability[[#This Row],[start_missing]],availability[[#This Row],[end_missing]]), "",
 IF(OR(availability[[#This Row],[start_not_time]],availability[[#This Row],[end_not_time]]), "",
 (_FV(availability[#This Row],"end_num",TRUE)-_FV(availability[#This Row],"start_num",TRUE))*24))</f>
        <v>0</v>
      </c>
      <c r="Q627">
        <f ca="1">IF(availability[[#This Row],[duration_hours]]="", FALSE,
 OR(availability[[#This Row],[duration_hours]]&lt;=0, availability[[#This Row],[duration_hours]]&gt;16))</f>
        <v>0</v>
      </c>
    </row>
    <row r="628" spans="1:17" x14ac:dyDescent="0.25">
      <c r="A628" t="s">
        <v>772</v>
      </c>
      <c r="B628" t="s">
        <v>1053</v>
      </c>
      <c r="C628" s="1">
        <v>0.45833333333333331</v>
      </c>
      <c r="D628" s="1">
        <v>0.58333333333333337</v>
      </c>
      <c r="E628" t="b">
        <f>LEN(TRIM(availability[[#This Row],[FacultyID]]))=0</f>
        <v>0</v>
      </c>
      <c r="F628" t="b">
        <f>LEN(TRIM(availability[[#This Row],[Day]]))=0</f>
        <v>0</v>
      </c>
      <c r="G628" t="b">
        <f>IF(availability[[#This Row],[Day]]="",FALSE, ISERROR(MATCH(availability[[#This Row],[Day]], RefLists!$E:$E, 0)))</f>
        <v>0</v>
      </c>
      <c r="H628" t="b">
        <f>LEN(availability[[#This Row],[FacultyID]])&lt;&gt;LEN(TRIM(availability[[#This Row],[FacultyID]]))</f>
        <v>0</v>
      </c>
      <c r="I628" t="b">
        <f>OR(availability[[#This Row],[AvailableStart]]="", ISBLANK(availability[[#This Row],[AvailableStart]]))</f>
        <v>0</v>
      </c>
      <c r="J628" t="b">
        <f>OR(availability[[#This Row],[AvailableEnd]]="", ISBLANK(availability[[#This Row],[AvailableEnd]]))</f>
        <v>0</v>
      </c>
      <c r="K628" t="b">
        <f>AND(NOT(availability[[#This Row],[start_missing]]), NOT(ISNUMBER(availability[[#This Row],[AvailableStart]])))</f>
        <v>0</v>
      </c>
      <c r="L628" t="b">
        <f>AND(NOT(availability[[#This Row],[end_missing]]), NOT(ISNUMBER(availability[[#This Row],[AvailableEnd]])))</f>
        <v>0</v>
      </c>
      <c r="M628">
        <f>IF(availability[[#This Row],[start_missing]],"", IF(ISNUMBER(availability[[#This Row],[AvailableStart]]), availability[[#This Row],[AvailableStart]], IFERROR(TIMEVALUE(availability[[#This Row],[AvailableStart]]), "")))</f>
        <v>0.45833333333333331</v>
      </c>
      <c r="N628">
        <f>IF(availability[[#This Row],[end_missing]],"", IF(ISNUMBER(availability[[#This Row],[AvailableEnd]]), availability[[#This Row],[AvailableEnd]], IFERROR(TIMEVALUE(availability[[#This Row],[AvailableEnd]]), "")))</f>
        <v>0.58333333333333337</v>
      </c>
      <c r="O628" t="b">
        <f>IF(OR(availability[[#This Row],[start_missing]],availability[[#This Row],[end_missing]]), FALSE,
 IF(OR(availability[[#This Row],[start_not_time]],availability[[#This Row],[end_not_time]]), FALSE,
 availability[[#This Row],[end_num]]-availability[[#This Row],[start_num]]&lt;0))</f>
        <v>0</v>
      </c>
      <c r="P628" cm="1">
        <f t="array" aca="1" ref="P628" ca="1">IF(OR(availability[[#This Row],[start_missing]],availability[[#This Row],[end_missing]]), "",
 IF(OR(availability[[#This Row],[start_not_time]],availability[[#This Row],[end_not_time]]), "",
 (_FV(availability[#This Row],"end_num",TRUE)-_FV(availability[#This Row],"start_num",TRUE))*24))</f>
        <v>0</v>
      </c>
      <c r="Q628">
        <f ca="1">IF(availability[[#This Row],[duration_hours]]="", FALSE,
 OR(availability[[#This Row],[duration_hours]]&lt;=0, availability[[#This Row],[duration_hours]]&gt;16))</f>
        <v>0</v>
      </c>
    </row>
    <row r="629" spans="1:17" x14ac:dyDescent="0.25">
      <c r="A629" t="s">
        <v>772</v>
      </c>
      <c r="B629" t="s">
        <v>1049</v>
      </c>
      <c r="C629" s="1">
        <v>0.45833333333333331</v>
      </c>
      <c r="D629" s="1">
        <v>0.58333333333333337</v>
      </c>
      <c r="E629" t="b">
        <f>LEN(TRIM(availability[[#This Row],[FacultyID]]))=0</f>
        <v>0</v>
      </c>
      <c r="F629" t="b">
        <f>LEN(TRIM(availability[[#This Row],[Day]]))=0</f>
        <v>0</v>
      </c>
      <c r="G629" t="b">
        <f>IF(availability[[#This Row],[Day]]="",FALSE, ISERROR(MATCH(availability[[#This Row],[Day]], RefLists!$E:$E, 0)))</f>
        <v>0</v>
      </c>
      <c r="H629" t="b">
        <f>LEN(availability[[#This Row],[FacultyID]])&lt;&gt;LEN(TRIM(availability[[#This Row],[FacultyID]]))</f>
        <v>0</v>
      </c>
      <c r="I629" t="b">
        <f>OR(availability[[#This Row],[AvailableStart]]="", ISBLANK(availability[[#This Row],[AvailableStart]]))</f>
        <v>0</v>
      </c>
      <c r="J629" t="b">
        <f>OR(availability[[#This Row],[AvailableEnd]]="", ISBLANK(availability[[#This Row],[AvailableEnd]]))</f>
        <v>0</v>
      </c>
      <c r="K629" t="b">
        <f>AND(NOT(availability[[#This Row],[start_missing]]), NOT(ISNUMBER(availability[[#This Row],[AvailableStart]])))</f>
        <v>0</v>
      </c>
      <c r="L629" t="b">
        <f>AND(NOT(availability[[#This Row],[end_missing]]), NOT(ISNUMBER(availability[[#This Row],[AvailableEnd]])))</f>
        <v>0</v>
      </c>
      <c r="M629">
        <f>IF(availability[[#This Row],[start_missing]],"", IF(ISNUMBER(availability[[#This Row],[AvailableStart]]), availability[[#This Row],[AvailableStart]], IFERROR(TIMEVALUE(availability[[#This Row],[AvailableStart]]), "")))</f>
        <v>0.45833333333333331</v>
      </c>
      <c r="N629">
        <f>IF(availability[[#This Row],[end_missing]],"", IF(ISNUMBER(availability[[#This Row],[AvailableEnd]]), availability[[#This Row],[AvailableEnd]], IFERROR(TIMEVALUE(availability[[#This Row],[AvailableEnd]]), "")))</f>
        <v>0.58333333333333337</v>
      </c>
      <c r="O629" t="b">
        <f>IF(OR(availability[[#This Row],[start_missing]],availability[[#This Row],[end_missing]]), FALSE,
 IF(OR(availability[[#This Row],[start_not_time]],availability[[#This Row],[end_not_time]]), FALSE,
 availability[[#This Row],[end_num]]-availability[[#This Row],[start_num]]&lt;0))</f>
        <v>0</v>
      </c>
      <c r="P629" cm="1">
        <f t="array" aca="1" ref="P629" ca="1">IF(OR(availability[[#This Row],[start_missing]],availability[[#This Row],[end_missing]]), "",
 IF(OR(availability[[#This Row],[start_not_time]],availability[[#This Row],[end_not_time]]), "",
 (_FV(availability[#This Row],"end_num",TRUE)-_FV(availability[#This Row],"start_num",TRUE))*24))</f>
        <v>0</v>
      </c>
      <c r="Q629">
        <f ca="1">IF(availability[[#This Row],[duration_hours]]="", FALSE,
 OR(availability[[#This Row],[duration_hours]]&lt;=0, availability[[#This Row],[duration_hours]]&gt;16))</f>
        <v>0</v>
      </c>
    </row>
    <row r="630" spans="1:17" x14ac:dyDescent="0.25">
      <c r="A630" t="s">
        <v>772</v>
      </c>
      <c r="B630" t="s">
        <v>1051</v>
      </c>
      <c r="C630" s="1">
        <v>0.5</v>
      </c>
      <c r="D630" s="1">
        <v>0.66666666666666663</v>
      </c>
      <c r="E630" t="b">
        <f>LEN(TRIM(availability[[#This Row],[FacultyID]]))=0</f>
        <v>0</v>
      </c>
      <c r="F630" t="b">
        <f>LEN(TRIM(availability[[#This Row],[Day]]))=0</f>
        <v>0</v>
      </c>
      <c r="G630" t="b">
        <f>IF(availability[[#This Row],[Day]]="",FALSE, ISERROR(MATCH(availability[[#This Row],[Day]], RefLists!$E:$E, 0)))</f>
        <v>0</v>
      </c>
      <c r="H630" t="b">
        <f>LEN(availability[[#This Row],[FacultyID]])&lt;&gt;LEN(TRIM(availability[[#This Row],[FacultyID]]))</f>
        <v>0</v>
      </c>
      <c r="I630" t="b">
        <f>OR(availability[[#This Row],[AvailableStart]]="", ISBLANK(availability[[#This Row],[AvailableStart]]))</f>
        <v>0</v>
      </c>
      <c r="J630" t="b">
        <f>OR(availability[[#This Row],[AvailableEnd]]="", ISBLANK(availability[[#This Row],[AvailableEnd]]))</f>
        <v>0</v>
      </c>
      <c r="K630" t="b">
        <f>AND(NOT(availability[[#This Row],[start_missing]]), NOT(ISNUMBER(availability[[#This Row],[AvailableStart]])))</f>
        <v>0</v>
      </c>
      <c r="L630" t="b">
        <f>AND(NOT(availability[[#This Row],[end_missing]]), NOT(ISNUMBER(availability[[#This Row],[AvailableEnd]])))</f>
        <v>0</v>
      </c>
      <c r="M630">
        <f>IF(availability[[#This Row],[start_missing]],"", IF(ISNUMBER(availability[[#This Row],[AvailableStart]]), availability[[#This Row],[AvailableStart]], IFERROR(TIMEVALUE(availability[[#This Row],[AvailableStart]]), "")))</f>
        <v>0.5</v>
      </c>
      <c r="N630">
        <f>IF(availability[[#This Row],[end_missing]],"", IF(ISNUMBER(availability[[#This Row],[AvailableEnd]]), availability[[#This Row],[AvailableEnd]], IFERROR(TIMEVALUE(availability[[#This Row],[AvailableEnd]]), "")))</f>
        <v>0.66666666666666663</v>
      </c>
      <c r="O630" t="b">
        <f>IF(OR(availability[[#This Row],[start_missing]],availability[[#This Row],[end_missing]]), FALSE,
 IF(OR(availability[[#This Row],[start_not_time]],availability[[#This Row],[end_not_time]]), FALSE,
 availability[[#This Row],[end_num]]-availability[[#This Row],[start_num]]&lt;0))</f>
        <v>0</v>
      </c>
      <c r="P630" cm="1">
        <f t="array" aca="1" ref="P630" ca="1">IF(OR(availability[[#This Row],[start_missing]],availability[[#This Row],[end_missing]]), "",
 IF(OR(availability[[#This Row],[start_not_time]],availability[[#This Row],[end_not_time]]), "",
 (_FV(availability[#This Row],"end_num",TRUE)-_FV(availability[#This Row],"start_num",TRUE))*24))</f>
        <v>0</v>
      </c>
      <c r="Q630">
        <f ca="1">IF(availability[[#This Row],[duration_hours]]="", FALSE,
 OR(availability[[#This Row],[duration_hours]]&lt;=0, availability[[#This Row],[duration_hours]]&gt;16))</f>
        <v>0</v>
      </c>
    </row>
    <row r="631" spans="1:17" x14ac:dyDescent="0.25">
      <c r="A631" t="s">
        <v>775</v>
      </c>
      <c r="B631" t="s">
        <v>1052</v>
      </c>
      <c r="C631" s="1">
        <v>0.33333333333333331</v>
      </c>
      <c r="D631" s="1">
        <v>0.41666666666666669</v>
      </c>
      <c r="E631" t="b">
        <f>LEN(TRIM(availability[[#This Row],[FacultyID]]))=0</f>
        <v>0</v>
      </c>
      <c r="F631" t="b">
        <f>LEN(TRIM(availability[[#This Row],[Day]]))=0</f>
        <v>0</v>
      </c>
      <c r="G631" t="b">
        <f>IF(availability[[#This Row],[Day]]="",FALSE, ISERROR(MATCH(availability[[#This Row],[Day]], RefLists!$E:$E, 0)))</f>
        <v>0</v>
      </c>
      <c r="H631" t="b">
        <f>LEN(availability[[#This Row],[FacultyID]])&lt;&gt;LEN(TRIM(availability[[#This Row],[FacultyID]]))</f>
        <v>0</v>
      </c>
      <c r="I631" t="b">
        <f>OR(availability[[#This Row],[AvailableStart]]="", ISBLANK(availability[[#This Row],[AvailableStart]]))</f>
        <v>0</v>
      </c>
      <c r="J631" t="b">
        <f>OR(availability[[#This Row],[AvailableEnd]]="", ISBLANK(availability[[#This Row],[AvailableEnd]]))</f>
        <v>0</v>
      </c>
      <c r="K631" t="b">
        <f>AND(NOT(availability[[#This Row],[start_missing]]), NOT(ISNUMBER(availability[[#This Row],[AvailableStart]])))</f>
        <v>0</v>
      </c>
      <c r="L631" t="b">
        <f>AND(NOT(availability[[#This Row],[end_missing]]), NOT(ISNUMBER(availability[[#This Row],[AvailableEnd]])))</f>
        <v>0</v>
      </c>
      <c r="M631">
        <f>IF(availability[[#This Row],[start_missing]],"", IF(ISNUMBER(availability[[#This Row],[AvailableStart]]), availability[[#This Row],[AvailableStart]], IFERROR(TIMEVALUE(availability[[#This Row],[AvailableStart]]), "")))</f>
        <v>0.33333333333333331</v>
      </c>
      <c r="N631">
        <f>IF(availability[[#This Row],[end_missing]],"", IF(ISNUMBER(availability[[#This Row],[AvailableEnd]]), availability[[#This Row],[AvailableEnd]], IFERROR(TIMEVALUE(availability[[#This Row],[AvailableEnd]]), "")))</f>
        <v>0.41666666666666669</v>
      </c>
      <c r="O631" t="b">
        <f>IF(OR(availability[[#This Row],[start_missing]],availability[[#This Row],[end_missing]]), FALSE,
 IF(OR(availability[[#This Row],[start_not_time]],availability[[#This Row],[end_not_time]]), FALSE,
 availability[[#This Row],[end_num]]-availability[[#This Row],[start_num]]&lt;0))</f>
        <v>0</v>
      </c>
      <c r="P631" cm="1">
        <f t="array" aca="1" ref="P631" ca="1">IF(OR(availability[[#This Row],[start_missing]],availability[[#This Row],[end_missing]]), "",
 IF(OR(availability[[#This Row],[start_not_time]],availability[[#This Row],[end_not_time]]), "",
 (_FV(availability[#This Row],"end_num",TRUE)-_FV(availability[#This Row],"start_num",TRUE))*24))</f>
        <v>0</v>
      </c>
      <c r="Q631">
        <f ca="1">IF(availability[[#This Row],[duration_hours]]="", FALSE,
 OR(availability[[#This Row],[duration_hours]]&lt;=0, availability[[#This Row],[duration_hours]]&gt;16))</f>
        <v>0</v>
      </c>
    </row>
    <row r="632" spans="1:17" x14ac:dyDescent="0.25">
      <c r="A632" t="s">
        <v>775</v>
      </c>
      <c r="B632" t="s">
        <v>1051</v>
      </c>
      <c r="C632" s="1">
        <v>0.375</v>
      </c>
      <c r="D632" s="1">
        <v>0.45833333333333331</v>
      </c>
      <c r="E632" t="b">
        <f>LEN(TRIM(availability[[#This Row],[FacultyID]]))=0</f>
        <v>0</v>
      </c>
      <c r="F632" t="b">
        <f>LEN(TRIM(availability[[#This Row],[Day]]))=0</f>
        <v>0</v>
      </c>
      <c r="G632" t="b">
        <f>IF(availability[[#This Row],[Day]]="",FALSE, ISERROR(MATCH(availability[[#This Row],[Day]], RefLists!$E:$E, 0)))</f>
        <v>0</v>
      </c>
      <c r="H632" t="b">
        <f>LEN(availability[[#This Row],[FacultyID]])&lt;&gt;LEN(TRIM(availability[[#This Row],[FacultyID]]))</f>
        <v>0</v>
      </c>
      <c r="I632" t="b">
        <f>OR(availability[[#This Row],[AvailableStart]]="", ISBLANK(availability[[#This Row],[AvailableStart]]))</f>
        <v>0</v>
      </c>
      <c r="J632" t="b">
        <f>OR(availability[[#This Row],[AvailableEnd]]="", ISBLANK(availability[[#This Row],[AvailableEnd]]))</f>
        <v>0</v>
      </c>
      <c r="K632" t="b">
        <f>AND(NOT(availability[[#This Row],[start_missing]]), NOT(ISNUMBER(availability[[#This Row],[AvailableStart]])))</f>
        <v>0</v>
      </c>
      <c r="L632" t="b">
        <f>AND(NOT(availability[[#This Row],[end_missing]]), NOT(ISNUMBER(availability[[#This Row],[AvailableEnd]])))</f>
        <v>0</v>
      </c>
      <c r="M632">
        <f>IF(availability[[#This Row],[start_missing]],"", IF(ISNUMBER(availability[[#This Row],[AvailableStart]]), availability[[#This Row],[AvailableStart]], IFERROR(TIMEVALUE(availability[[#This Row],[AvailableStart]]), "")))</f>
        <v>0.375</v>
      </c>
      <c r="N632">
        <f>IF(availability[[#This Row],[end_missing]],"", IF(ISNUMBER(availability[[#This Row],[AvailableEnd]]), availability[[#This Row],[AvailableEnd]], IFERROR(TIMEVALUE(availability[[#This Row],[AvailableEnd]]), "")))</f>
        <v>0.45833333333333331</v>
      </c>
      <c r="O632" t="b">
        <f>IF(OR(availability[[#This Row],[start_missing]],availability[[#This Row],[end_missing]]), FALSE,
 IF(OR(availability[[#This Row],[start_not_time]],availability[[#This Row],[end_not_time]]), FALSE,
 availability[[#This Row],[end_num]]-availability[[#This Row],[start_num]]&lt;0))</f>
        <v>0</v>
      </c>
      <c r="P632" cm="1">
        <f t="array" aca="1" ref="P632" ca="1">IF(OR(availability[[#This Row],[start_missing]],availability[[#This Row],[end_missing]]), "",
 IF(OR(availability[[#This Row],[start_not_time]],availability[[#This Row],[end_not_time]]), "",
 (_FV(availability[#This Row],"end_num",TRUE)-_FV(availability[#This Row],"start_num",TRUE))*24))</f>
        <v>0</v>
      </c>
      <c r="Q632">
        <f ca="1">IF(availability[[#This Row],[duration_hours]]="", FALSE,
 OR(availability[[#This Row],[duration_hours]]&lt;=0, availability[[#This Row],[duration_hours]]&gt;16))</f>
        <v>0</v>
      </c>
    </row>
    <row r="633" spans="1:17" x14ac:dyDescent="0.25">
      <c r="A633" t="s">
        <v>775</v>
      </c>
      <c r="B633" t="s">
        <v>1053</v>
      </c>
      <c r="C633" s="1">
        <v>0.375</v>
      </c>
      <c r="D633" s="1">
        <v>0.5</v>
      </c>
      <c r="E633" t="b">
        <f>LEN(TRIM(availability[[#This Row],[FacultyID]]))=0</f>
        <v>0</v>
      </c>
      <c r="F633" t="b">
        <f>LEN(TRIM(availability[[#This Row],[Day]]))=0</f>
        <v>0</v>
      </c>
      <c r="G633" t="b">
        <f>IF(availability[[#This Row],[Day]]="",FALSE, ISERROR(MATCH(availability[[#This Row],[Day]], RefLists!$E:$E, 0)))</f>
        <v>0</v>
      </c>
      <c r="H633" t="b">
        <f>LEN(availability[[#This Row],[FacultyID]])&lt;&gt;LEN(TRIM(availability[[#This Row],[FacultyID]]))</f>
        <v>0</v>
      </c>
      <c r="I633" t="b">
        <f>OR(availability[[#This Row],[AvailableStart]]="", ISBLANK(availability[[#This Row],[AvailableStart]]))</f>
        <v>0</v>
      </c>
      <c r="J633" t="b">
        <f>OR(availability[[#This Row],[AvailableEnd]]="", ISBLANK(availability[[#This Row],[AvailableEnd]]))</f>
        <v>0</v>
      </c>
      <c r="K633" t="b">
        <f>AND(NOT(availability[[#This Row],[start_missing]]), NOT(ISNUMBER(availability[[#This Row],[AvailableStart]])))</f>
        <v>0</v>
      </c>
      <c r="L633" t="b">
        <f>AND(NOT(availability[[#This Row],[end_missing]]), NOT(ISNUMBER(availability[[#This Row],[AvailableEnd]])))</f>
        <v>0</v>
      </c>
      <c r="M633">
        <f>IF(availability[[#This Row],[start_missing]],"", IF(ISNUMBER(availability[[#This Row],[AvailableStart]]), availability[[#This Row],[AvailableStart]], IFERROR(TIMEVALUE(availability[[#This Row],[AvailableStart]]), "")))</f>
        <v>0.375</v>
      </c>
      <c r="N633">
        <f>IF(availability[[#This Row],[end_missing]],"", IF(ISNUMBER(availability[[#This Row],[AvailableEnd]]), availability[[#This Row],[AvailableEnd]], IFERROR(TIMEVALUE(availability[[#This Row],[AvailableEnd]]), "")))</f>
        <v>0.5</v>
      </c>
      <c r="O633" t="b">
        <f>IF(OR(availability[[#This Row],[start_missing]],availability[[#This Row],[end_missing]]), FALSE,
 IF(OR(availability[[#This Row],[start_not_time]],availability[[#This Row],[end_not_time]]), FALSE,
 availability[[#This Row],[end_num]]-availability[[#This Row],[start_num]]&lt;0))</f>
        <v>0</v>
      </c>
      <c r="P633" cm="1">
        <f t="array" aca="1" ref="P633" ca="1">IF(OR(availability[[#This Row],[start_missing]],availability[[#This Row],[end_missing]]), "",
 IF(OR(availability[[#This Row],[start_not_time]],availability[[#This Row],[end_not_time]]), "",
 (_FV(availability[#This Row],"end_num",TRUE)-_FV(availability[#This Row],"start_num",TRUE))*24))</f>
        <v>0</v>
      </c>
      <c r="Q633">
        <f ca="1">IF(availability[[#This Row],[duration_hours]]="", FALSE,
 OR(availability[[#This Row],[duration_hours]]&lt;=0, availability[[#This Row],[duration_hours]]&gt;16))</f>
        <v>0</v>
      </c>
    </row>
    <row r="634" spans="1:17" x14ac:dyDescent="0.25">
      <c r="A634" t="s">
        <v>778</v>
      </c>
      <c r="B634" t="s">
        <v>1053</v>
      </c>
      <c r="C634" s="1">
        <v>0.375</v>
      </c>
      <c r="D634" s="1">
        <v>0.5</v>
      </c>
      <c r="E634" t="b">
        <f>LEN(TRIM(availability[[#This Row],[FacultyID]]))=0</f>
        <v>0</v>
      </c>
      <c r="F634" t="b">
        <f>LEN(TRIM(availability[[#This Row],[Day]]))=0</f>
        <v>0</v>
      </c>
      <c r="G634" t="b">
        <f>IF(availability[[#This Row],[Day]]="",FALSE, ISERROR(MATCH(availability[[#This Row],[Day]], RefLists!$E:$E, 0)))</f>
        <v>0</v>
      </c>
      <c r="H634" t="b">
        <f>LEN(availability[[#This Row],[FacultyID]])&lt;&gt;LEN(TRIM(availability[[#This Row],[FacultyID]]))</f>
        <v>0</v>
      </c>
      <c r="I634" t="b">
        <f>OR(availability[[#This Row],[AvailableStart]]="", ISBLANK(availability[[#This Row],[AvailableStart]]))</f>
        <v>0</v>
      </c>
      <c r="J634" t="b">
        <f>OR(availability[[#This Row],[AvailableEnd]]="", ISBLANK(availability[[#This Row],[AvailableEnd]]))</f>
        <v>0</v>
      </c>
      <c r="K634" t="b">
        <f>AND(NOT(availability[[#This Row],[start_missing]]), NOT(ISNUMBER(availability[[#This Row],[AvailableStart]])))</f>
        <v>0</v>
      </c>
      <c r="L634" t="b">
        <f>AND(NOT(availability[[#This Row],[end_missing]]), NOT(ISNUMBER(availability[[#This Row],[AvailableEnd]])))</f>
        <v>0</v>
      </c>
      <c r="M634">
        <f>IF(availability[[#This Row],[start_missing]],"", IF(ISNUMBER(availability[[#This Row],[AvailableStart]]), availability[[#This Row],[AvailableStart]], IFERROR(TIMEVALUE(availability[[#This Row],[AvailableStart]]), "")))</f>
        <v>0.375</v>
      </c>
      <c r="N634">
        <f>IF(availability[[#This Row],[end_missing]],"", IF(ISNUMBER(availability[[#This Row],[AvailableEnd]]), availability[[#This Row],[AvailableEnd]], IFERROR(TIMEVALUE(availability[[#This Row],[AvailableEnd]]), "")))</f>
        <v>0.5</v>
      </c>
      <c r="O634" t="b">
        <f>IF(OR(availability[[#This Row],[start_missing]],availability[[#This Row],[end_missing]]), FALSE,
 IF(OR(availability[[#This Row],[start_not_time]],availability[[#This Row],[end_not_time]]), FALSE,
 availability[[#This Row],[end_num]]-availability[[#This Row],[start_num]]&lt;0))</f>
        <v>0</v>
      </c>
      <c r="P634" cm="1">
        <f t="array" aca="1" ref="P634" ca="1">IF(OR(availability[[#This Row],[start_missing]],availability[[#This Row],[end_missing]]), "",
 IF(OR(availability[[#This Row],[start_not_time]],availability[[#This Row],[end_not_time]]), "",
 (_FV(availability[#This Row],"end_num",TRUE)-_FV(availability[#This Row],"start_num",TRUE))*24))</f>
        <v>0</v>
      </c>
      <c r="Q634">
        <f ca="1">IF(availability[[#This Row],[duration_hours]]="", FALSE,
 OR(availability[[#This Row],[duration_hours]]&lt;=0, availability[[#This Row],[duration_hours]]&gt;16))</f>
        <v>0</v>
      </c>
    </row>
    <row r="635" spans="1:17" x14ac:dyDescent="0.25">
      <c r="A635" t="s">
        <v>778</v>
      </c>
      <c r="B635" t="s">
        <v>1049</v>
      </c>
      <c r="C635" s="1">
        <v>0.54166666666666663</v>
      </c>
      <c r="D635" s="1">
        <v>0.66666666666666663</v>
      </c>
      <c r="E635" t="b">
        <f>LEN(TRIM(availability[[#This Row],[FacultyID]]))=0</f>
        <v>0</v>
      </c>
      <c r="F635" t="b">
        <f>LEN(TRIM(availability[[#This Row],[Day]]))=0</f>
        <v>0</v>
      </c>
      <c r="G635" t="b">
        <f>IF(availability[[#This Row],[Day]]="",FALSE, ISERROR(MATCH(availability[[#This Row],[Day]], RefLists!$E:$E, 0)))</f>
        <v>0</v>
      </c>
      <c r="H635" t="b">
        <f>LEN(availability[[#This Row],[FacultyID]])&lt;&gt;LEN(TRIM(availability[[#This Row],[FacultyID]]))</f>
        <v>0</v>
      </c>
      <c r="I635" t="b">
        <f>OR(availability[[#This Row],[AvailableStart]]="", ISBLANK(availability[[#This Row],[AvailableStart]]))</f>
        <v>0</v>
      </c>
      <c r="J635" t="b">
        <f>OR(availability[[#This Row],[AvailableEnd]]="", ISBLANK(availability[[#This Row],[AvailableEnd]]))</f>
        <v>0</v>
      </c>
      <c r="K635" t="b">
        <f>AND(NOT(availability[[#This Row],[start_missing]]), NOT(ISNUMBER(availability[[#This Row],[AvailableStart]])))</f>
        <v>0</v>
      </c>
      <c r="L635" t="b">
        <f>AND(NOT(availability[[#This Row],[end_missing]]), NOT(ISNUMBER(availability[[#This Row],[AvailableEnd]])))</f>
        <v>0</v>
      </c>
      <c r="M635">
        <f>IF(availability[[#This Row],[start_missing]],"", IF(ISNUMBER(availability[[#This Row],[AvailableStart]]), availability[[#This Row],[AvailableStart]], IFERROR(TIMEVALUE(availability[[#This Row],[AvailableStart]]), "")))</f>
        <v>0.54166666666666663</v>
      </c>
      <c r="N635">
        <f>IF(availability[[#This Row],[end_missing]],"", IF(ISNUMBER(availability[[#This Row],[AvailableEnd]]), availability[[#This Row],[AvailableEnd]], IFERROR(TIMEVALUE(availability[[#This Row],[AvailableEnd]]), "")))</f>
        <v>0.66666666666666663</v>
      </c>
      <c r="O635" t="b">
        <f>IF(OR(availability[[#This Row],[start_missing]],availability[[#This Row],[end_missing]]), FALSE,
 IF(OR(availability[[#This Row],[start_not_time]],availability[[#This Row],[end_not_time]]), FALSE,
 availability[[#This Row],[end_num]]-availability[[#This Row],[start_num]]&lt;0))</f>
        <v>0</v>
      </c>
      <c r="P635" cm="1">
        <f t="array" aca="1" ref="P635" ca="1">IF(OR(availability[[#This Row],[start_missing]],availability[[#This Row],[end_missing]]), "",
 IF(OR(availability[[#This Row],[start_not_time]],availability[[#This Row],[end_not_time]]), "",
 (_FV(availability[#This Row],"end_num",TRUE)-_FV(availability[#This Row],"start_num",TRUE))*24))</f>
        <v>0</v>
      </c>
      <c r="Q635">
        <f ca="1">IF(availability[[#This Row],[duration_hours]]="", FALSE,
 OR(availability[[#This Row],[duration_hours]]&lt;=0, availability[[#This Row],[duration_hours]]&gt;16))</f>
        <v>0</v>
      </c>
    </row>
    <row r="636" spans="1:17" x14ac:dyDescent="0.25">
      <c r="A636" t="s">
        <v>778</v>
      </c>
      <c r="B636" t="s">
        <v>1050</v>
      </c>
      <c r="C636" s="1">
        <v>0.33333333333333331</v>
      </c>
      <c r="D636" s="1">
        <v>0.5</v>
      </c>
      <c r="E636" t="b">
        <f>LEN(TRIM(availability[[#This Row],[FacultyID]]))=0</f>
        <v>0</v>
      </c>
      <c r="F636" t="b">
        <f>LEN(TRIM(availability[[#This Row],[Day]]))=0</f>
        <v>0</v>
      </c>
      <c r="G636" t="b">
        <f>IF(availability[[#This Row],[Day]]="",FALSE, ISERROR(MATCH(availability[[#This Row],[Day]], RefLists!$E:$E, 0)))</f>
        <v>0</v>
      </c>
      <c r="H636" t="b">
        <f>LEN(availability[[#This Row],[FacultyID]])&lt;&gt;LEN(TRIM(availability[[#This Row],[FacultyID]]))</f>
        <v>0</v>
      </c>
      <c r="I636" t="b">
        <f>OR(availability[[#This Row],[AvailableStart]]="", ISBLANK(availability[[#This Row],[AvailableStart]]))</f>
        <v>0</v>
      </c>
      <c r="J636" t="b">
        <f>OR(availability[[#This Row],[AvailableEnd]]="", ISBLANK(availability[[#This Row],[AvailableEnd]]))</f>
        <v>0</v>
      </c>
      <c r="K636" t="b">
        <f>AND(NOT(availability[[#This Row],[start_missing]]), NOT(ISNUMBER(availability[[#This Row],[AvailableStart]])))</f>
        <v>0</v>
      </c>
      <c r="L636" t="b">
        <f>AND(NOT(availability[[#This Row],[end_missing]]), NOT(ISNUMBER(availability[[#This Row],[AvailableEnd]])))</f>
        <v>0</v>
      </c>
      <c r="M636">
        <f>IF(availability[[#This Row],[start_missing]],"", IF(ISNUMBER(availability[[#This Row],[AvailableStart]]), availability[[#This Row],[AvailableStart]], IFERROR(TIMEVALUE(availability[[#This Row],[AvailableStart]]), "")))</f>
        <v>0.33333333333333331</v>
      </c>
      <c r="N636">
        <f>IF(availability[[#This Row],[end_missing]],"", IF(ISNUMBER(availability[[#This Row],[AvailableEnd]]), availability[[#This Row],[AvailableEnd]], IFERROR(TIMEVALUE(availability[[#This Row],[AvailableEnd]]), "")))</f>
        <v>0.5</v>
      </c>
      <c r="O636" t="b">
        <f>IF(OR(availability[[#This Row],[start_missing]],availability[[#This Row],[end_missing]]), FALSE,
 IF(OR(availability[[#This Row],[start_not_time]],availability[[#This Row],[end_not_time]]), FALSE,
 availability[[#This Row],[end_num]]-availability[[#This Row],[start_num]]&lt;0))</f>
        <v>0</v>
      </c>
      <c r="P636" cm="1">
        <f t="array" aca="1" ref="P636" ca="1">IF(OR(availability[[#This Row],[start_missing]],availability[[#This Row],[end_missing]]), "",
 IF(OR(availability[[#This Row],[start_not_time]],availability[[#This Row],[end_not_time]]), "",
 (_FV(availability[#This Row],"end_num",TRUE)-_FV(availability[#This Row],"start_num",TRUE))*24))</f>
        <v>0</v>
      </c>
      <c r="Q636">
        <f ca="1">IF(availability[[#This Row],[duration_hours]]="", FALSE,
 OR(availability[[#This Row],[duration_hours]]&lt;=0, availability[[#This Row],[duration_hours]]&gt;16))</f>
        <v>0</v>
      </c>
    </row>
    <row r="637" spans="1:17" x14ac:dyDescent="0.25">
      <c r="A637" t="s">
        <v>778</v>
      </c>
      <c r="B637" t="s">
        <v>1052</v>
      </c>
      <c r="C637" s="1">
        <v>0.5</v>
      </c>
      <c r="D637" s="1">
        <v>0.625</v>
      </c>
      <c r="E637" t="b">
        <f>LEN(TRIM(availability[[#This Row],[FacultyID]]))=0</f>
        <v>0</v>
      </c>
      <c r="F637" t="b">
        <f>LEN(TRIM(availability[[#This Row],[Day]]))=0</f>
        <v>0</v>
      </c>
      <c r="G637" t="b">
        <f>IF(availability[[#This Row],[Day]]="",FALSE, ISERROR(MATCH(availability[[#This Row],[Day]], RefLists!$E:$E, 0)))</f>
        <v>0</v>
      </c>
      <c r="H637" t="b">
        <f>LEN(availability[[#This Row],[FacultyID]])&lt;&gt;LEN(TRIM(availability[[#This Row],[FacultyID]]))</f>
        <v>0</v>
      </c>
      <c r="I637" t="b">
        <f>OR(availability[[#This Row],[AvailableStart]]="", ISBLANK(availability[[#This Row],[AvailableStart]]))</f>
        <v>0</v>
      </c>
      <c r="J637" t="b">
        <f>OR(availability[[#This Row],[AvailableEnd]]="", ISBLANK(availability[[#This Row],[AvailableEnd]]))</f>
        <v>0</v>
      </c>
      <c r="K637" t="b">
        <f>AND(NOT(availability[[#This Row],[start_missing]]), NOT(ISNUMBER(availability[[#This Row],[AvailableStart]])))</f>
        <v>0</v>
      </c>
      <c r="L637" t="b">
        <f>AND(NOT(availability[[#This Row],[end_missing]]), NOT(ISNUMBER(availability[[#This Row],[AvailableEnd]])))</f>
        <v>0</v>
      </c>
      <c r="M637">
        <f>IF(availability[[#This Row],[start_missing]],"", IF(ISNUMBER(availability[[#This Row],[AvailableStart]]), availability[[#This Row],[AvailableStart]], IFERROR(TIMEVALUE(availability[[#This Row],[AvailableStart]]), "")))</f>
        <v>0.5</v>
      </c>
      <c r="N637">
        <f>IF(availability[[#This Row],[end_missing]],"", IF(ISNUMBER(availability[[#This Row],[AvailableEnd]]), availability[[#This Row],[AvailableEnd]], IFERROR(TIMEVALUE(availability[[#This Row],[AvailableEnd]]), "")))</f>
        <v>0.625</v>
      </c>
      <c r="O637" t="b">
        <f>IF(OR(availability[[#This Row],[start_missing]],availability[[#This Row],[end_missing]]), FALSE,
 IF(OR(availability[[#This Row],[start_not_time]],availability[[#This Row],[end_not_time]]), FALSE,
 availability[[#This Row],[end_num]]-availability[[#This Row],[start_num]]&lt;0))</f>
        <v>0</v>
      </c>
      <c r="P637" cm="1">
        <f t="array" aca="1" ref="P637" ca="1">IF(OR(availability[[#This Row],[start_missing]],availability[[#This Row],[end_missing]]), "",
 IF(OR(availability[[#This Row],[start_not_time]],availability[[#This Row],[end_not_time]]), "",
 (_FV(availability[#This Row],"end_num",TRUE)-_FV(availability[#This Row],"start_num",TRUE))*24))</f>
        <v>0</v>
      </c>
      <c r="Q637">
        <f ca="1">IF(availability[[#This Row],[duration_hours]]="", FALSE,
 OR(availability[[#This Row],[duration_hours]]&lt;=0, availability[[#This Row],[duration_hours]]&gt;16))</f>
        <v>0</v>
      </c>
    </row>
    <row r="638" spans="1:17" x14ac:dyDescent="0.25">
      <c r="A638" t="s">
        <v>781</v>
      </c>
      <c r="B638" t="s">
        <v>1053</v>
      </c>
      <c r="C638" s="1">
        <v>0.5</v>
      </c>
      <c r="D638" s="1">
        <v>0.66666666666666663</v>
      </c>
      <c r="E638" t="b">
        <f>LEN(TRIM(availability[[#This Row],[FacultyID]]))=0</f>
        <v>0</v>
      </c>
      <c r="F638" t="b">
        <f>LEN(TRIM(availability[[#This Row],[Day]]))=0</f>
        <v>0</v>
      </c>
      <c r="G638" t="b">
        <f>IF(availability[[#This Row],[Day]]="",FALSE, ISERROR(MATCH(availability[[#This Row],[Day]], RefLists!$E:$E, 0)))</f>
        <v>0</v>
      </c>
      <c r="H638" t="b">
        <f>LEN(availability[[#This Row],[FacultyID]])&lt;&gt;LEN(TRIM(availability[[#This Row],[FacultyID]]))</f>
        <v>0</v>
      </c>
      <c r="I638" t="b">
        <f>OR(availability[[#This Row],[AvailableStart]]="", ISBLANK(availability[[#This Row],[AvailableStart]]))</f>
        <v>0</v>
      </c>
      <c r="J638" t="b">
        <f>OR(availability[[#This Row],[AvailableEnd]]="", ISBLANK(availability[[#This Row],[AvailableEnd]]))</f>
        <v>0</v>
      </c>
      <c r="K638" t="b">
        <f>AND(NOT(availability[[#This Row],[start_missing]]), NOT(ISNUMBER(availability[[#This Row],[AvailableStart]])))</f>
        <v>0</v>
      </c>
      <c r="L638" t="b">
        <f>AND(NOT(availability[[#This Row],[end_missing]]), NOT(ISNUMBER(availability[[#This Row],[AvailableEnd]])))</f>
        <v>0</v>
      </c>
      <c r="M638">
        <f>IF(availability[[#This Row],[start_missing]],"", IF(ISNUMBER(availability[[#This Row],[AvailableStart]]), availability[[#This Row],[AvailableStart]], IFERROR(TIMEVALUE(availability[[#This Row],[AvailableStart]]), "")))</f>
        <v>0.5</v>
      </c>
      <c r="N638">
        <f>IF(availability[[#This Row],[end_missing]],"", IF(ISNUMBER(availability[[#This Row],[AvailableEnd]]), availability[[#This Row],[AvailableEnd]], IFERROR(TIMEVALUE(availability[[#This Row],[AvailableEnd]]), "")))</f>
        <v>0.66666666666666663</v>
      </c>
      <c r="O638" t="b">
        <f>IF(OR(availability[[#This Row],[start_missing]],availability[[#This Row],[end_missing]]), FALSE,
 IF(OR(availability[[#This Row],[start_not_time]],availability[[#This Row],[end_not_time]]), FALSE,
 availability[[#This Row],[end_num]]-availability[[#This Row],[start_num]]&lt;0))</f>
        <v>0</v>
      </c>
      <c r="P638" cm="1">
        <f t="array" aca="1" ref="P638" ca="1">IF(OR(availability[[#This Row],[start_missing]],availability[[#This Row],[end_missing]]), "",
 IF(OR(availability[[#This Row],[start_not_time]],availability[[#This Row],[end_not_time]]), "",
 (_FV(availability[#This Row],"end_num",TRUE)-_FV(availability[#This Row],"start_num",TRUE))*24))</f>
        <v>0</v>
      </c>
      <c r="Q638">
        <f ca="1">IF(availability[[#This Row],[duration_hours]]="", FALSE,
 OR(availability[[#This Row],[duration_hours]]&lt;=0, availability[[#This Row],[duration_hours]]&gt;16))</f>
        <v>0</v>
      </c>
    </row>
    <row r="639" spans="1:17" x14ac:dyDescent="0.25">
      <c r="A639" t="s">
        <v>781</v>
      </c>
      <c r="B639" t="s">
        <v>1050</v>
      </c>
      <c r="C639" s="1">
        <v>0.33333333333333331</v>
      </c>
      <c r="D639" s="1">
        <v>0.5</v>
      </c>
      <c r="E639" t="b">
        <f>LEN(TRIM(availability[[#This Row],[FacultyID]]))=0</f>
        <v>0</v>
      </c>
      <c r="F639" t="b">
        <f>LEN(TRIM(availability[[#This Row],[Day]]))=0</f>
        <v>0</v>
      </c>
      <c r="G639" t="b">
        <f>IF(availability[[#This Row],[Day]]="",FALSE, ISERROR(MATCH(availability[[#This Row],[Day]], RefLists!$E:$E, 0)))</f>
        <v>0</v>
      </c>
      <c r="H639" t="b">
        <f>LEN(availability[[#This Row],[FacultyID]])&lt;&gt;LEN(TRIM(availability[[#This Row],[FacultyID]]))</f>
        <v>0</v>
      </c>
      <c r="I639" t="b">
        <f>OR(availability[[#This Row],[AvailableStart]]="", ISBLANK(availability[[#This Row],[AvailableStart]]))</f>
        <v>0</v>
      </c>
      <c r="J639" t="b">
        <f>OR(availability[[#This Row],[AvailableEnd]]="", ISBLANK(availability[[#This Row],[AvailableEnd]]))</f>
        <v>0</v>
      </c>
      <c r="K639" t="b">
        <f>AND(NOT(availability[[#This Row],[start_missing]]), NOT(ISNUMBER(availability[[#This Row],[AvailableStart]])))</f>
        <v>0</v>
      </c>
      <c r="L639" t="b">
        <f>AND(NOT(availability[[#This Row],[end_missing]]), NOT(ISNUMBER(availability[[#This Row],[AvailableEnd]])))</f>
        <v>0</v>
      </c>
      <c r="M639">
        <f>IF(availability[[#This Row],[start_missing]],"", IF(ISNUMBER(availability[[#This Row],[AvailableStart]]), availability[[#This Row],[AvailableStart]], IFERROR(TIMEVALUE(availability[[#This Row],[AvailableStart]]), "")))</f>
        <v>0.33333333333333331</v>
      </c>
      <c r="N639">
        <f>IF(availability[[#This Row],[end_missing]],"", IF(ISNUMBER(availability[[#This Row],[AvailableEnd]]), availability[[#This Row],[AvailableEnd]], IFERROR(TIMEVALUE(availability[[#This Row],[AvailableEnd]]), "")))</f>
        <v>0.5</v>
      </c>
      <c r="O639" t="b">
        <f>IF(OR(availability[[#This Row],[start_missing]],availability[[#This Row],[end_missing]]), FALSE,
 IF(OR(availability[[#This Row],[start_not_time]],availability[[#This Row],[end_not_time]]), FALSE,
 availability[[#This Row],[end_num]]-availability[[#This Row],[start_num]]&lt;0))</f>
        <v>0</v>
      </c>
      <c r="P639" cm="1">
        <f t="array" aca="1" ref="P639" ca="1">IF(OR(availability[[#This Row],[start_missing]],availability[[#This Row],[end_missing]]), "",
 IF(OR(availability[[#This Row],[start_not_time]],availability[[#This Row],[end_not_time]]), "",
 (_FV(availability[#This Row],"end_num",TRUE)-_FV(availability[#This Row],"start_num",TRUE))*24))</f>
        <v>0</v>
      </c>
      <c r="Q639">
        <f ca="1">IF(availability[[#This Row],[duration_hours]]="", FALSE,
 OR(availability[[#This Row],[duration_hours]]&lt;=0, availability[[#This Row],[duration_hours]]&gt;16))</f>
        <v>0</v>
      </c>
    </row>
    <row r="640" spans="1:17" x14ac:dyDescent="0.25">
      <c r="A640" t="s">
        <v>781</v>
      </c>
      <c r="B640" t="s">
        <v>1052</v>
      </c>
      <c r="C640" s="1">
        <v>0.45833333333333331</v>
      </c>
      <c r="D640" s="1">
        <v>0.58333333333333337</v>
      </c>
      <c r="E640" t="b">
        <f>LEN(TRIM(availability[[#This Row],[FacultyID]]))=0</f>
        <v>0</v>
      </c>
      <c r="F640" t="b">
        <f>LEN(TRIM(availability[[#This Row],[Day]]))=0</f>
        <v>0</v>
      </c>
      <c r="G640" t="b">
        <f>IF(availability[[#This Row],[Day]]="",FALSE, ISERROR(MATCH(availability[[#This Row],[Day]], RefLists!$E:$E, 0)))</f>
        <v>0</v>
      </c>
      <c r="H640" t="b">
        <f>LEN(availability[[#This Row],[FacultyID]])&lt;&gt;LEN(TRIM(availability[[#This Row],[FacultyID]]))</f>
        <v>0</v>
      </c>
      <c r="I640" t="b">
        <f>OR(availability[[#This Row],[AvailableStart]]="", ISBLANK(availability[[#This Row],[AvailableStart]]))</f>
        <v>0</v>
      </c>
      <c r="J640" t="b">
        <f>OR(availability[[#This Row],[AvailableEnd]]="", ISBLANK(availability[[#This Row],[AvailableEnd]]))</f>
        <v>0</v>
      </c>
      <c r="K640" t="b">
        <f>AND(NOT(availability[[#This Row],[start_missing]]), NOT(ISNUMBER(availability[[#This Row],[AvailableStart]])))</f>
        <v>0</v>
      </c>
      <c r="L640" t="b">
        <f>AND(NOT(availability[[#This Row],[end_missing]]), NOT(ISNUMBER(availability[[#This Row],[AvailableEnd]])))</f>
        <v>0</v>
      </c>
      <c r="M640">
        <f>IF(availability[[#This Row],[start_missing]],"", IF(ISNUMBER(availability[[#This Row],[AvailableStart]]), availability[[#This Row],[AvailableStart]], IFERROR(TIMEVALUE(availability[[#This Row],[AvailableStart]]), "")))</f>
        <v>0.45833333333333331</v>
      </c>
      <c r="N640">
        <f>IF(availability[[#This Row],[end_missing]],"", IF(ISNUMBER(availability[[#This Row],[AvailableEnd]]), availability[[#This Row],[AvailableEnd]], IFERROR(TIMEVALUE(availability[[#This Row],[AvailableEnd]]), "")))</f>
        <v>0.58333333333333337</v>
      </c>
      <c r="O640" t="b">
        <f>IF(OR(availability[[#This Row],[start_missing]],availability[[#This Row],[end_missing]]), FALSE,
 IF(OR(availability[[#This Row],[start_not_time]],availability[[#This Row],[end_not_time]]), FALSE,
 availability[[#This Row],[end_num]]-availability[[#This Row],[start_num]]&lt;0))</f>
        <v>0</v>
      </c>
      <c r="P640" cm="1">
        <f t="array" aca="1" ref="P640" ca="1">IF(OR(availability[[#This Row],[start_missing]],availability[[#This Row],[end_missing]]), "",
 IF(OR(availability[[#This Row],[start_not_time]],availability[[#This Row],[end_not_time]]), "",
 (_FV(availability[#This Row],"end_num",TRUE)-_FV(availability[#This Row],"start_num",TRUE))*24))</f>
        <v>0</v>
      </c>
      <c r="Q640">
        <f ca="1">IF(availability[[#This Row],[duration_hours]]="", FALSE,
 OR(availability[[#This Row],[duration_hours]]&lt;=0, availability[[#This Row],[duration_hours]]&gt;16))</f>
        <v>0</v>
      </c>
    </row>
    <row r="641" spans="1:17" x14ac:dyDescent="0.25">
      <c r="A641" t="s">
        <v>781</v>
      </c>
      <c r="B641" t="s">
        <v>1051</v>
      </c>
      <c r="C641" s="1">
        <v>0.41666666666666669</v>
      </c>
      <c r="D641" s="1">
        <v>0.58333333333333337</v>
      </c>
      <c r="E641" t="b">
        <f>LEN(TRIM(availability[[#This Row],[FacultyID]]))=0</f>
        <v>0</v>
      </c>
      <c r="F641" t="b">
        <f>LEN(TRIM(availability[[#This Row],[Day]]))=0</f>
        <v>0</v>
      </c>
      <c r="G641" t="b">
        <f>IF(availability[[#This Row],[Day]]="",FALSE, ISERROR(MATCH(availability[[#This Row],[Day]], RefLists!$E:$E, 0)))</f>
        <v>0</v>
      </c>
      <c r="H641" t="b">
        <f>LEN(availability[[#This Row],[FacultyID]])&lt;&gt;LEN(TRIM(availability[[#This Row],[FacultyID]]))</f>
        <v>0</v>
      </c>
      <c r="I641" t="b">
        <f>OR(availability[[#This Row],[AvailableStart]]="", ISBLANK(availability[[#This Row],[AvailableStart]]))</f>
        <v>0</v>
      </c>
      <c r="J641" t="b">
        <f>OR(availability[[#This Row],[AvailableEnd]]="", ISBLANK(availability[[#This Row],[AvailableEnd]]))</f>
        <v>0</v>
      </c>
      <c r="K641" t="b">
        <f>AND(NOT(availability[[#This Row],[start_missing]]), NOT(ISNUMBER(availability[[#This Row],[AvailableStart]])))</f>
        <v>0</v>
      </c>
      <c r="L641" t="b">
        <f>AND(NOT(availability[[#This Row],[end_missing]]), NOT(ISNUMBER(availability[[#This Row],[AvailableEnd]])))</f>
        <v>0</v>
      </c>
      <c r="M641">
        <f>IF(availability[[#This Row],[start_missing]],"", IF(ISNUMBER(availability[[#This Row],[AvailableStart]]), availability[[#This Row],[AvailableStart]], IFERROR(TIMEVALUE(availability[[#This Row],[AvailableStart]]), "")))</f>
        <v>0.41666666666666669</v>
      </c>
      <c r="N641">
        <f>IF(availability[[#This Row],[end_missing]],"", IF(ISNUMBER(availability[[#This Row],[AvailableEnd]]), availability[[#This Row],[AvailableEnd]], IFERROR(TIMEVALUE(availability[[#This Row],[AvailableEnd]]), "")))</f>
        <v>0.58333333333333337</v>
      </c>
      <c r="O641" t="b">
        <f>IF(OR(availability[[#This Row],[start_missing]],availability[[#This Row],[end_missing]]), FALSE,
 IF(OR(availability[[#This Row],[start_not_time]],availability[[#This Row],[end_not_time]]), FALSE,
 availability[[#This Row],[end_num]]-availability[[#This Row],[start_num]]&lt;0))</f>
        <v>0</v>
      </c>
      <c r="P641" cm="1">
        <f t="array" aca="1" ref="P641" ca="1">IF(OR(availability[[#This Row],[start_missing]],availability[[#This Row],[end_missing]]), "",
 IF(OR(availability[[#This Row],[start_not_time]],availability[[#This Row],[end_not_time]]), "",
 (_FV(availability[#This Row],"end_num",TRUE)-_FV(availability[#This Row],"start_num",TRUE))*24))</f>
        <v>0</v>
      </c>
      <c r="Q641">
        <f ca="1">IF(availability[[#This Row],[duration_hours]]="", FALSE,
 OR(availability[[#This Row],[duration_hours]]&lt;=0, availability[[#This Row],[duration_hours]]&gt;16))</f>
        <v>0</v>
      </c>
    </row>
    <row r="642" spans="1:17" x14ac:dyDescent="0.25">
      <c r="A642" t="s">
        <v>781</v>
      </c>
      <c r="B642" t="s">
        <v>1049</v>
      </c>
      <c r="C642" s="1">
        <v>0.33333333333333331</v>
      </c>
      <c r="D642" s="1">
        <v>0.41666666666666669</v>
      </c>
      <c r="E642" t="b">
        <f>LEN(TRIM(availability[[#This Row],[FacultyID]]))=0</f>
        <v>0</v>
      </c>
      <c r="F642" t="b">
        <f>LEN(TRIM(availability[[#This Row],[Day]]))=0</f>
        <v>0</v>
      </c>
      <c r="G642" t="b">
        <f>IF(availability[[#This Row],[Day]]="",FALSE, ISERROR(MATCH(availability[[#This Row],[Day]], RefLists!$E:$E, 0)))</f>
        <v>0</v>
      </c>
      <c r="H642" t="b">
        <f>LEN(availability[[#This Row],[FacultyID]])&lt;&gt;LEN(TRIM(availability[[#This Row],[FacultyID]]))</f>
        <v>0</v>
      </c>
      <c r="I642" t="b">
        <f>OR(availability[[#This Row],[AvailableStart]]="", ISBLANK(availability[[#This Row],[AvailableStart]]))</f>
        <v>0</v>
      </c>
      <c r="J642" t="b">
        <f>OR(availability[[#This Row],[AvailableEnd]]="", ISBLANK(availability[[#This Row],[AvailableEnd]]))</f>
        <v>0</v>
      </c>
      <c r="K642" t="b">
        <f>AND(NOT(availability[[#This Row],[start_missing]]), NOT(ISNUMBER(availability[[#This Row],[AvailableStart]])))</f>
        <v>0</v>
      </c>
      <c r="L642" t="b">
        <f>AND(NOT(availability[[#This Row],[end_missing]]), NOT(ISNUMBER(availability[[#This Row],[AvailableEnd]])))</f>
        <v>0</v>
      </c>
      <c r="M642">
        <f>IF(availability[[#This Row],[start_missing]],"", IF(ISNUMBER(availability[[#This Row],[AvailableStart]]), availability[[#This Row],[AvailableStart]], IFERROR(TIMEVALUE(availability[[#This Row],[AvailableStart]]), "")))</f>
        <v>0.33333333333333331</v>
      </c>
      <c r="N642">
        <f>IF(availability[[#This Row],[end_missing]],"", IF(ISNUMBER(availability[[#This Row],[AvailableEnd]]), availability[[#This Row],[AvailableEnd]], IFERROR(TIMEVALUE(availability[[#This Row],[AvailableEnd]]), "")))</f>
        <v>0.41666666666666669</v>
      </c>
      <c r="O642" t="b">
        <f>IF(OR(availability[[#This Row],[start_missing]],availability[[#This Row],[end_missing]]), FALSE,
 IF(OR(availability[[#This Row],[start_not_time]],availability[[#This Row],[end_not_time]]), FALSE,
 availability[[#This Row],[end_num]]-availability[[#This Row],[start_num]]&lt;0))</f>
        <v>0</v>
      </c>
      <c r="P642" cm="1">
        <f t="array" aca="1" ref="P642" ca="1">IF(OR(availability[[#This Row],[start_missing]],availability[[#This Row],[end_missing]]), "",
 IF(OR(availability[[#This Row],[start_not_time]],availability[[#This Row],[end_not_time]]), "",
 (_FV(availability[#This Row],"end_num",TRUE)-_FV(availability[#This Row],"start_num",TRUE))*24))</f>
        <v>0</v>
      </c>
      <c r="Q642">
        <f ca="1">IF(availability[[#This Row],[duration_hours]]="", FALSE,
 OR(availability[[#This Row],[duration_hours]]&lt;=0, availability[[#This Row],[duration_hours]]&gt;16))</f>
        <v>0</v>
      </c>
    </row>
    <row r="643" spans="1:17" x14ac:dyDescent="0.25">
      <c r="A643" t="s">
        <v>784</v>
      </c>
      <c r="B643" t="s">
        <v>1050</v>
      </c>
      <c r="C643" s="1">
        <v>0.45833333333333331</v>
      </c>
      <c r="D643" s="1">
        <v>0.58333333333333337</v>
      </c>
      <c r="E643" t="b">
        <f>LEN(TRIM(availability[[#This Row],[FacultyID]]))=0</f>
        <v>0</v>
      </c>
      <c r="F643" t="b">
        <f>LEN(TRIM(availability[[#This Row],[Day]]))=0</f>
        <v>0</v>
      </c>
      <c r="G643" t="b">
        <f>IF(availability[[#This Row],[Day]]="",FALSE, ISERROR(MATCH(availability[[#This Row],[Day]], RefLists!$E:$E, 0)))</f>
        <v>0</v>
      </c>
      <c r="H643" t="b">
        <f>LEN(availability[[#This Row],[FacultyID]])&lt;&gt;LEN(TRIM(availability[[#This Row],[FacultyID]]))</f>
        <v>0</v>
      </c>
      <c r="I643" t="b">
        <f>OR(availability[[#This Row],[AvailableStart]]="", ISBLANK(availability[[#This Row],[AvailableStart]]))</f>
        <v>0</v>
      </c>
      <c r="J643" t="b">
        <f>OR(availability[[#This Row],[AvailableEnd]]="", ISBLANK(availability[[#This Row],[AvailableEnd]]))</f>
        <v>0</v>
      </c>
      <c r="K643" t="b">
        <f>AND(NOT(availability[[#This Row],[start_missing]]), NOT(ISNUMBER(availability[[#This Row],[AvailableStart]])))</f>
        <v>0</v>
      </c>
      <c r="L643" t="b">
        <f>AND(NOT(availability[[#This Row],[end_missing]]), NOT(ISNUMBER(availability[[#This Row],[AvailableEnd]])))</f>
        <v>0</v>
      </c>
      <c r="M643">
        <f>IF(availability[[#This Row],[start_missing]],"", IF(ISNUMBER(availability[[#This Row],[AvailableStart]]), availability[[#This Row],[AvailableStart]], IFERROR(TIMEVALUE(availability[[#This Row],[AvailableStart]]), "")))</f>
        <v>0.45833333333333331</v>
      </c>
      <c r="N643">
        <f>IF(availability[[#This Row],[end_missing]],"", IF(ISNUMBER(availability[[#This Row],[AvailableEnd]]), availability[[#This Row],[AvailableEnd]], IFERROR(TIMEVALUE(availability[[#This Row],[AvailableEnd]]), "")))</f>
        <v>0.58333333333333337</v>
      </c>
      <c r="O643" t="b">
        <f>IF(OR(availability[[#This Row],[start_missing]],availability[[#This Row],[end_missing]]), FALSE,
 IF(OR(availability[[#This Row],[start_not_time]],availability[[#This Row],[end_not_time]]), FALSE,
 availability[[#This Row],[end_num]]-availability[[#This Row],[start_num]]&lt;0))</f>
        <v>0</v>
      </c>
      <c r="P643" cm="1">
        <f t="array" aca="1" ref="P643" ca="1">IF(OR(availability[[#This Row],[start_missing]],availability[[#This Row],[end_missing]]), "",
 IF(OR(availability[[#This Row],[start_not_time]],availability[[#This Row],[end_not_time]]), "",
 (_FV(availability[#This Row],"end_num",TRUE)-_FV(availability[#This Row],"start_num",TRUE))*24))</f>
        <v>0</v>
      </c>
      <c r="Q643">
        <f ca="1">IF(availability[[#This Row],[duration_hours]]="", FALSE,
 OR(availability[[#This Row],[duration_hours]]&lt;=0, availability[[#This Row],[duration_hours]]&gt;16))</f>
        <v>0</v>
      </c>
    </row>
    <row r="644" spans="1:17" x14ac:dyDescent="0.25">
      <c r="A644" t="s">
        <v>784</v>
      </c>
      <c r="B644" t="s">
        <v>1051</v>
      </c>
      <c r="C644" s="1">
        <v>0.5</v>
      </c>
      <c r="D644" s="1">
        <v>0.58333333333333337</v>
      </c>
      <c r="E644" t="b">
        <f>LEN(TRIM(availability[[#This Row],[FacultyID]]))=0</f>
        <v>0</v>
      </c>
      <c r="F644" t="b">
        <f>LEN(TRIM(availability[[#This Row],[Day]]))=0</f>
        <v>0</v>
      </c>
      <c r="G644" t="b">
        <f>IF(availability[[#This Row],[Day]]="",FALSE, ISERROR(MATCH(availability[[#This Row],[Day]], RefLists!$E:$E, 0)))</f>
        <v>0</v>
      </c>
      <c r="H644" t="b">
        <f>LEN(availability[[#This Row],[FacultyID]])&lt;&gt;LEN(TRIM(availability[[#This Row],[FacultyID]]))</f>
        <v>0</v>
      </c>
      <c r="I644" t="b">
        <f>OR(availability[[#This Row],[AvailableStart]]="", ISBLANK(availability[[#This Row],[AvailableStart]]))</f>
        <v>0</v>
      </c>
      <c r="J644" t="b">
        <f>OR(availability[[#This Row],[AvailableEnd]]="", ISBLANK(availability[[#This Row],[AvailableEnd]]))</f>
        <v>0</v>
      </c>
      <c r="K644" t="b">
        <f>AND(NOT(availability[[#This Row],[start_missing]]), NOT(ISNUMBER(availability[[#This Row],[AvailableStart]])))</f>
        <v>0</v>
      </c>
      <c r="L644" t="b">
        <f>AND(NOT(availability[[#This Row],[end_missing]]), NOT(ISNUMBER(availability[[#This Row],[AvailableEnd]])))</f>
        <v>0</v>
      </c>
      <c r="M644">
        <f>IF(availability[[#This Row],[start_missing]],"", IF(ISNUMBER(availability[[#This Row],[AvailableStart]]), availability[[#This Row],[AvailableStart]], IFERROR(TIMEVALUE(availability[[#This Row],[AvailableStart]]), "")))</f>
        <v>0.5</v>
      </c>
      <c r="N644">
        <f>IF(availability[[#This Row],[end_missing]],"", IF(ISNUMBER(availability[[#This Row],[AvailableEnd]]), availability[[#This Row],[AvailableEnd]], IFERROR(TIMEVALUE(availability[[#This Row],[AvailableEnd]]), "")))</f>
        <v>0.58333333333333337</v>
      </c>
      <c r="O644" t="b">
        <f>IF(OR(availability[[#This Row],[start_missing]],availability[[#This Row],[end_missing]]), FALSE,
 IF(OR(availability[[#This Row],[start_not_time]],availability[[#This Row],[end_not_time]]), FALSE,
 availability[[#This Row],[end_num]]-availability[[#This Row],[start_num]]&lt;0))</f>
        <v>0</v>
      </c>
      <c r="P644" cm="1">
        <f t="array" aca="1" ref="P644" ca="1">IF(OR(availability[[#This Row],[start_missing]],availability[[#This Row],[end_missing]]), "",
 IF(OR(availability[[#This Row],[start_not_time]],availability[[#This Row],[end_not_time]]), "",
 (_FV(availability[#This Row],"end_num",TRUE)-_FV(availability[#This Row],"start_num",TRUE))*24))</f>
        <v>0</v>
      </c>
      <c r="Q644">
        <f ca="1">IF(availability[[#This Row],[duration_hours]]="", FALSE,
 OR(availability[[#This Row],[duration_hours]]&lt;=0, availability[[#This Row],[duration_hours]]&gt;16))</f>
        <v>0</v>
      </c>
    </row>
    <row r="645" spans="1:17" x14ac:dyDescent="0.25">
      <c r="A645" t="s">
        <v>787</v>
      </c>
      <c r="B645" t="s">
        <v>1049</v>
      </c>
      <c r="C645" s="1">
        <v>0.41666666666666669</v>
      </c>
      <c r="D645" s="1">
        <v>0.5</v>
      </c>
      <c r="E645" t="b">
        <f>LEN(TRIM(availability[[#This Row],[FacultyID]]))=0</f>
        <v>0</v>
      </c>
      <c r="F645" t="b">
        <f>LEN(TRIM(availability[[#This Row],[Day]]))=0</f>
        <v>0</v>
      </c>
      <c r="G645" t="b">
        <f>IF(availability[[#This Row],[Day]]="",FALSE, ISERROR(MATCH(availability[[#This Row],[Day]], RefLists!$E:$E, 0)))</f>
        <v>0</v>
      </c>
      <c r="H645" t="b">
        <f>LEN(availability[[#This Row],[FacultyID]])&lt;&gt;LEN(TRIM(availability[[#This Row],[FacultyID]]))</f>
        <v>0</v>
      </c>
      <c r="I645" t="b">
        <f>OR(availability[[#This Row],[AvailableStart]]="", ISBLANK(availability[[#This Row],[AvailableStart]]))</f>
        <v>0</v>
      </c>
      <c r="J645" t="b">
        <f>OR(availability[[#This Row],[AvailableEnd]]="", ISBLANK(availability[[#This Row],[AvailableEnd]]))</f>
        <v>0</v>
      </c>
      <c r="K645" t="b">
        <f>AND(NOT(availability[[#This Row],[start_missing]]), NOT(ISNUMBER(availability[[#This Row],[AvailableStart]])))</f>
        <v>0</v>
      </c>
      <c r="L645" t="b">
        <f>AND(NOT(availability[[#This Row],[end_missing]]), NOT(ISNUMBER(availability[[#This Row],[AvailableEnd]])))</f>
        <v>0</v>
      </c>
      <c r="M645">
        <f>IF(availability[[#This Row],[start_missing]],"", IF(ISNUMBER(availability[[#This Row],[AvailableStart]]), availability[[#This Row],[AvailableStart]], IFERROR(TIMEVALUE(availability[[#This Row],[AvailableStart]]), "")))</f>
        <v>0.41666666666666669</v>
      </c>
      <c r="N645">
        <f>IF(availability[[#This Row],[end_missing]],"", IF(ISNUMBER(availability[[#This Row],[AvailableEnd]]), availability[[#This Row],[AvailableEnd]], IFERROR(TIMEVALUE(availability[[#This Row],[AvailableEnd]]), "")))</f>
        <v>0.5</v>
      </c>
      <c r="O645" t="b">
        <f>IF(OR(availability[[#This Row],[start_missing]],availability[[#This Row],[end_missing]]), FALSE,
 IF(OR(availability[[#This Row],[start_not_time]],availability[[#This Row],[end_not_time]]), FALSE,
 availability[[#This Row],[end_num]]-availability[[#This Row],[start_num]]&lt;0))</f>
        <v>0</v>
      </c>
      <c r="P645" cm="1">
        <f t="array" aca="1" ref="P645" ca="1">IF(OR(availability[[#This Row],[start_missing]],availability[[#This Row],[end_missing]]), "",
 IF(OR(availability[[#This Row],[start_not_time]],availability[[#This Row],[end_not_time]]), "",
 (_FV(availability[#This Row],"end_num",TRUE)-_FV(availability[#This Row],"start_num",TRUE))*24))</f>
        <v>0</v>
      </c>
      <c r="Q645">
        <f ca="1">IF(availability[[#This Row],[duration_hours]]="", FALSE,
 OR(availability[[#This Row],[duration_hours]]&lt;=0, availability[[#This Row],[duration_hours]]&gt;16))</f>
        <v>0</v>
      </c>
    </row>
    <row r="646" spans="1:17" x14ac:dyDescent="0.25">
      <c r="A646" t="s">
        <v>787</v>
      </c>
      <c r="B646" t="s">
        <v>1053</v>
      </c>
      <c r="C646" s="1">
        <v>0.375</v>
      </c>
      <c r="D646" s="1">
        <v>0.54166666666666663</v>
      </c>
      <c r="E646" t="b">
        <f>LEN(TRIM(availability[[#This Row],[FacultyID]]))=0</f>
        <v>0</v>
      </c>
      <c r="F646" t="b">
        <f>LEN(TRIM(availability[[#This Row],[Day]]))=0</f>
        <v>0</v>
      </c>
      <c r="G646" t="b">
        <f>IF(availability[[#This Row],[Day]]="",FALSE, ISERROR(MATCH(availability[[#This Row],[Day]], RefLists!$E:$E, 0)))</f>
        <v>0</v>
      </c>
      <c r="H646" t="b">
        <f>LEN(availability[[#This Row],[FacultyID]])&lt;&gt;LEN(TRIM(availability[[#This Row],[FacultyID]]))</f>
        <v>0</v>
      </c>
      <c r="I646" t="b">
        <f>OR(availability[[#This Row],[AvailableStart]]="", ISBLANK(availability[[#This Row],[AvailableStart]]))</f>
        <v>0</v>
      </c>
      <c r="J646" t="b">
        <f>OR(availability[[#This Row],[AvailableEnd]]="", ISBLANK(availability[[#This Row],[AvailableEnd]]))</f>
        <v>0</v>
      </c>
      <c r="K646" t="b">
        <f>AND(NOT(availability[[#This Row],[start_missing]]), NOT(ISNUMBER(availability[[#This Row],[AvailableStart]])))</f>
        <v>0</v>
      </c>
      <c r="L646" t="b">
        <f>AND(NOT(availability[[#This Row],[end_missing]]), NOT(ISNUMBER(availability[[#This Row],[AvailableEnd]])))</f>
        <v>0</v>
      </c>
      <c r="M646">
        <f>IF(availability[[#This Row],[start_missing]],"", IF(ISNUMBER(availability[[#This Row],[AvailableStart]]), availability[[#This Row],[AvailableStart]], IFERROR(TIMEVALUE(availability[[#This Row],[AvailableStart]]), "")))</f>
        <v>0.375</v>
      </c>
      <c r="N646">
        <f>IF(availability[[#This Row],[end_missing]],"", IF(ISNUMBER(availability[[#This Row],[AvailableEnd]]), availability[[#This Row],[AvailableEnd]], IFERROR(TIMEVALUE(availability[[#This Row],[AvailableEnd]]), "")))</f>
        <v>0.54166666666666663</v>
      </c>
      <c r="O646" t="b">
        <f>IF(OR(availability[[#This Row],[start_missing]],availability[[#This Row],[end_missing]]), FALSE,
 IF(OR(availability[[#This Row],[start_not_time]],availability[[#This Row],[end_not_time]]), FALSE,
 availability[[#This Row],[end_num]]-availability[[#This Row],[start_num]]&lt;0))</f>
        <v>0</v>
      </c>
      <c r="P646" cm="1">
        <f t="array" aca="1" ref="P646" ca="1">IF(OR(availability[[#This Row],[start_missing]],availability[[#This Row],[end_missing]]), "",
 IF(OR(availability[[#This Row],[start_not_time]],availability[[#This Row],[end_not_time]]), "",
 (_FV(availability[#This Row],"end_num",TRUE)-_FV(availability[#This Row],"start_num",TRUE))*24))</f>
        <v>0</v>
      </c>
      <c r="Q646">
        <f ca="1">IF(availability[[#This Row],[duration_hours]]="", FALSE,
 OR(availability[[#This Row],[duration_hours]]&lt;=0, availability[[#This Row],[duration_hours]]&gt;16))</f>
        <v>0</v>
      </c>
    </row>
    <row r="647" spans="1:17" x14ac:dyDescent="0.25">
      <c r="A647" t="s">
        <v>787</v>
      </c>
      <c r="B647" t="s">
        <v>1052</v>
      </c>
      <c r="C647" s="1">
        <v>0.5</v>
      </c>
      <c r="D647" s="1">
        <v>0.66666666666666663</v>
      </c>
      <c r="E647" t="b">
        <f>LEN(TRIM(availability[[#This Row],[FacultyID]]))=0</f>
        <v>0</v>
      </c>
      <c r="F647" t="b">
        <f>LEN(TRIM(availability[[#This Row],[Day]]))=0</f>
        <v>0</v>
      </c>
      <c r="G647" t="b">
        <f>IF(availability[[#This Row],[Day]]="",FALSE, ISERROR(MATCH(availability[[#This Row],[Day]], RefLists!$E:$E, 0)))</f>
        <v>0</v>
      </c>
      <c r="H647" t="b">
        <f>LEN(availability[[#This Row],[FacultyID]])&lt;&gt;LEN(TRIM(availability[[#This Row],[FacultyID]]))</f>
        <v>0</v>
      </c>
      <c r="I647" t="b">
        <f>OR(availability[[#This Row],[AvailableStart]]="", ISBLANK(availability[[#This Row],[AvailableStart]]))</f>
        <v>0</v>
      </c>
      <c r="J647" t="b">
        <f>OR(availability[[#This Row],[AvailableEnd]]="", ISBLANK(availability[[#This Row],[AvailableEnd]]))</f>
        <v>0</v>
      </c>
      <c r="K647" t="b">
        <f>AND(NOT(availability[[#This Row],[start_missing]]), NOT(ISNUMBER(availability[[#This Row],[AvailableStart]])))</f>
        <v>0</v>
      </c>
      <c r="L647" t="b">
        <f>AND(NOT(availability[[#This Row],[end_missing]]), NOT(ISNUMBER(availability[[#This Row],[AvailableEnd]])))</f>
        <v>0</v>
      </c>
      <c r="M647">
        <f>IF(availability[[#This Row],[start_missing]],"", IF(ISNUMBER(availability[[#This Row],[AvailableStart]]), availability[[#This Row],[AvailableStart]], IFERROR(TIMEVALUE(availability[[#This Row],[AvailableStart]]), "")))</f>
        <v>0.5</v>
      </c>
      <c r="N647">
        <f>IF(availability[[#This Row],[end_missing]],"", IF(ISNUMBER(availability[[#This Row],[AvailableEnd]]), availability[[#This Row],[AvailableEnd]], IFERROR(TIMEVALUE(availability[[#This Row],[AvailableEnd]]), "")))</f>
        <v>0.66666666666666663</v>
      </c>
      <c r="O647" t="b">
        <f>IF(OR(availability[[#This Row],[start_missing]],availability[[#This Row],[end_missing]]), FALSE,
 IF(OR(availability[[#This Row],[start_not_time]],availability[[#This Row],[end_not_time]]), FALSE,
 availability[[#This Row],[end_num]]-availability[[#This Row],[start_num]]&lt;0))</f>
        <v>0</v>
      </c>
      <c r="P647" cm="1">
        <f t="array" aca="1" ref="P647" ca="1">IF(OR(availability[[#This Row],[start_missing]],availability[[#This Row],[end_missing]]), "",
 IF(OR(availability[[#This Row],[start_not_time]],availability[[#This Row],[end_not_time]]), "",
 (_FV(availability[#This Row],"end_num",TRUE)-_FV(availability[#This Row],"start_num",TRUE))*24))</f>
        <v>0</v>
      </c>
      <c r="Q647">
        <f ca="1">IF(availability[[#This Row],[duration_hours]]="", FALSE,
 OR(availability[[#This Row],[duration_hours]]&lt;=0, availability[[#This Row],[duration_hours]]&gt;16))</f>
        <v>0</v>
      </c>
    </row>
    <row r="648" spans="1:17" x14ac:dyDescent="0.25">
      <c r="A648" t="s">
        <v>787</v>
      </c>
      <c r="B648" t="s">
        <v>1050</v>
      </c>
      <c r="C648" s="1">
        <v>0.33333333333333331</v>
      </c>
      <c r="D648" s="1">
        <v>0.45833333333333331</v>
      </c>
      <c r="E648" t="b">
        <f>LEN(TRIM(availability[[#This Row],[FacultyID]]))=0</f>
        <v>0</v>
      </c>
      <c r="F648" t="b">
        <f>LEN(TRIM(availability[[#This Row],[Day]]))=0</f>
        <v>0</v>
      </c>
      <c r="G648" t="b">
        <f>IF(availability[[#This Row],[Day]]="",FALSE, ISERROR(MATCH(availability[[#This Row],[Day]], RefLists!$E:$E, 0)))</f>
        <v>0</v>
      </c>
      <c r="H648" t="b">
        <f>LEN(availability[[#This Row],[FacultyID]])&lt;&gt;LEN(TRIM(availability[[#This Row],[FacultyID]]))</f>
        <v>0</v>
      </c>
      <c r="I648" t="b">
        <f>OR(availability[[#This Row],[AvailableStart]]="", ISBLANK(availability[[#This Row],[AvailableStart]]))</f>
        <v>0</v>
      </c>
      <c r="J648" t="b">
        <f>OR(availability[[#This Row],[AvailableEnd]]="", ISBLANK(availability[[#This Row],[AvailableEnd]]))</f>
        <v>0</v>
      </c>
      <c r="K648" t="b">
        <f>AND(NOT(availability[[#This Row],[start_missing]]), NOT(ISNUMBER(availability[[#This Row],[AvailableStart]])))</f>
        <v>0</v>
      </c>
      <c r="L648" t="b">
        <f>AND(NOT(availability[[#This Row],[end_missing]]), NOT(ISNUMBER(availability[[#This Row],[AvailableEnd]])))</f>
        <v>0</v>
      </c>
      <c r="M648">
        <f>IF(availability[[#This Row],[start_missing]],"", IF(ISNUMBER(availability[[#This Row],[AvailableStart]]), availability[[#This Row],[AvailableStart]], IFERROR(TIMEVALUE(availability[[#This Row],[AvailableStart]]), "")))</f>
        <v>0.33333333333333331</v>
      </c>
      <c r="N648">
        <f>IF(availability[[#This Row],[end_missing]],"", IF(ISNUMBER(availability[[#This Row],[AvailableEnd]]), availability[[#This Row],[AvailableEnd]], IFERROR(TIMEVALUE(availability[[#This Row],[AvailableEnd]]), "")))</f>
        <v>0.45833333333333331</v>
      </c>
      <c r="O648" t="b">
        <f>IF(OR(availability[[#This Row],[start_missing]],availability[[#This Row],[end_missing]]), FALSE,
 IF(OR(availability[[#This Row],[start_not_time]],availability[[#This Row],[end_not_time]]), FALSE,
 availability[[#This Row],[end_num]]-availability[[#This Row],[start_num]]&lt;0))</f>
        <v>0</v>
      </c>
      <c r="P648" cm="1">
        <f t="array" aca="1" ref="P648" ca="1">IF(OR(availability[[#This Row],[start_missing]],availability[[#This Row],[end_missing]]), "",
 IF(OR(availability[[#This Row],[start_not_time]],availability[[#This Row],[end_not_time]]), "",
 (_FV(availability[#This Row],"end_num",TRUE)-_FV(availability[#This Row],"start_num",TRUE))*24))</f>
        <v>0</v>
      </c>
      <c r="Q648">
        <f ca="1">IF(availability[[#This Row],[duration_hours]]="", FALSE,
 OR(availability[[#This Row],[duration_hours]]&lt;=0, availability[[#This Row],[duration_hours]]&gt;16))</f>
        <v>0</v>
      </c>
    </row>
    <row r="649" spans="1:17" x14ac:dyDescent="0.25">
      <c r="A649" t="s">
        <v>787</v>
      </c>
      <c r="B649" t="s">
        <v>1051</v>
      </c>
      <c r="C649" s="1">
        <v>0.375</v>
      </c>
      <c r="D649" s="1">
        <v>0.54166666666666663</v>
      </c>
      <c r="E649" t="b">
        <f>LEN(TRIM(availability[[#This Row],[FacultyID]]))=0</f>
        <v>0</v>
      </c>
      <c r="F649" t="b">
        <f>LEN(TRIM(availability[[#This Row],[Day]]))=0</f>
        <v>0</v>
      </c>
      <c r="G649" t="b">
        <f>IF(availability[[#This Row],[Day]]="",FALSE, ISERROR(MATCH(availability[[#This Row],[Day]], RefLists!$E:$E, 0)))</f>
        <v>0</v>
      </c>
      <c r="H649" t="b">
        <f>LEN(availability[[#This Row],[FacultyID]])&lt;&gt;LEN(TRIM(availability[[#This Row],[FacultyID]]))</f>
        <v>0</v>
      </c>
      <c r="I649" t="b">
        <f>OR(availability[[#This Row],[AvailableStart]]="", ISBLANK(availability[[#This Row],[AvailableStart]]))</f>
        <v>0</v>
      </c>
      <c r="J649" t="b">
        <f>OR(availability[[#This Row],[AvailableEnd]]="", ISBLANK(availability[[#This Row],[AvailableEnd]]))</f>
        <v>0</v>
      </c>
      <c r="K649" t="b">
        <f>AND(NOT(availability[[#This Row],[start_missing]]), NOT(ISNUMBER(availability[[#This Row],[AvailableStart]])))</f>
        <v>0</v>
      </c>
      <c r="L649" t="b">
        <f>AND(NOT(availability[[#This Row],[end_missing]]), NOT(ISNUMBER(availability[[#This Row],[AvailableEnd]])))</f>
        <v>0</v>
      </c>
      <c r="M649">
        <f>IF(availability[[#This Row],[start_missing]],"", IF(ISNUMBER(availability[[#This Row],[AvailableStart]]), availability[[#This Row],[AvailableStart]], IFERROR(TIMEVALUE(availability[[#This Row],[AvailableStart]]), "")))</f>
        <v>0.375</v>
      </c>
      <c r="N649">
        <f>IF(availability[[#This Row],[end_missing]],"", IF(ISNUMBER(availability[[#This Row],[AvailableEnd]]), availability[[#This Row],[AvailableEnd]], IFERROR(TIMEVALUE(availability[[#This Row],[AvailableEnd]]), "")))</f>
        <v>0.54166666666666663</v>
      </c>
      <c r="O649" t="b">
        <f>IF(OR(availability[[#This Row],[start_missing]],availability[[#This Row],[end_missing]]), FALSE,
 IF(OR(availability[[#This Row],[start_not_time]],availability[[#This Row],[end_not_time]]), FALSE,
 availability[[#This Row],[end_num]]-availability[[#This Row],[start_num]]&lt;0))</f>
        <v>0</v>
      </c>
      <c r="P649" cm="1">
        <f t="array" aca="1" ref="P649" ca="1">IF(OR(availability[[#This Row],[start_missing]],availability[[#This Row],[end_missing]]), "",
 IF(OR(availability[[#This Row],[start_not_time]],availability[[#This Row],[end_not_time]]), "",
 (_FV(availability[#This Row],"end_num",TRUE)-_FV(availability[#This Row],"start_num",TRUE))*24))</f>
        <v>0</v>
      </c>
      <c r="Q649">
        <f ca="1">IF(availability[[#This Row],[duration_hours]]="", FALSE,
 OR(availability[[#This Row],[duration_hours]]&lt;=0, availability[[#This Row],[duration_hours]]&gt;16))</f>
        <v>0</v>
      </c>
    </row>
    <row r="650" spans="1:17" x14ac:dyDescent="0.25">
      <c r="A650" t="s">
        <v>790</v>
      </c>
      <c r="B650" t="s">
        <v>1052</v>
      </c>
      <c r="C650" s="1">
        <v>0.45833333333333331</v>
      </c>
      <c r="D650" s="1">
        <v>0.625</v>
      </c>
      <c r="E650" t="b">
        <f>LEN(TRIM(availability[[#This Row],[FacultyID]]))=0</f>
        <v>0</v>
      </c>
      <c r="F650" t="b">
        <f>LEN(TRIM(availability[[#This Row],[Day]]))=0</f>
        <v>0</v>
      </c>
      <c r="G650" t="b">
        <f>IF(availability[[#This Row],[Day]]="",FALSE, ISERROR(MATCH(availability[[#This Row],[Day]], RefLists!$E:$E, 0)))</f>
        <v>0</v>
      </c>
      <c r="H650" t="b">
        <f>LEN(availability[[#This Row],[FacultyID]])&lt;&gt;LEN(TRIM(availability[[#This Row],[FacultyID]]))</f>
        <v>0</v>
      </c>
      <c r="I650" t="b">
        <f>OR(availability[[#This Row],[AvailableStart]]="", ISBLANK(availability[[#This Row],[AvailableStart]]))</f>
        <v>0</v>
      </c>
      <c r="J650" t="b">
        <f>OR(availability[[#This Row],[AvailableEnd]]="", ISBLANK(availability[[#This Row],[AvailableEnd]]))</f>
        <v>0</v>
      </c>
      <c r="K650" t="b">
        <f>AND(NOT(availability[[#This Row],[start_missing]]), NOT(ISNUMBER(availability[[#This Row],[AvailableStart]])))</f>
        <v>0</v>
      </c>
      <c r="L650" t="b">
        <f>AND(NOT(availability[[#This Row],[end_missing]]), NOT(ISNUMBER(availability[[#This Row],[AvailableEnd]])))</f>
        <v>0</v>
      </c>
      <c r="M650">
        <f>IF(availability[[#This Row],[start_missing]],"", IF(ISNUMBER(availability[[#This Row],[AvailableStart]]), availability[[#This Row],[AvailableStart]], IFERROR(TIMEVALUE(availability[[#This Row],[AvailableStart]]), "")))</f>
        <v>0.45833333333333331</v>
      </c>
      <c r="N650">
        <f>IF(availability[[#This Row],[end_missing]],"", IF(ISNUMBER(availability[[#This Row],[AvailableEnd]]), availability[[#This Row],[AvailableEnd]], IFERROR(TIMEVALUE(availability[[#This Row],[AvailableEnd]]), "")))</f>
        <v>0.625</v>
      </c>
      <c r="O650" t="b">
        <f>IF(OR(availability[[#This Row],[start_missing]],availability[[#This Row],[end_missing]]), FALSE,
 IF(OR(availability[[#This Row],[start_not_time]],availability[[#This Row],[end_not_time]]), FALSE,
 availability[[#This Row],[end_num]]-availability[[#This Row],[start_num]]&lt;0))</f>
        <v>0</v>
      </c>
      <c r="P650" cm="1">
        <f t="array" aca="1" ref="P650" ca="1">IF(OR(availability[[#This Row],[start_missing]],availability[[#This Row],[end_missing]]), "",
 IF(OR(availability[[#This Row],[start_not_time]],availability[[#This Row],[end_not_time]]), "",
 (_FV(availability[#This Row],"end_num",TRUE)-_FV(availability[#This Row],"start_num",TRUE))*24))</f>
        <v>0</v>
      </c>
      <c r="Q650">
        <f ca="1">IF(availability[[#This Row],[duration_hours]]="", FALSE,
 OR(availability[[#This Row],[duration_hours]]&lt;=0, availability[[#This Row],[duration_hours]]&gt;16))</f>
        <v>0</v>
      </c>
    </row>
    <row r="651" spans="1:17" x14ac:dyDescent="0.25">
      <c r="A651" t="s">
        <v>790</v>
      </c>
      <c r="B651" t="s">
        <v>1053</v>
      </c>
      <c r="C651" s="1">
        <v>0.45833333333333331</v>
      </c>
      <c r="D651" s="1">
        <v>0.625</v>
      </c>
      <c r="E651" t="b">
        <f>LEN(TRIM(availability[[#This Row],[FacultyID]]))=0</f>
        <v>0</v>
      </c>
      <c r="F651" t="b">
        <f>LEN(TRIM(availability[[#This Row],[Day]]))=0</f>
        <v>0</v>
      </c>
      <c r="G651" t="b">
        <f>IF(availability[[#This Row],[Day]]="",FALSE, ISERROR(MATCH(availability[[#This Row],[Day]], RefLists!$E:$E, 0)))</f>
        <v>0</v>
      </c>
      <c r="H651" t="b">
        <f>LEN(availability[[#This Row],[FacultyID]])&lt;&gt;LEN(TRIM(availability[[#This Row],[FacultyID]]))</f>
        <v>0</v>
      </c>
      <c r="I651" t="b">
        <f>OR(availability[[#This Row],[AvailableStart]]="", ISBLANK(availability[[#This Row],[AvailableStart]]))</f>
        <v>0</v>
      </c>
      <c r="J651" t="b">
        <f>OR(availability[[#This Row],[AvailableEnd]]="", ISBLANK(availability[[#This Row],[AvailableEnd]]))</f>
        <v>0</v>
      </c>
      <c r="K651" t="b">
        <f>AND(NOT(availability[[#This Row],[start_missing]]), NOT(ISNUMBER(availability[[#This Row],[AvailableStart]])))</f>
        <v>0</v>
      </c>
      <c r="L651" t="b">
        <f>AND(NOT(availability[[#This Row],[end_missing]]), NOT(ISNUMBER(availability[[#This Row],[AvailableEnd]])))</f>
        <v>0</v>
      </c>
      <c r="M651">
        <f>IF(availability[[#This Row],[start_missing]],"", IF(ISNUMBER(availability[[#This Row],[AvailableStart]]), availability[[#This Row],[AvailableStart]], IFERROR(TIMEVALUE(availability[[#This Row],[AvailableStart]]), "")))</f>
        <v>0.45833333333333331</v>
      </c>
      <c r="N651">
        <f>IF(availability[[#This Row],[end_missing]],"", IF(ISNUMBER(availability[[#This Row],[AvailableEnd]]), availability[[#This Row],[AvailableEnd]], IFERROR(TIMEVALUE(availability[[#This Row],[AvailableEnd]]), "")))</f>
        <v>0.625</v>
      </c>
      <c r="O651" t="b">
        <f>IF(OR(availability[[#This Row],[start_missing]],availability[[#This Row],[end_missing]]), FALSE,
 IF(OR(availability[[#This Row],[start_not_time]],availability[[#This Row],[end_not_time]]), FALSE,
 availability[[#This Row],[end_num]]-availability[[#This Row],[start_num]]&lt;0))</f>
        <v>0</v>
      </c>
      <c r="P651" cm="1">
        <f t="array" aca="1" ref="P651" ca="1">IF(OR(availability[[#This Row],[start_missing]],availability[[#This Row],[end_missing]]), "",
 IF(OR(availability[[#This Row],[start_not_time]],availability[[#This Row],[end_not_time]]), "",
 (_FV(availability[#This Row],"end_num",TRUE)-_FV(availability[#This Row],"start_num",TRUE))*24))</f>
        <v>0</v>
      </c>
      <c r="Q651">
        <f ca="1">IF(availability[[#This Row],[duration_hours]]="", FALSE,
 OR(availability[[#This Row],[duration_hours]]&lt;=0, availability[[#This Row],[duration_hours]]&gt;16))</f>
        <v>0</v>
      </c>
    </row>
    <row r="652" spans="1:17" x14ac:dyDescent="0.25">
      <c r="A652" t="s">
        <v>790</v>
      </c>
      <c r="B652" t="s">
        <v>1051</v>
      </c>
      <c r="C652" s="1">
        <v>0.33333333333333331</v>
      </c>
      <c r="D652" s="1">
        <v>0.5</v>
      </c>
      <c r="E652" t="b">
        <f>LEN(TRIM(availability[[#This Row],[FacultyID]]))=0</f>
        <v>0</v>
      </c>
      <c r="F652" t="b">
        <f>LEN(TRIM(availability[[#This Row],[Day]]))=0</f>
        <v>0</v>
      </c>
      <c r="G652" t="b">
        <f>IF(availability[[#This Row],[Day]]="",FALSE, ISERROR(MATCH(availability[[#This Row],[Day]], RefLists!$E:$E, 0)))</f>
        <v>0</v>
      </c>
      <c r="H652" t="b">
        <f>LEN(availability[[#This Row],[FacultyID]])&lt;&gt;LEN(TRIM(availability[[#This Row],[FacultyID]]))</f>
        <v>0</v>
      </c>
      <c r="I652" t="b">
        <f>OR(availability[[#This Row],[AvailableStart]]="", ISBLANK(availability[[#This Row],[AvailableStart]]))</f>
        <v>0</v>
      </c>
      <c r="J652" t="b">
        <f>OR(availability[[#This Row],[AvailableEnd]]="", ISBLANK(availability[[#This Row],[AvailableEnd]]))</f>
        <v>0</v>
      </c>
      <c r="K652" t="b">
        <f>AND(NOT(availability[[#This Row],[start_missing]]), NOT(ISNUMBER(availability[[#This Row],[AvailableStart]])))</f>
        <v>0</v>
      </c>
      <c r="L652" t="b">
        <f>AND(NOT(availability[[#This Row],[end_missing]]), NOT(ISNUMBER(availability[[#This Row],[AvailableEnd]])))</f>
        <v>0</v>
      </c>
      <c r="M652">
        <f>IF(availability[[#This Row],[start_missing]],"", IF(ISNUMBER(availability[[#This Row],[AvailableStart]]), availability[[#This Row],[AvailableStart]], IFERROR(TIMEVALUE(availability[[#This Row],[AvailableStart]]), "")))</f>
        <v>0.33333333333333331</v>
      </c>
      <c r="N652">
        <f>IF(availability[[#This Row],[end_missing]],"", IF(ISNUMBER(availability[[#This Row],[AvailableEnd]]), availability[[#This Row],[AvailableEnd]], IFERROR(TIMEVALUE(availability[[#This Row],[AvailableEnd]]), "")))</f>
        <v>0.5</v>
      </c>
      <c r="O652" t="b">
        <f>IF(OR(availability[[#This Row],[start_missing]],availability[[#This Row],[end_missing]]), FALSE,
 IF(OR(availability[[#This Row],[start_not_time]],availability[[#This Row],[end_not_time]]), FALSE,
 availability[[#This Row],[end_num]]-availability[[#This Row],[start_num]]&lt;0))</f>
        <v>0</v>
      </c>
      <c r="P652" cm="1">
        <f t="array" aca="1" ref="P652" ca="1">IF(OR(availability[[#This Row],[start_missing]],availability[[#This Row],[end_missing]]), "",
 IF(OR(availability[[#This Row],[start_not_time]],availability[[#This Row],[end_not_time]]), "",
 (_FV(availability[#This Row],"end_num",TRUE)-_FV(availability[#This Row],"start_num",TRUE))*24))</f>
        <v>0</v>
      </c>
      <c r="Q652">
        <f ca="1">IF(availability[[#This Row],[duration_hours]]="", FALSE,
 OR(availability[[#This Row],[duration_hours]]&lt;=0, availability[[#This Row],[duration_hours]]&gt;16))</f>
        <v>0</v>
      </c>
    </row>
    <row r="653" spans="1:17" x14ac:dyDescent="0.25">
      <c r="A653" t="s">
        <v>790</v>
      </c>
      <c r="B653" t="s">
        <v>1049</v>
      </c>
      <c r="C653" s="1">
        <v>0.54166666666666663</v>
      </c>
      <c r="D653" s="1">
        <v>0.66666666666666663</v>
      </c>
      <c r="E653" t="b">
        <f>LEN(TRIM(availability[[#This Row],[FacultyID]]))=0</f>
        <v>0</v>
      </c>
      <c r="F653" t="b">
        <f>LEN(TRIM(availability[[#This Row],[Day]]))=0</f>
        <v>0</v>
      </c>
      <c r="G653" t="b">
        <f>IF(availability[[#This Row],[Day]]="",FALSE, ISERROR(MATCH(availability[[#This Row],[Day]], RefLists!$E:$E, 0)))</f>
        <v>0</v>
      </c>
      <c r="H653" t="b">
        <f>LEN(availability[[#This Row],[FacultyID]])&lt;&gt;LEN(TRIM(availability[[#This Row],[FacultyID]]))</f>
        <v>0</v>
      </c>
      <c r="I653" t="b">
        <f>OR(availability[[#This Row],[AvailableStart]]="", ISBLANK(availability[[#This Row],[AvailableStart]]))</f>
        <v>0</v>
      </c>
      <c r="J653" t="b">
        <f>OR(availability[[#This Row],[AvailableEnd]]="", ISBLANK(availability[[#This Row],[AvailableEnd]]))</f>
        <v>0</v>
      </c>
      <c r="K653" t="b">
        <f>AND(NOT(availability[[#This Row],[start_missing]]), NOT(ISNUMBER(availability[[#This Row],[AvailableStart]])))</f>
        <v>0</v>
      </c>
      <c r="L653" t="b">
        <f>AND(NOT(availability[[#This Row],[end_missing]]), NOT(ISNUMBER(availability[[#This Row],[AvailableEnd]])))</f>
        <v>0</v>
      </c>
      <c r="M653">
        <f>IF(availability[[#This Row],[start_missing]],"", IF(ISNUMBER(availability[[#This Row],[AvailableStart]]), availability[[#This Row],[AvailableStart]], IFERROR(TIMEVALUE(availability[[#This Row],[AvailableStart]]), "")))</f>
        <v>0.54166666666666663</v>
      </c>
      <c r="N653">
        <f>IF(availability[[#This Row],[end_missing]],"", IF(ISNUMBER(availability[[#This Row],[AvailableEnd]]), availability[[#This Row],[AvailableEnd]], IFERROR(TIMEVALUE(availability[[#This Row],[AvailableEnd]]), "")))</f>
        <v>0.66666666666666663</v>
      </c>
      <c r="O653" t="b">
        <f>IF(OR(availability[[#This Row],[start_missing]],availability[[#This Row],[end_missing]]), FALSE,
 IF(OR(availability[[#This Row],[start_not_time]],availability[[#This Row],[end_not_time]]), FALSE,
 availability[[#This Row],[end_num]]-availability[[#This Row],[start_num]]&lt;0))</f>
        <v>0</v>
      </c>
      <c r="P653" cm="1">
        <f t="array" aca="1" ref="P653" ca="1">IF(OR(availability[[#This Row],[start_missing]],availability[[#This Row],[end_missing]]), "",
 IF(OR(availability[[#This Row],[start_not_time]],availability[[#This Row],[end_not_time]]), "",
 (_FV(availability[#This Row],"end_num",TRUE)-_FV(availability[#This Row],"start_num",TRUE))*24))</f>
        <v>0</v>
      </c>
      <c r="Q653">
        <f ca="1">IF(availability[[#This Row],[duration_hours]]="", FALSE,
 OR(availability[[#This Row],[duration_hours]]&lt;=0, availability[[#This Row],[duration_hours]]&gt;16))</f>
        <v>0</v>
      </c>
    </row>
    <row r="654" spans="1:17" x14ac:dyDescent="0.25">
      <c r="A654" t="s">
        <v>793</v>
      </c>
      <c r="B654" t="s">
        <v>1053</v>
      </c>
      <c r="C654" s="1">
        <v>0.33333333333333331</v>
      </c>
      <c r="D654" s="1">
        <v>0.5</v>
      </c>
      <c r="E654" t="b">
        <f>LEN(TRIM(availability[[#This Row],[FacultyID]]))=0</f>
        <v>0</v>
      </c>
      <c r="F654" t="b">
        <f>LEN(TRIM(availability[[#This Row],[Day]]))=0</f>
        <v>0</v>
      </c>
      <c r="G654" t="b">
        <f>IF(availability[[#This Row],[Day]]="",FALSE, ISERROR(MATCH(availability[[#This Row],[Day]], RefLists!$E:$E, 0)))</f>
        <v>0</v>
      </c>
      <c r="H654" t="b">
        <f>LEN(availability[[#This Row],[FacultyID]])&lt;&gt;LEN(TRIM(availability[[#This Row],[FacultyID]]))</f>
        <v>0</v>
      </c>
      <c r="I654" t="b">
        <f>OR(availability[[#This Row],[AvailableStart]]="", ISBLANK(availability[[#This Row],[AvailableStart]]))</f>
        <v>0</v>
      </c>
      <c r="J654" t="b">
        <f>OR(availability[[#This Row],[AvailableEnd]]="", ISBLANK(availability[[#This Row],[AvailableEnd]]))</f>
        <v>0</v>
      </c>
      <c r="K654" t="b">
        <f>AND(NOT(availability[[#This Row],[start_missing]]), NOT(ISNUMBER(availability[[#This Row],[AvailableStart]])))</f>
        <v>0</v>
      </c>
      <c r="L654" t="b">
        <f>AND(NOT(availability[[#This Row],[end_missing]]), NOT(ISNUMBER(availability[[#This Row],[AvailableEnd]])))</f>
        <v>0</v>
      </c>
      <c r="M654">
        <f>IF(availability[[#This Row],[start_missing]],"", IF(ISNUMBER(availability[[#This Row],[AvailableStart]]), availability[[#This Row],[AvailableStart]], IFERROR(TIMEVALUE(availability[[#This Row],[AvailableStart]]), "")))</f>
        <v>0.33333333333333331</v>
      </c>
      <c r="N654">
        <f>IF(availability[[#This Row],[end_missing]],"", IF(ISNUMBER(availability[[#This Row],[AvailableEnd]]), availability[[#This Row],[AvailableEnd]], IFERROR(TIMEVALUE(availability[[#This Row],[AvailableEnd]]), "")))</f>
        <v>0.5</v>
      </c>
      <c r="O654" t="b">
        <f>IF(OR(availability[[#This Row],[start_missing]],availability[[#This Row],[end_missing]]), FALSE,
 IF(OR(availability[[#This Row],[start_not_time]],availability[[#This Row],[end_not_time]]), FALSE,
 availability[[#This Row],[end_num]]-availability[[#This Row],[start_num]]&lt;0))</f>
        <v>0</v>
      </c>
      <c r="P654" cm="1">
        <f t="array" aca="1" ref="P654" ca="1">IF(OR(availability[[#This Row],[start_missing]],availability[[#This Row],[end_missing]]), "",
 IF(OR(availability[[#This Row],[start_not_time]],availability[[#This Row],[end_not_time]]), "",
 (_FV(availability[#This Row],"end_num",TRUE)-_FV(availability[#This Row],"start_num",TRUE))*24))</f>
        <v>0</v>
      </c>
      <c r="Q654">
        <f ca="1">IF(availability[[#This Row],[duration_hours]]="", FALSE,
 OR(availability[[#This Row],[duration_hours]]&lt;=0, availability[[#This Row],[duration_hours]]&gt;16))</f>
        <v>0</v>
      </c>
    </row>
    <row r="655" spans="1:17" x14ac:dyDescent="0.25">
      <c r="A655" t="s">
        <v>793</v>
      </c>
      <c r="B655" t="s">
        <v>1050</v>
      </c>
      <c r="C655" s="1">
        <v>0.41666666666666669</v>
      </c>
      <c r="D655" s="1">
        <v>0.5</v>
      </c>
      <c r="E655" t="b">
        <f>LEN(TRIM(availability[[#This Row],[FacultyID]]))=0</f>
        <v>0</v>
      </c>
      <c r="F655" t="b">
        <f>LEN(TRIM(availability[[#This Row],[Day]]))=0</f>
        <v>0</v>
      </c>
      <c r="G655" t="b">
        <f>IF(availability[[#This Row],[Day]]="",FALSE, ISERROR(MATCH(availability[[#This Row],[Day]], RefLists!$E:$E, 0)))</f>
        <v>0</v>
      </c>
      <c r="H655" t="b">
        <f>LEN(availability[[#This Row],[FacultyID]])&lt;&gt;LEN(TRIM(availability[[#This Row],[FacultyID]]))</f>
        <v>0</v>
      </c>
      <c r="I655" t="b">
        <f>OR(availability[[#This Row],[AvailableStart]]="", ISBLANK(availability[[#This Row],[AvailableStart]]))</f>
        <v>0</v>
      </c>
      <c r="J655" t="b">
        <f>OR(availability[[#This Row],[AvailableEnd]]="", ISBLANK(availability[[#This Row],[AvailableEnd]]))</f>
        <v>0</v>
      </c>
      <c r="K655" t="b">
        <f>AND(NOT(availability[[#This Row],[start_missing]]), NOT(ISNUMBER(availability[[#This Row],[AvailableStart]])))</f>
        <v>0</v>
      </c>
      <c r="L655" t="b">
        <f>AND(NOT(availability[[#This Row],[end_missing]]), NOT(ISNUMBER(availability[[#This Row],[AvailableEnd]])))</f>
        <v>0</v>
      </c>
      <c r="M655">
        <f>IF(availability[[#This Row],[start_missing]],"", IF(ISNUMBER(availability[[#This Row],[AvailableStart]]), availability[[#This Row],[AvailableStart]], IFERROR(TIMEVALUE(availability[[#This Row],[AvailableStart]]), "")))</f>
        <v>0.41666666666666669</v>
      </c>
      <c r="N655">
        <f>IF(availability[[#This Row],[end_missing]],"", IF(ISNUMBER(availability[[#This Row],[AvailableEnd]]), availability[[#This Row],[AvailableEnd]], IFERROR(TIMEVALUE(availability[[#This Row],[AvailableEnd]]), "")))</f>
        <v>0.5</v>
      </c>
      <c r="O655" t="b">
        <f>IF(OR(availability[[#This Row],[start_missing]],availability[[#This Row],[end_missing]]), FALSE,
 IF(OR(availability[[#This Row],[start_not_time]],availability[[#This Row],[end_not_time]]), FALSE,
 availability[[#This Row],[end_num]]-availability[[#This Row],[start_num]]&lt;0))</f>
        <v>0</v>
      </c>
      <c r="P655" cm="1">
        <f t="array" aca="1" ref="P655" ca="1">IF(OR(availability[[#This Row],[start_missing]],availability[[#This Row],[end_missing]]), "",
 IF(OR(availability[[#This Row],[start_not_time]],availability[[#This Row],[end_not_time]]), "",
 (_FV(availability[#This Row],"end_num",TRUE)-_FV(availability[#This Row],"start_num",TRUE))*24))</f>
        <v>0</v>
      </c>
      <c r="Q655">
        <f ca="1">IF(availability[[#This Row],[duration_hours]]="", FALSE,
 OR(availability[[#This Row],[duration_hours]]&lt;=0, availability[[#This Row],[duration_hours]]&gt;16))</f>
        <v>0</v>
      </c>
    </row>
    <row r="656" spans="1:17" x14ac:dyDescent="0.25">
      <c r="A656" t="s">
        <v>793</v>
      </c>
      <c r="B656" t="s">
        <v>1052</v>
      </c>
      <c r="C656" s="1">
        <v>0.375</v>
      </c>
      <c r="D656" s="1">
        <v>0.54166666666666663</v>
      </c>
      <c r="E656" t="b">
        <f>LEN(TRIM(availability[[#This Row],[FacultyID]]))=0</f>
        <v>0</v>
      </c>
      <c r="F656" t="b">
        <f>LEN(TRIM(availability[[#This Row],[Day]]))=0</f>
        <v>0</v>
      </c>
      <c r="G656" t="b">
        <f>IF(availability[[#This Row],[Day]]="",FALSE, ISERROR(MATCH(availability[[#This Row],[Day]], RefLists!$E:$E, 0)))</f>
        <v>0</v>
      </c>
      <c r="H656" t="b">
        <f>LEN(availability[[#This Row],[FacultyID]])&lt;&gt;LEN(TRIM(availability[[#This Row],[FacultyID]]))</f>
        <v>0</v>
      </c>
      <c r="I656" t="b">
        <f>OR(availability[[#This Row],[AvailableStart]]="", ISBLANK(availability[[#This Row],[AvailableStart]]))</f>
        <v>0</v>
      </c>
      <c r="J656" t="b">
        <f>OR(availability[[#This Row],[AvailableEnd]]="", ISBLANK(availability[[#This Row],[AvailableEnd]]))</f>
        <v>0</v>
      </c>
      <c r="K656" t="b">
        <f>AND(NOT(availability[[#This Row],[start_missing]]), NOT(ISNUMBER(availability[[#This Row],[AvailableStart]])))</f>
        <v>0</v>
      </c>
      <c r="L656" t="b">
        <f>AND(NOT(availability[[#This Row],[end_missing]]), NOT(ISNUMBER(availability[[#This Row],[AvailableEnd]])))</f>
        <v>0</v>
      </c>
      <c r="M656">
        <f>IF(availability[[#This Row],[start_missing]],"", IF(ISNUMBER(availability[[#This Row],[AvailableStart]]), availability[[#This Row],[AvailableStart]], IFERROR(TIMEVALUE(availability[[#This Row],[AvailableStart]]), "")))</f>
        <v>0.375</v>
      </c>
      <c r="N656">
        <f>IF(availability[[#This Row],[end_missing]],"", IF(ISNUMBER(availability[[#This Row],[AvailableEnd]]), availability[[#This Row],[AvailableEnd]], IFERROR(TIMEVALUE(availability[[#This Row],[AvailableEnd]]), "")))</f>
        <v>0.54166666666666663</v>
      </c>
      <c r="O656" t="b">
        <f>IF(OR(availability[[#This Row],[start_missing]],availability[[#This Row],[end_missing]]), FALSE,
 IF(OR(availability[[#This Row],[start_not_time]],availability[[#This Row],[end_not_time]]), FALSE,
 availability[[#This Row],[end_num]]-availability[[#This Row],[start_num]]&lt;0))</f>
        <v>0</v>
      </c>
      <c r="P656" cm="1">
        <f t="array" aca="1" ref="P656" ca="1">IF(OR(availability[[#This Row],[start_missing]],availability[[#This Row],[end_missing]]), "",
 IF(OR(availability[[#This Row],[start_not_time]],availability[[#This Row],[end_not_time]]), "",
 (_FV(availability[#This Row],"end_num",TRUE)-_FV(availability[#This Row],"start_num",TRUE))*24))</f>
        <v>0</v>
      </c>
      <c r="Q656">
        <f ca="1">IF(availability[[#This Row],[duration_hours]]="", FALSE,
 OR(availability[[#This Row],[duration_hours]]&lt;=0, availability[[#This Row],[duration_hours]]&gt;16))</f>
        <v>0</v>
      </c>
    </row>
    <row r="657" spans="1:17" x14ac:dyDescent="0.25">
      <c r="A657" t="s">
        <v>793</v>
      </c>
      <c r="B657" t="s">
        <v>1049</v>
      </c>
      <c r="C657" s="1">
        <v>0.33333333333333331</v>
      </c>
      <c r="D657" s="1">
        <v>0.41666666666666669</v>
      </c>
      <c r="E657" t="b">
        <f>LEN(TRIM(availability[[#This Row],[FacultyID]]))=0</f>
        <v>0</v>
      </c>
      <c r="F657" t="b">
        <f>LEN(TRIM(availability[[#This Row],[Day]]))=0</f>
        <v>0</v>
      </c>
      <c r="G657" t="b">
        <f>IF(availability[[#This Row],[Day]]="",FALSE, ISERROR(MATCH(availability[[#This Row],[Day]], RefLists!$E:$E, 0)))</f>
        <v>0</v>
      </c>
      <c r="H657" t="b">
        <f>LEN(availability[[#This Row],[FacultyID]])&lt;&gt;LEN(TRIM(availability[[#This Row],[FacultyID]]))</f>
        <v>0</v>
      </c>
      <c r="I657" t="b">
        <f>OR(availability[[#This Row],[AvailableStart]]="", ISBLANK(availability[[#This Row],[AvailableStart]]))</f>
        <v>0</v>
      </c>
      <c r="J657" t="b">
        <f>OR(availability[[#This Row],[AvailableEnd]]="", ISBLANK(availability[[#This Row],[AvailableEnd]]))</f>
        <v>0</v>
      </c>
      <c r="K657" t="b">
        <f>AND(NOT(availability[[#This Row],[start_missing]]), NOT(ISNUMBER(availability[[#This Row],[AvailableStart]])))</f>
        <v>0</v>
      </c>
      <c r="L657" t="b">
        <f>AND(NOT(availability[[#This Row],[end_missing]]), NOT(ISNUMBER(availability[[#This Row],[AvailableEnd]])))</f>
        <v>0</v>
      </c>
      <c r="M657">
        <f>IF(availability[[#This Row],[start_missing]],"", IF(ISNUMBER(availability[[#This Row],[AvailableStart]]), availability[[#This Row],[AvailableStart]], IFERROR(TIMEVALUE(availability[[#This Row],[AvailableStart]]), "")))</f>
        <v>0.33333333333333331</v>
      </c>
      <c r="N657">
        <f>IF(availability[[#This Row],[end_missing]],"", IF(ISNUMBER(availability[[#This Row],[AvailableEnd]]), availability[[#This Row],[AvailableEnd]], IFERROR(TIMEVALUE(availability[[#This Row],[AvailableEnd]]), "")))</f>
        <v>0.41666666666666669</v>
      </c>
      <c r="O657" t="b">
        <f>IF(OR(availability[[#This Row],[start_missing]],availability[[#This Row],[end_missing]]), FALSE,
 IF(OR(availability[[#This Row],[start_not_time]],availability[[#This Row],[end_not_time]]), FALSE,
 availability[[#This Row],[end_num]]-availability[[#This Row],[start_num]]&lt;0))</f>
        <v>0</v>
      </c>
      <c r="P657" cm="1">
        <f t="array" aca="1" ref="P657" ca="1">IF(OR(availability[[#This Row],[start_missing]],availability[[#This Row],[end_missing]]), "",
 IF(OR(availability[[#This Row],[start_not_time]],availability[[#This Row],[end_not_time]]), "",
 (_FV(availability[#This Row],"end_num",TRUE)-_FV(availability[#This Row],"start_num",TRUE))*24))</f>
        <v>0</v>
      </c>
      <c r="Q657">
        <f ca="1">IF(availability[[#This Row],[duration_hours]]="", FALSE,
 OR(availability[[#This Row],[duration_hours]]&lt;=0, availability[[#This Row],[duration_hours]]&gt;16))</f>
        <v>0</v>
      </c>
    </row>
    <row r="658" spans="1:17" x14ac:dyDescent="0.25">
      <c r="A658" t="s">
        <v>793</v>
      </c>
      <c r="B658" t="s">
        <v>1051</v>
      </c>
      <c r="C658" s="1">
        <v>0.41666666666666669</v>
      </c>
      <c r="D658" s="1">
        <v>0.58333333333333337</v>
      </c>
      <c r="E658" t="b">
        <f>LEN(TRIM(availability[[#This Row],[FacultyID]]))=0</f>
        <v>0</v>
      </c>
      <c r="F658" t="b">
        <f>LEN(TRIM(availability[[#This Row],[Day]]))=0</f>
        <v>0</v>
      </c>
      <c r="G658" t="b">
        <f>IF(availability[[#This Row],[Day]]="",FALSE, ISERROR(MATCH(availability[[#This Row],[Day]], RefLists!$E:$E, 0)))</f>
        <v>0</v>
      </c>
      <c r="H658" t="b">
        <f>LEN(availability[[#This Row],[FacultyID]])&lt;&gt;LEN(TRIM(availability[[#This Row],[FacultyID]]))</f>
        <v>0</v>
      </c>
      <c r="I658" t="b">
        <f>OR(availability[[#This Row],[AvailableStart]]="", ISBLANK(availability[[#This Row],[AvailableStart]]))</f>
        <v>0</v>
      </c>
      <c r="J658" t="b">
        <f>OR(availability[[#This Row],[AvailableEnd]]="", ISBLANK(availability[[#This Row],[AvailableEnd]]))</f>
        <v>0</v>
      </c>
      <c r="K658" t="b">
        <f>AND(NOT(availability[[#This Row],[start_missing]]), NOT(ISNUMBER(availability[[#This Row],[AvailableStart]])))</f>
        <v>0</v>
      </c>
      <c r="L658" t="b">
        <f>AND(NOT(availability[[#This Row],[end_missing]]), NOT(ISNUMBER(availability[[#This Row],[AvailableEnd]])))</f>
        <v>0</v>
      </c>
      <c r="M658">
        <f>IF(availability[[#This Row],[start_missing]],"", IF(ISNUMBER(availability[[#This Row],[AvailableStart]]), availability[[#This Row],[AvailableStart]], IFERROR(TIMEVALUE(availability[[#This Row],[AvailableStart]]), "")))</f>
        <v>0.41666666666666669</v>
      </c>
      <c r="N658">
        <f>IF(availability[[#This Row],[end_missing]],"", IF(ISNUMBER(availability[[#This Row],[AvailableEnd]]), availability[[#This Row],[AvailableEnd]], IFERROR(TIMEVALUE(availability[[#This Row],[AvailableEnd]]), "")))</f>
        <v>0.58333333333333337</v>
      </c>
      <c r="O658" t="b">
        <f>IF(OR(availability[[#This Row],[start_missing]],availability[[#This Row],[end_missing]]), FALSE,
 IF(OR(availability[[#This Row],[start_not_time]],availability[[#This Row],[end_not_time]]), FALSE,
 availability[[#This Row],[end_num]]-availability[[#This Row],[start_num]]&lt;0))</f>
        <v>0</v>
      </c>
      <c r="P658" cm="1">
        <f t="array" aca="1" ref="P658" ca="1">IF(OR(availability[[#This Row],[start_missing]],availability[[#This Row],[end_missing]]), "",
 IF(OR(availability[[#This Row],[start_not_time]],availability[[#This Row],[end_not_time]]), "",
 (_FV(availability[#This Row],"end_num",TRUE)-_FV(availability[#This Row],"start_num",TRUE))*24))</f>
        <v>0</v>
      </c>
      <c r="Q658">
        <f ca="1">IF(availability[[#This Row],[duration_hours]]="", FALSE,
 OR(availability[[#This Row],[duration_hours]]&lt;=0, availability[[#This Row],[duration_hours]]&gt;16))</f>
        <v>0</v>
      </c>
    </row>
    <row r="659" spans="1:17" x14ac:dyDescent="0.25">
      <c r="A659" t="s">
        <v>796</v>
      </c>
      <c r="B659" t="s">
        <v>1053</v>
      </c>
      <c r="C659" s="1">
        <v>0.41666666666666669</v>
      </c>
      <c r="D659" s="1">
        <v>0.54166666666666663</v>
      </c>
      <c r="E659" t="b">
        <f>LEN(TRIM(availability[[#This Row],[FacultyID]]))=0</f>
        <v>0</v>
      </c>
      <c r="F659" t="b">
        <f>LEN(TRIM(availability[[#This Row],[Day]]))=0</f>
        <v>0</v>
      </c>
      <c r="G659" t="b">
        <f>IF(availability[[#This Row],[Day]]="",FALSE, ISERROR(MATCH(availability[[#This Row],[Day]], RefLists!$E:$E, 0)))</f>
        <v>0</v>
      </c>
      <c r="H659" t="b">
        <f>LEN(availability[[#This Row],[FacultyID]])&lt;&gt;LEN(TRIM(availability[[#This Row],[FacultyID]]))</f>
        <v>0</v>
      </c>
      <c r="I659" t="b">
        <f>OR(availability[[#This Row],[AvailableStart]]="", ISBLANK(availability[[#This Row],[AvailableStart]]))</f>
        <v>0</v>
      </c>
      <c r="J659" t="b">
        <f>OR(availability[[#This Row],[AvailableEnd]]="", ISBLANK(availability[[#This Row],[AvailableEnd]]))</f>
        <v>0</v>
      </c>
      <c r="K659" t="b">
        <f>AND(NOT(availability[[#This Row],[start_missing]]), NOT(ISNUMBER(availability[[#This Row],[AvailableStart]])))</f>
        <v>0</v>
      </c>
      <c r="L659" t="b">
        <f>AND(NOT(availability[[#This Row],[end_missing]]), NOT(ISNUMBER(availability[[#This Row],[AvailableEnd]])))</f>
        <v>0</v>
      </c>
      <c r="M659">
        <f>IF(availability[[#This Row],[start_missing]],"", IF(ISNUMBER(availability[[#This Row],[AvailableStart]]), availability[[#This Row],[AvailableStart]], IFERROR(TIMEVALUE(availability[[#This Row],[AvailableStart]]), "")))</f>
        <v>0.41666666666666669</v>
      </c>
      <c r="N659">
        <f>IF(availability[[#This Row],[end_missing]],"", IF(ISNUMBER(availability[[#This Row],[AvailableEnd]]), availability[[#This Row],[AvailableEnd]], IFERROR(TIMEVALUE(availability[[#This Row],[AvailableEnd]]), "")))</f>
        <v>0.54166666666666663</v>
      </c>
      <c r="O659" t="b">
        <f>IF(OR(availability[[#This Row],[start_missing]],availability[[#This Row],[end_missing]]), FALSE,
 IF(OR(availability[[#This Row],[start_not_time]],availability[[#This Row],[end_not_time]]), FALSE,
 availability[[#This Row],[end_num]]-availability[[#This Row],[start_num]]&lt;0))</f>
        <v>0</v>
      </c>
      <c r="P659" cm="1">
        <f t="array" aca="1" ref="P659" ca="1">IF(OR(availability[[#This Row],[start_missing]],availability[[#This Row],[end_missing]]), "",
 IF(OR(availability[[#This Row],[start_not_time]],availability[[#This Row],[end_not_time]]), "",
 (_FV(availability[#This Row],"end_num",TRUE)-_FV(availability[#This Row],"start_num",TRUE))*24))</f>
        <v>0</v>
      </c>
      <c r="Q659">
        <f ca="1">IF(availability[[#This Row],[duration_hours]]="", FALSE,
 OR(availability[[#This Row],[duration_hours]]&lt;=0, availability[[#This Row],[duration_hours]]&gt;16))</f>
        <v>0</v>
      </c>
    </row>
    <row r="660" spans="1:17" x14ac:dyDescent="0.25">
      <c r="A660" t="s">
        <v>796</v>
      </c>
      <c r="B660" t="s">
        <v>1049</v>
      </c>
      <c r="C660" s="1">
        <v>0.41666666666666669</v>
      </c>
      <c r="D660" s="1">
        <v>0.58333333333333337</v>
      </c>
      <c r="E660" t="b">
        <f>LEN(TRIM(availability[[#This Row],[FacultyID]]))=0</f>
        <v>0</v>
      </c>
      <c r="F660" t="b">
        <f>LEN(TRIM(availability[[#This Row],[Day]]))=0</f>
        <v>0</v>
      </c>
      <c r="G660" t="b">
        <f>IF(availability[[#This Row],[Day]]="",FALSE, ISERROR(MATCH(availability[[#This Row],[Day]], RefLists!$E:$E, 0)))</f>
        <v>0</v>
      </c>
      <c r="H660" t="b">
        <f>LEN(availability[[#This Row],[FacultyID]])&lt;&gt;LEN(TRIM(availability[[#This Row],[FacultyID]]))</f>
        <v>0</v>
      </c>
      <c r="I660" t="b">
        <f>OR(availability[[#This Row],[AvailableStart]]="", ISBLANK(availability[[#This Row],[AvailableStart]]))</f>
        <v>0</v>
      </c>
      <c r="J660" t="b">
        <f>OR(availability[[#This Row],[AvailableEnd]]="", ISBLANK(availability[[#This Row],[AvailableEnd]]))</f>
        <v>0</v>
      </c>
      <c r="K660" t="b">
        <f>AND(NOT(availability[[#This Row],[start_missing]]), NOT(ISNUMBER(availability[[#This Row],[AvailableStart]])))</f>
        <v>0</v>
      </c>
      <c r="L660" t="b">
        <f>AND(NOT(availability[[#This Row],[end_missing]]), NOT(ISNUMBER(availability[[#This Row],[AvailableEnd]])))</f>
        <v>0</v>
      </c>
      <c r="M660">
        <f>IF(availability[[#This Row],[start_missing]],"", IF(ISNUMBER(availability[[#This Row],[AvailableStart]]), availability[[#This Row],[AvailableStart]], IFERROR(TIMEVALUE(availability[[#This Row],[AvailableStart]]), "")))</f>
        <v>0.41666666666666669</v>
      </c>
      <c r="N660">
        <f>IF(availability[[#This Row],[end_missing]],"", IF(ISNUMBER(availability[[#This Row],[AvailableEnd]]), availability[[#This Row],[AvailableEnd]], IFERROR(TIMEVALUE(availability[[#This Row],[AvailableEnd]]), "")))</f>
        <v>0.58333333333333337</v>
      </c>
      <c r="O660" t="b">
        <f>IF(OR(availability[[#This Row],[start_missing]],availability[[#This Row],[end_missing]]), FALSE,
 IF(OR(availability[[#This Row],[start_not_time]],availability[[#This Row],[end_not_time]]), FALSE,
 availability[[#This Row],[end_num]]-availability[[#This Row],[start_num]]&lt;0))</f>
        <v>0</v>
      </c>
      <c r="P660" cm="1">
        <f t="array" aca="1" ref="P660" ca="1">IF(OR(availability[[#This Row],[start_missing]],availability[[#This Row],[end_missing]]), "",
 IF(OR(availability[[#This Row],[start_not_time]],availability[[#This Row],[end_not_time]]), "",
 (_FV(availability[#This Row],"end_num",TRUE)-_FV(availability[#This Row],"start_num",TRUE))*24))</f>
        <v>0</v>
      </c>
      <c r="Q660">
        <f ca="1">IF(availability[[#This Row],[duration_hours]]="", FALSE,
 OR(availability[[#This Row],[duration_hours]]&lt;=0, availability[[#This Row],[duration_hours]]&gt;16))</f>
        <v>0</v>
      </c>
    </row>
    <row r="661" spans="1:17" x14ac:dyDescent="0.25">
      <c r="A661" t="s">
        <v>796</v>
      </c>
      <c r="B661" t="s">
        <v>1050</v>
      </c>
      <c r="C661" s="1">
        <v>0.375</v>
      </c>
      <c r="D661" s="1">
        <v>0.5</v>
      </c>
      <c r="E661" t="b">
        <f>LEN(TRIM(availability[[#This Row],[FacultyID]]))=0</f>
        <v>0</v>
      </c>
      <c r="F661" t="b">
        <f>LEN(TRIM(availability[[#This Row],[Day]]))=0</f>
        <v>0</v>
      </c>
      <c r="G661" t="b">
        <f>IF(availability[[#This Row],[Day]]="",FALSE, ISERROR(MATCH(availability[[#This Row],[Day]], RefLists!$E:$E, 0)))</f>
        <v>0</v>
      </c>
      <c r="H661" t="b">
        <f>LEN(availability[[#This Row],[FacultyID]])&lt;&gt;LEN(TRIM(availability[[#This Row],[FacultyID]]))</f>
        <v>0</v>
      </c>
      <c r="I661" t="b">
        <f>OR(availability[[#This Row],[AvailableStart]]="", ISBLANK(availability[[#This Row],[AvailableStart]]))</f>
        <v>0</v>
      </c>
      <c r="J661" t="b">
        <f>OR(availability[[#This Row],[AvailableEnd]]="", ISBLANK(availability[[#This Row],[AvailableEnd]]))</f>
        <v>0</v>
      </c>
      <c r="K661" t="b">
        <f>AND(NOT(availability[[#This Row],[start_missing]]), NOT(ISNUMBER(availability[[#This Row],[AvailableStart]])))</f>
        <v>0</v>
      </c>
      <c r="L661" t="b">
        <f>AND(NOT(availability[[#This Row],[end_missing]]), NOT(ISNUMBER(availability[[#This Row],[AvailableEnd]])))</f>
        <v>0</v>
      </c>
      <c r="M661">
        <f>IF(availability[[#This Row],[start_missing]],"", IF(ISNUMBER(availability[[#This Row],[AvailableStart]]), availability[[#This Row],[AvailableStart]], IFERROR(TIMEVALUE(availability[[#This Row],[AvailableStart]]), "")))</f>
        <v>0.375</v>
      </c>
      <c r="N661">
        <f>IF(availability[[#This Row],[end_missing]],"", IF(ISNUMBER(availability[[#This Row],[AvailableEnd]]), availability[[#This Row],[AvailableEnd]], IFERROR(TIMEVALUE(availability[[#This Row],[AvailableEnd]]), "")))</f>
        <v>0.5</v>
      </c>
      <c r="O661" t="b">
        <f>IF(OR(availability[[#This Row],[start_missing]],availability[[#This Row],[end_missing]]), FALSE,
 IF(OR(availability[[#This Row],[start_not_time]],availability[[#This Row],[end_not_time]]), FALSE,
 availability[[#This Row],[end_num]]-availability[[#This Row],[start_num]]&lt;0))</f>
        <v>0</v>
      </c>
      <c r="P661" cm="1">
        <f t="array" aca="1" ref="P661" ca="1">IF(OR(availability[[#This Row],[start_missing]],availability[[#This Row],[end_missing]]), "",
 IF(OR(availability[[#This Row],[start_not_time]],availability[[#This Row],[end_not_time]]), "",
 (_FV(availability[#This Row],"end_num",TRUE)-_FV(availability[#This Row],"start_num",TRUE))*24))</f>
        <v>0</v>
      </c>
      <c r="Q661">
        <f ca="1">IF(availability[[#This Row],[duration_hours]]="", FALSE,
 OR(availability[[#This Row],[duration_hours]]&lt;=0, availability[[#This Row],[duration_hours]]&gt;16))</f>
        <v>0</v>
      </c>
    </row>
    <row r="662" spans="1:17" x14ac:dyDescent="0.25">
      <c r="A662" t="s">
        <v>799</v>
      </c>
      <c r="B662" t="s">
        <v>1051</v>
      </c>
      <c r="C662" s="1">
        <v>0.45833333333333331</v>
      </c>
      <c r="D662" s="1">
        <v>0.58333333333333337</v>
      </c>
      <c r="E662" t="b">
        <f>LEN(TRIM(availability[[#This Row],[FacultyID]]))=0</f>
        <v>0</v>
      </c>
      <c r="F662" t="b">
        <f>LEN(TRIM(availability[[#This Row],[Day]]))=0</f>
        <v>0</v>
      </c>
      <c r="G662" t="b">
        <f>IF(availability[[#This Row],[Day]]="",FALSE, ISERROR(MATCH(availability[[#This Row],[Day]], RefLists!$E:$E, 0)))</f>
        <v>0</v>
      </c>
      <c r="H662" t="b">
        <f>LEN(availability[[#This Row],[FacultyID]])&lt;&gt;LEN(TRIM(availability[[#This Row],[FacultyID]]))</f>
        <v>0</v>
      </c>
      <c r="I662" t="b">
        <f>OR(availability[[#This Row],[AvailableStart]]="", ISBLANK(availability[[#This Row],[AvailableStart]]))</f>
        <v>0</v>
      </c>
      <c r="J662" t="b">
        <f>OR(availability[[#This Row],[AvailableEnd]]="", ISBLANK(availability[[#This Row],[AvailableEnd]]))</f>
        <v>0</v>
      </c>
      <c r="K662" t="b">
        <f>AND(NOT(availability[[#This Row],[start_missing]]), NOT(ISNUMBER(availability[[#This Row],[AvailableStart]])))</f>
        <v>0</v>
      </c>
      <c r="L662" t="b">
        <f>AND(NOT(availability[[#This Row],[end_missing]]), NOT(ISNUMBER(availability[[#This Row],[AvailableEnd]])))</f>
        <v>0</v>
      </c>
      <c r="M662">
        <f>IF(availability[[#This Row],[start_missing]],"", IF(ISNUMBER(availability[[#This Row],[AvailableStart]]), availability[[#This Row],[AvailableStart]], IFERROR(TIMEVALUE(availability[[#This Row],[AvailableStart]]), "")))</f>
        <v>0.45833333333333331</v>
      </c>
      <c r="N662">
        <f>IF(availability[[#This Row],[end_missing]],"", IF(ISNUMBER(availability[[#This Row],[AvailableEnd]]), availability[[#This Row],[AvailableEnd]], IFERROR(TIMEVALUE(availability[[#This Row],[AvailableEnd]]), "")))</f>
        <v>0.58333333333333337</v>
      </c>
      <c r="O662" t="b">
        <f>IF(OR(availability[[#This Row],[start_missing]],availability[[#This Row],[end_missing]]), FALSE,
 IF(OR(availability[[#This Row],[start_not_time]],availability[[#This Row],[end_not_time]]), FALSE,
 availability[[#This Row],[end_num]]-availability[[#This Row],[start_num]]&lt;0))</f>
        <v>0</v>
      </c>
      <c r="P662" cm="1">
        <f t="array" aca="1" ref="P662" ca="1">IF(OR(availability[[#This Row],[start_missing]],availability[[#This Row],[end_missing]]), "",
 IF(OR(availability[[#This Row],[start_not_time]],availability[[#This Row],[end_not_time]]), "",
 (_FV(availability[#This Row],"end_num",TRUE)-_FV(availability[#This Row],"start_num",TRUE))*24))</f>
        <v>0</v>
      </c>
      <c r="Q662">
        <f ca="1">IF(availability[[#This Row],[duration_hours]]="", FALSE,
 OR(availability[[#This Row],[duration_hours]]&lt;=0, availability[[#This Row],[duration_hours]]&gt;16))</f>
        <v>0</v>
      </c>
    </row>
    <row r="663" spans="1:17" x14ac:dyDescent="0.25">
      <c r="A663" t="s">
        <v>799</v>
      </c>
      <c r="B663" t="s">
        <v>1052</v>
      </c>
      <c r="C663" s="1">
        <v>0.33333333333333331</v>
      </c>
      <c r="D663" s="1">
        <v>0.5</v>
      </c>
      <c r="E663" t="b">
        <f>LEN(TRIM(availability[[#This Row],[FacultyID]]))=0</f>
        <v>0</v>
      </c>
      <c r="F663" t="b">
        <f>LEN(TRIM(availability[[#This Row],[Day]]))=0</f>
        <v>0</v>
      </c>
      <c r="G663" t="b">
        <f>IF(availability[[#This Row],[Day]]="",FALSE, ISERROR(MATCH(availability[[#This Row],[Day]], RefLists!$E:$E, 0)))</f>
        <v>0</v>
      </c>
      <c r="H663" t="b">
        <f>LEN(availability[[#This Row],[FacultyID]])&lt;&gt;LEN(TRIM(availability[[#This Row],[FacultyID]]))</f>
        <v>0</v>
      </c>
      <c r="I663" t="b">
        <f>OR(availability[[#This Row],[AvailableStart]]="", ISBLANK(availability[[#This Row],[AvailableStart]]))</f>
        <v>0</v>
      </c>
      <c r="J663" t="b">
        <f>OR(availability[[#This Row],[AvailableEnd]]="", ISBLANK(availability[[#This Row],[AvailableEnd]]))</f>
        <v>0</v>
      </c>
      <c r="K663" t="b">
        <f>AND(NOT(availability[[#This Row],[start_missing]]), NOT(ISNUMBER(availability[[#This Row],[AvailableStart]])))</f>
        <v>0</v>
      </c>
      <c r="L663" t="b">
        <f>AND(NOT(availability[[#This Row],[end_missing]]), NOT(ISNUMBER(availability[[#This Row],[AvailableEnd]])))</f>
        <v>0</v>
      </c>
      <c r="M663">
        <f>IF(availability[[#This Row],[start_missing]],"", IF(ISNUMBER(availability[[#This Row],[AvailableStart]]), availability[[#This Row],[AvailableStart]], IFERROR(TIMEVALUE(availability[[#This Row],[AvailableStart]]), "")))</f>
        <v>0.33333333333333331</v>
      </c>
      <c r="N663">
        <f>IF(availability[[#This Row],[end_missing]],"", IF(ISNUMBER(availability[[#This Row],[AvailableEnd]]), availability[[#This Row],[AvailableEnd]], IFERROR(TIMEVALUE(availability[[#This Row],[AvailableEnd]]), "")))</f>
        <v>0.5</v>
      </c>
      <c r="O663" t="b">
        <f>IF(OR(availability[[#This Row],[start_missing]],availability[[#This Row],[end_missing]]), FALSE,
 IF(OR(availability[[#This Row],[start_not_time]],availability[[#This Row],[end_not_time]]), FALSE,
 availability[[#This Row],[end_num]]-availability[[#This Row],[start_num]]&lt;0))</f>
        <v>0</v>
      </c>
      <c r="P663" cm="1">
        <f t="array" aca="1" ref="P663" ca="1">IF(OR(availability[[#This Row],[start_missing]],availability[[#This Row],[end_missing]]), "",
 IF(OR(availability[[#This Row],[start_not_time]],availability[[#This Row],[end_not_time]]), "",
 (_FV(availability[#This Row],"end_num",TRUE)-_FV(availability[#This Row],"start_num",TRUE))*24))</f>
        <v>0</v>
      </c>
      <c r="Q663">
        <f ca="1">IF(availability[[#This Row],[duration_hours]]="", FALSE,
 OR(availability[[#This Row],[duration_hours]]&lt;=0, availability[[#This Row],[duration_hours]]&gt;16))</f>
        <v>0</v>
      </c>
    </row>
    <row r="664" spans="1:17" x14ac:dyDescent="0.25">
      <c r="A664" t="s">
        <v>799</v>
      </c>
      <c r="B664" t="s">
        <v>1053</v>
      </c>
      <c r="C664" s="1">
        <v>0.41666666666666669</v>
      </c>
      <c r="D664" s="1">
        <v>0.54166666666666663</v>
      </c>
      <c r="E664" t="b">
        <f>LEN(TRIM(availability[[#This Row],[FacultyID]]))=0</f>
        <v>0</v>
      </c>
      <c r="F664" t="b">
        <f>LEN(TRIM(availability[[#This Row],[Day]]))=0</f>
        <v>0</v>
      </c>
      <c r="G664" t="b">
        <f>IF(availability[[#This Row],[Day]]="",FALSE, ISERROR(MATCH(availability[[#This Row],[Day]], RefLists!$E:$E, 0)))</f>
        <v>0</v>
      </c>
      <c r="H664" t="b">
        <f>LEN(availability[[#This Row],[FacultyID]])&lt;&gt;LEN(TRIM(availability[[#This Row],[FacultyID]]))</f>
        <v>0</v>
      </c>
      <c r="I664" t="b">
        <f>OR(availability[[#This Row],[AvailableStart]]="", ISBLANK(availability[[#This Row],[AvailableStart]]))</f>
        <v>0</v>
      </c>
      <c r="J664" t="b">
        <f>OR(availability[[#This Row],[AvailableEnd]]="", ISBLANK(availability[[#This Row],[AvailableEnd]]))</f>
        <v>0</v>
      </c>
      <c r="K664" t="b">
        <f>AND(NOT(availability[[#This Row],[start_missing]]), NOT(ISNUMBER(availability[[#This Row],[AvailableStart]])))</f>
        <v>0</v>
      </c>
      <c r="L664" t="b">
        <f>AND(NOT(availability[[#This Row],[end_missing]]), NOT(ISNUMBER(availability[[#This Row],[AvailableEnd]])))</f>
        <v>0</v>
      </c>
      <c r="M664">
        <f>IF(availability[[#This Row],[start_missing]],"", IF(ISNUMBER(availability[[#This Row],[AvailableStart]]), availability[[#This Row],[AvailableStart]], IFERROR(TIMEVALUE(availability[[#This Row],[AvailableStart]]), "")))</f>
        <v>0.41666666666666669</v>
      </c>
      <c r="N664">
        <f>IF(availability[[#This Row],[end_missing]],"", IF(ISNUMBER(availability[[#This Row],[AvailableEnd]]), availability[[#This Row],[AvailableEnd]], IFERROR(TIMEVALUE(availability[[#This Row],[AvailableEnd]]), "")))</f>
        <v>0.54166666666666663</v>
      </c>
      <c r="O664" t="b">
        <f>IF(OR(availability[[#This Row],[start_missing]],availability[[#This Row],[end_missing]]), FALSE,
 IF(OR(availability[[#This Row],[start_not_time]],availability[[#This Row],[end_not_time]]), FALSE,
 availability[[#This Row],[end_num]]-availability[[#This Row],[start_num]]&lt;0))</f>
        <v>0</v>
      </c>
      <c r="P664" cm="1">
        <f t="array" aca="1" ref="P664" ca="1">IF(OR(availability[[#This Row],[start_missing]],availability[[#This Row],[end_missing]]), "",
 IF(OR(availability[[#This Row],[start_not_time]],availability[[#This Row],[end_not_time]]), "",
 (_FV(availability[#This Row],"end_num",TRUE)-_FV(availability[#This Row],"start_num",TRUE))*24))</f>
        <v>0</v>
      </c>
      <c r="Q664">
        <f ca="1">IF(availability[[#This Row],[duration_hours]]="", FALSE,
 OR(availability[[#This Row],[duration_hours]]&lt;=0, availability[[#This Row],[duration_hours]]&gt;16))</f>
        <v>0</v>
      </c>
    </row>
    <row r="665" spans="1:17" x14ac:dyDescent="0.25">
      <c r="A665" t="s">
        <v>799</v>
      </c>
      <c r="B665" t="s">
        <v>1050</v>
      </c>
      <c r="C665" s="1">
        <v>0.45833333333333331</v>
      </c>
      <c r="D665" s="1">
        <v>0.58333333333333337</v>
      </c>
      <c r="E665" t="b">
        <f>LEN(TRIM(availability[[#This Row],[FacultyID]]))=0</f>
        <v>0</v>
      </c>
      <c r="F665" t="b">
        <f>LEN(TRIM(availability[[#This Row],[Day]]))=0</f>
        <v>0</v>
      </c>
      <c r="G665" t="b">
        <f>IF(availability[[#This Row],[Day]]="",FALSE, ISERROR(MATCH(availability[[#This Row],[Day]], RefLists!$E:$E, 0)))</f>
        <v>0</v>
      </c>
      <c r="H665" t="b">
        <f>LEN(availability[[#This Row],[FacultyID]])&lt;&gt;LEN(TRIM(availability[[#This Row],[FacultyID]]))</f>
        <v>0</v>
      </c>
      <c r="I665" t="b">
        <f>OR(availability[[#This Row],[AvailableStart]]="", ISBLANK(availability[[#This Row],[AvailableStart]]))</f>
        <v>0</v>
      </c>
      <c r="J665" t="b">
        <f>OR(availability[[#This Row],[AvailableEnd]]="", ISBLANK(availability[[#This Row],[AvailableEnd]]))</f>
        <v>0</v>
      </c>
      <c r="K665" t="b">
        <f>AND(NOT(availability[[#This Row],[start_missing]]), NOT(ISNUMBER(availability[[#This Row],[AvailableStart]])))</f>
        <v>0</v>
      </c>
      <c r="L665" t="b">
        <f>AND(NOT(availability[[#This Row],[end_missing]]), NOT(ISNUMBER(availability[[#This Row],[AvailableEnd]])))</f>
        <v>0</v>
      </c>
      <c r="M665">
        <f>IF(availability[[#This Row],[start_missing]],"", IF(ISNUMBER(availability[[#This Row],[AvailableStart]]), availability[[#This Row],[AvailableStart]], IFERROR(TIMEVALUE(availability[[#This Row],[AvailableStart]]), "")))</f>
        <v>0.45833333333333331</v>
      </c>
      <c r="N665">
        <f>IF(availability[[#This Row],[end_missing]],"", IF(ISNUMBER(availability[[#This Row],[AvailableEnd]]), availability[[#This Row],[AvailableEnd]], IFERROR(TIMEVALUE(availability[[#This Row],[AvailableEnd]]), "")))</f>
        <v>0.58333333333333337</v>
      </c>
      <c r="O665" t="b">
        <f>IF(OR(availability[[#This Row],[start_missing]],availability[[#This Row],[end_missing]]), FALSE,
 IF(OR(availability[[#This Row],[start_not_time]],availability[[#This Row],[end_not_time]]), FALSE,
 availability[[#This Row],[end_num]]-availability[[#This Row],[start_num]]&lt;0))</f>
        <v>0</v>
      </c>
      <c r="P665" cm="1">
        <f t="array" aca="1" ref="P665" ca="1">IF(OR(availability[[#This Row],[start_missing]],availability[[#This Row],[end_missing]]), "",
 IF(OR(availability[[#This Row],[start_not_time]],availability[[#This Row],[end_not_time]]), "",
 (_FV(availability[#This Row],"end_num",TRUE)-_FV(availability[#This Row],"start_num",TRUE))*24))</f>
        <v>0</v>
      </c>
      <c r="Q665">
        <f ca="1">IF(availability[[#This Row],[duration_hours]]="", FALSE,
 OR(availability[[#This Row],[duration_hours]]&lt;=0, availability[[#This Row],[duration_hours]]&gt;16))</f>
        <v>0</v>
      </c>
    </row>
    <row r="666" spans="1:17" x14ac:dyDescent="0.25">
      <c r="A666" t="s">
        <v>802</v>
      </c>
      <c r="B666" t="s">
        <v>1051</v>
      </c>
      <c r="C666" s="1">
        <v>0.5</v>
      </c>
      <c r="D666" s="1">
        <v>0.625</v>
      </c>
      <c r="E666" t="b">
        <f>LEN(TRIM(availability[[#This Row],[FacultyID]]))=0</f>
        <v>0</v>
      </c>
      <c r="F666" t="b">
        <f>LEN(TRIM(availability[[#This Row],[Day]]))=0</f>
        <v>0</v>
      </c>
      <c r="G666" t="b">
        <f>IF(availability[[#This Row],[Day]]="",FALSE, ISERROR(MATCH(availability[[#This Row],[Day]], RefLists!$E:$E, 0)))</f>
        <v>0</v>
      </c>
      <c r="H666" t="b">
        <f>LEN(availability[[#This Row],[FacultyID]])&lt;&gt;LEN(TRIM(availability[[#This Row],[FacultyID]]))</f>
        <v>0</v>
      </c>
      <c r="I666" t="b">
        <f>OR(availability[[#This Row],[AvailableStart]]="", ISBLANK(availability[[#This Row],[AvailableStart]]))</f>
        <v>0</v>
      </c>
      <c r="J666" t="b">
        <f>OR(availability[[#This Row],[AvailableEnd]]="", ISBLANK(availability[[#This Row],[AvailableEnd]]))</f>
        <v>0</v>
      </c>
      <c r="K666" t="b">
        <f>AND(NOT(availability[[#This Row],[start_missing]]), NOT(ISNUMBER(availability[[#This Row],[AvailableStart]])))</f>
        <v>0</v>
      </c>
      <c r="L666" t="b">
        <f>AND(NOT(availability[[#This Row],[end_missing]]), NOT(ISNUMBER(availability[[#This Row],[AvailableEnd]])))</f>
        <v>0</v>
      </c>
      <c r="M666">
        <f>IF(availability[[#This Row],[start_missing]],"", IF(ISNUMBER(availability[[#This Row],[AvailableStart]]), availability[[#This Row],[AvailableStart]], IFERROR(TIMEVALUE(availability[[#This Row],[AvailableStart]]), "")))</f>
        <v>0.5</v>
      </c>
      <c r="N666">
        <f>IF(availability[[#This Row],[end_missing]],"", IF(ISNUMBER(availability[[#This Row],[AvailableEnd]]), availability[[#This Row],[AvailableEnd]], IFERROR(TIMEVALUE(availability[[#This Row],[AvailableEnd]]), "")))</f>
        <v>0.625</v>
      </c>
      <c r="O666" t="b">
        <f>IF(OR(availability[[#This Row],[start_missing]],availability[[#This Row],[end_missing]]), FALSE,
 IF(OR(availability[[#This Row],[start_not_time]],availability[[#This Row],[end_not_time]]), FALSE,
 availability[[#This Row],[end_num]]-availability[[#This Row],[start_num]]&lt;0))</f>
        <v>0</v>
      </c>
      <c r="P666" cm="1">
        <f t="array" aca="1" ref="P666" ca="1">IF(OR(availability[[#This Row],[start_missing]],availability[[#This Row],[end_missing]]), "",
 IF(OR(availability[[#This Row],[start_not_time]],availability[[#This Row],[end_not_time]]), "",
 (_FV(availability[#This Row],"end_num",TRUE)-_FV(availability[#This Row],"start_num",TRUE))*24))</f>
        <v>0</v>
      </c>
      <c r="Q666">
        <f ca="1">IF(availability[[#This Row],[duration_hours]]="", FALSE,
 OR(availability[[#This Row],[duration_hours]]&lt;=0, availability[[#This Row],[duration_hours]]&gt;16))</f>
        <v>0</v>
      </c>
    </row>
    <row r="667" spans="1:17" x14ac:dyDescent="0.25">
      <c r="A667" t="s">
        <v>802</v>
      </c>
      <c r="B667" t="s">
        <v>1053</v>
      </c>
      <c r="C667" s="1">
        <v>0.54166666666666663</v>
      </c>
      <c r="D667" s="1">
        <v>0.625</v>
      </c>
      <c r="E667" t="b">
        <f>LEN(TRIM(availability[[#This Row],[FacultyID]]))=0</f>
        <v>0</v>
      </c>
      <c r="F667" t="b">
        <f>LEN(TRIM(availability[[#This Row],[Day]]))=0</f>
        <v>0</v>
      </c>
      <c r="G667" t="b">
        <f>IF(availability[[#This Row],[Day]]="",FALSE, ISERROR(MATCH(availability[[#This Row],[Day]], RefLists!$E:$E, 0)))</f>
        <v>0</v>
      </c>
      <c r="H667" t="b">
        <f>LEN(availability[[#This Row],[FacultyID]])&lt;&gt;LEN(TRIM(availability[[#This Row],[FacultyID]]))</f>
        <v>0</v>
      </c>
      <c r="I667" t="b">
        <f>OR(availability[[#This Row],[AvailableStart]]="", ISBLANK(availability[[#This Row],[AvailableStart]]))</f>
        <v>0</v>
      </c>
      <c r="J667" t="b">
        <f>OR(availability[[#This Row],[AvailableEnd]]="", ISBLANK(availability[[#This Row],[AvailableEnd]]))</f>
        <v>0</v>
      </c>
      <c r="K667" t="b">
        <f>AND(NOT(availability[[#This Row],[start_missing]]), NOT(ISNUMBER(availability[[#This Row],[AvailableStart]])))</f>
        <v>0</v>
      </c>
      <c r="L667" t="b">
        <f>AND(NOT(availability[[#This Row],[end_missing]]), NOT(ISNUMBER(availability[[#This Row],[AvailableEnd]])))</f>
        <v>0</v>
      </c>
      <c r="M667">
        <f>IF(availability[[#This Row],[start_missing]],"", IF(ISNUMBER(availability[[#This Row],[AvailableStart]]), availability[[#This Row],[AvailableStart]], IFERROR(TIMEVALUE(availability[[#This Row],[AvailableStart]]), "")))</f>
        <v>0.54166666666666663</v>
      </c>
      <c r="N667">
        <f>IF(availability[[#This Row],[end_missing]],"", IF(ISNUMBER(availability[[#This Row],[AvailableEnd]]), availability[[#This Row],[AvailableEnd]], IFERROR(TIMEVALUE(availability[[#This Row],[AvailableEnd]]), "")))</f>
        <v>0.625</v>
      </c>
      <c r="O667" t="b">
        <f>IF(OR(availability[[#This Row],[start_missing]],availability[[#This Row],[end_missing]]), FALSE,
 IF(OR(availability[[#This Row],[start_not_time]],availability[[#This Row],[end_not_time]]), FALSE,
 availability[[#This Row],[end_num]]-availability[[#This Row],[start_num]]&lt;0))</f>
        <v>0</v>
      </c>
      <c r="P667" cm="1">
        <f t="array" aca="1" ref="P667" ca="1">IF(OR(availability[[#This Row],[start_missing]],availability[[#This Row],[end_missing]]), "",
 IF(OR(availability[[#This Row],[start_not_time]],availability[[#This Row],[end_not_time]]), "",
 (_FV(availability[#This Row],"end_num",TRUE)-_FV(availability[#This Row],"start_num",TRUE))*24))</f>
        <v>0</v>
      </c>
      <c r="Q667">
        <f ca="1">IF(availability[[#This Row],[duration_hours]]="", FALSE,
 OR(availability[[#This Row],[duration_hours]]&lt;=0, availability[[#This Row],[duration_hours]]&gt;16))</f>
        <v>0</v>
      </c>
    </row>
    <row r="668" spans="1:17" x14ac:dyDescent="0.25">
      <c r="A668" t="s">
        <v>802</v>
      </c>
      <c r="B668" t="s">
        <v>1049</v>
      </c>
      <c r="C668" s="1">
        <v>0.41666666666666669</v>
      </c>
      <c r="D668" s="1">
        <v>0.5</v>
      </c>
      <c r="E668" t="b">
        <f>LEN(TRIM(availability[[#This Row],[FacultyID]]))=0</f>
        <v>0</v>
      </c>
      <c r="F668" t="b">
        <f>LEN(TRIM(availability[[#This Row],[Day]]))=0</f>
        <v>0</v>
      </c>
      <c r="G668" t="b">
        <f>IF(availability[[#This Row],[Day]]="",FALSE, ISERROR(MATCH(availability[[#This Row],[Day]], RefLists!$E:$E, 0)))</f>
        <v>0</v>
      </c>
      <c r="H668" t="b">
        <f>LEN(availability[[#This Row],[FacultyID]])&lt;&gt;LEN(TRIM(availability[[#This Row],[FacultyID]]))</f>
        <v>0</v>
      </c>
      <c r="I668" t="b">
        <f>OR(availability[[#This Row],[AvailableStart]]="", ISBLANK(availability[[#This Row],[AvailableStart]]))</f>
        <v>0</v>
      </c>
      <c r="J668" t="b">
        <f>OR(availability[[#This Row],[AvailableEnd]]="", ISBLANK(availability[[#This Row],[AvailableEnd]]))</f>
        <v>0</v>
      </c>
      <c r="K668" t="b">
        <f>AND(NOT(availability[[#This Row],[start_missing]]), NOT(ISNUMBER(availability[[#This Row],[AvailableStart]])))</f>
        <v>0</v>
      </c>
      <c r="L668" t="b">
        <f>AND(NOT(availability[[#This Row],[end_missing]]), NOT(ISNUMBER(availability[[#This Row],[AvailableEnd]])))</f>
        <v>0</v>
      </c>
      <c r="M668">
        <f>IF(availability[[#This Row],[start_missing]],"", IF(ISNUMBER(availability[[#This Row],[AvailableStart]]), availability[[#This Row],[AvailableStart]], IFERROR(TIMEVALUE(availability[[#This Row],[AvailableStart]]), "")))</f>
        <v>0.41666666666666669</v>
      </c>
      <c r="N668">
        <f>IF(availability[[#This Row],[end_missing]],"", IF(ISNUMBER(availability[[#This Row],[AvailableEnd]]), availability[[#This Row],[AvailableEnd]], IFERROR(TIMEVALUE(availability[[#This Row],[AvailableEnd]]), "")))</f>
        <v>0.5</v>
      </c>
      <c r="O668" t="b">
        <f>IF(OR(availability[[#This Row],[start_missing]],availability[[#This Row],[end_missing]]), FALSE,
 IF(OR(availability[[#This Row],[start_not_time]],availability[[#This Row],[end_not_time]]), FALSE,
 availability[[#This Row],[end_num]]-availability[[#This Row],[start_num]]&lt;0))</f>
        <v>0</v>
      </c>
      <c r="P668" cm="1">
        <f t="array" aca="1" ref="P668" ca="1">IF(OR(availability[[#This Row],[start_missing]],availability[[#This Row],[end_missing]]), "",
 IF(OR(availability[[#This Row],[start_not_time]],availability[[#This Row],[end_not_time]]), "",
 (_FV(availability[#This Row],"end_num",TRUE)-_FV(availability[#This Row],"start_num",TRUE))*24))</f>
        <v>0</v>
      </c>
      <c r="Q668">
        <f ca="1">IF(availability[[#This Row],[duration_hours]]="", FALSE,
 OR(availability[[#This Row],[duration_hours]]&lt;=0, availability[[#This Row],[duration_hours]]&gt;16))</f>
        <v>0</v>
      </c>
    </row>
    <row r="669" spans="1:17" x14ac:dyDescent="0.25">
      <c r="A669" t="s">
        <v>802</v>
      </c>
      <c r="B669" t="s">
        <v>1050</v>
      </c>
      <c r="C669" s="1">
        <v>0.375</v>
      </c>
      <c r="D669" s="1">
        <v>0.5</v>
      </c>
      <c r="E669" t="b">
        <f>LEN(TRIM(availability[[#This Row],[FacultyID]]))=0</f>
        <v>0</v>
      </c>
      <c r="F669" t="b">
        <f>LEN(TRIM(availability[[#This Row],[Day]]))=0</f>
        <v>0</v>
      </c>
      <c r="G669" t="b">
        <f>IF(availability[[#This Row],[Day]]="",FALSE, ISERROR(MATCH(availability[[#This Row],[Day]], RefLists!$E:$E, 0)))</f>
        <v>0</v>
      </c>
      <c r="H669" t="b">
        <f>LEN(availability[[#This Row],[FacultyID]])&lt;&gt;LEN(TRIM(availability[[#This Row],[FacultyID]]))</f>
        <v>0</v>
      </c>
      <c r="I669" t="b">
        <f>OR(availability[[#This Row],[AvailableStart]]="", ISBLANK(availability[[#This Row],[AvailableStart]]))</f>
        <v>0</v>
      </c>
      <c r="J669" t="b">
        <f>OR(availability[[#This Row],[AvailableEnd]]="", ISBLANK(availability[[#This Row],[AvailableEnd]]))</f>
        <v>0</v>
      </c>
      <c r="K669" t="b">
        <f>AND(NOT(availability[[#This Row],[start_missing]]), NOT(ISNUMBER(availability[[#This Row],[AvailableStart]])))</f>
        <v>0</v>
      </c>
      <c r="L669" t="b">
        <f>AND(NOT(availability[[#This Row],[end_missing]]), NOT(ISNUMBER(availability[[#This Row],[AvailableEnd]])))</f>
        <v>0</v>
      </c>
      <c r="M669">
        <f>IF(availability[[#This Row],[start_missing]],"", IF(ISNUMBER(availability[[#This Row],[AvailableStart]]), availability[[#This Row],[AvailableStart]], IFERROR(TIMEVALUE(availability[[#This Row],[AvailableStart]]), "")))</f>
        <v>0.375</v>
      </c>
      <c r="N669">
        <f>IF(availability[[#This Row],[end_missing]],"", IF(ISNUMBER(availability[[#This Row],[AvailableEnd]]), availability[[#This Row],[AvailableEnd]], IFERROR(TIMEVALUE(availability[[#This Row],[AvailableEnd]]), "")))</f>
        <v>0.5</v>
      </c>
      <c r="O669" t="b">
        <f>IF(OR(availability[[#This Row],[start_missing]],availability[[#This Row],[end_missing]]), FALSE,
 IF(OR(availability[[#This Row],[start_not_time]],availability[[#This Row],[end_not_time]]), FALSE,
 availability[[#This Row],[end_num]]-availability[[#This Row],[start_num]]&lt;0))</f>
        <v>0</v>
      </c>
      <c r="P669" cm="1">
        <f t="array" aca="1" ref="P669" ca="1">IF(OR(availability[[#This Row],[start_missing]],availability[[#This Row],[end_missing]]), "",
 IF(OR(availability[[#This Row],[start_not_time]],availability[[#This Row],[end_not_time]]), "",
 (_FV(availability[#This Row],"end_num",TRUE)-_FV(availability[#This Row],"start_num",TRUE))*24))</f>
        <v>0</v>
      </c>
      <c r="Q669">
        <f ca="1">IF(availability[[#This Row],[duration_hours]]="", FALSE,
 OR(availability[[#This Row],[duration_hours]]&lt;=0, availability[[#This Row],[duration_hours]]&gt;16))</f>
        <v>0</v>
      </c>
    </row>
    <row r="670" spans="1:17" x14ac:dyDescent="0.25">
      <c r="A670" t="s">
        <v>802</v>
      </c>
      <c r="B670" t="s">
        <v>1052</v>
      </c>
      <c r="C670" s="1">
        <v>0.5</v>
      </c>
      <c r="D670" s="1">
        <v>0.625</v>
      </c>
      <c r="E670" t="b">
        <f>LEN(TRIM(availability[[#This Row],[FacultyID]]))=0</f>
        <v>0</v>
      </c>
      <c r="F670" t="b">
        <f>LEN(TRIM(availability[[#This Row],[Day]]))=0</f>
        <v>0</v>
      </c>
      <c r="G670" t="b">
        <f>IF(availability[[#This Row],[Day]]="",FALSE, ISERROR(MATCH(availability[[#This Row],[Day]], RefLists!$E:$E, 0)))</f>
        <v>0</v>
      </c>
      <c r="H670" t="b">
        <f>LEN(availability[[#This Row],[FacultyID]])&lt;&gt;LEN(TRIM(availability[[#This Row],[FacultyID]]))</f>
        <v>0</v>
      </c>
      <c r="I670" t="b">
        <f>OR(availability[[#This Row],[AvailableStart]]="", ISBLANK(availability[[#This Row],[AvailableStart]]))</f>
        <v>0</v>
      </c>
      <c r="J670" t="b">
        <f>OR(availability[[#This Row],[AvailableEnd]]="", ISBLANK(availability[[#This Row],[AvailableEnd]]))</f>
        <v>0</v>
      </c>
      <c r="K670" t="b">
        <f>AND(NOT(availability[[#This Row],[start_missing]]), NOT(ISNUMBER(availability[[#This Row],[AvailableStart]])))</f>
        <v>0</v>
      </c>
      <c r="L670" t="b">
        <f>AND(NOT(availability[[#This Row],[end_missing]]), NOT(ISNUMBER(availability[[#This Row],[AvailableEnd]])))</f>
        <v>0</v>
      </c>
      <c r="M670">
        <f>IF(availability[[#This Row],[start_missing]],"", IF(ISNUMBER(availability[[#This Row],[AvailableStart]]), availability[[#This Row],[AvailableStart]], IFERROR(TIMEVALUE(availability[[#This Row],[AvailableStart]]), "")))</f>
        <v>0.5</v>
      </c>
      <c r="N670">
        <f>IF(availability[[#This Row],[end_missing]],"", IF(ISNUMBER(availability[[#This Row],[AvailableEnd]]), availability[[#This Row],[AvailableEnd]], IFERROR(TIMEVALUE(availability[[#This Row],[AvailableEnd]]), "")))</f>
        <v>0.625</v>
      </c>
      <c r="O670" t="b">
        <f>IF(OR(availability[[#This Row],[start_missing]],availability[[#This Row],[end_missing]]), FALSE,
 IF(OR(availability[[#This Row],[start_not_time]],availability[[#This Row],[end_not_time]]), FALSE,
 availability[[#This Row],[end_num]]-availability[[#This Row],[start_num]]&lt;0))</f>
        <v>0</v>
      </c>
      <c r="P670" cm="1">
        <f t="array" aca="1" ref="P670" ca="1">IF(OR(availability[[#This Row],[start_missing]],availability[[#This Row],[end_missing]]), "",
 IF(OR(availability[[#This Row],[start_not_time]],availability[[#This Row],[end_not_time]]), "",
 (_FV(availability[#This Row],"end_num",TRUE)-_FV(availability[#This Row],"start_num",TRUE))*24))</f>
        <v>0</v>
      </c>
      <c r="Q670">
        <f ca="1">IF(availability[[#This Row],[duration_hours]]="", FALSE,
 OR(availability[[#This Row],[duration_hours]]&lt;=0, availability[[#This Row],[duration_hours]]&gt;16))</f>
        <v>0</v>
      </c>
    </row>
    <row r="671" spans="1:17" x14ac:dyDescent="0.25">
      <c r="A671" t="s">
        <v>805</v>
      </c>
      <c r="B671" t="s">
        <v>1049</v>
      </c>
      <c r="C671" s="1">
        <v>0.5</v>
      </c>
      <c r="D671" s="1">
        <v>0.625</v>
      </c>
      <c r="E671" t="b">
        <f>LEN(TRIM(availability[[#This Row],[FacultyID]]))=0</f>
        <v>0</v>
      </c>
      <c r="F671" t="b">
        <f>LEN(TRIM(availability[[#This Row],[Day]]))=0</f>
        <v>0</v>
      </c>
      <c r="G671" t="b">
        <f>IF(availability[[#This Row],[Day]]="",FALSE, ISERROR(MATCH(availability[[#This Row],[Day]], RefLists!$E:$E, 0)))</f>
        <v>0</v>
      </c>
      <c r="H671" t="b">
        <f>LEN(availability[[#This Row],[FacultyID]])&lt;&gt;LEN(TRIM(availability[[#This Row],[FacultyID]]))</f>
        <v>0</v>
      </c>
      <c r="I671" t="b">
        <f>OR(availability[[#This Row],[AvailableStart]]="", ISBLANK(availability[[#This Row],[AvailableStart]]))</f>
        <v>0</v>
      </c>
      <c r="J671" t="b">
        <f>OR(availability[[#This Row],[AvailableEnd]]="", ISBLANK(availability[[#This Row],[AvailableEnd]]))</f>
        <v>0</v>
      </c>
      <c r="K671" t="b">
        <f>AND(NOT(availability[[#This Row],[start_missing]]), NOT(ISNUMBER(availability[[#This Row],[AvailableStart]])))</f>
        <v>0</v>
      </c>
      <c r="L671" t="b">
        <f>AND(NOT(availability[[#This Row],[end_missing]]), NOT(ISNUMBER(availability[[#This Row],[AvailableEnd]])))</f>
        <v>0</v>
      </c>
      <c r="M671">
        <f>IF(availability[[#This Row],[start_missing]],"", IF(ISNUMBER(availability[[#This Row],[AvailableStart]]), availability[[#This Row],[AvailableStart]], IFERROR(TIMEVALUE(availability[[#This Row],[AvailableStart]]), "")))</f>
        <v>0.5</v>
      </c>
      <c r="N671">
        <f>IF(availability[[#This Row],[end_missing]],"", IF(ISNUMBER(availability[[#This Row],[AvailableEnd]]), availability[[#This Row],[AvailableEnd]], IFERROR(TIMEVALUE(availability[[#This Row],[AvailableEnd]]), "")))</f>
        <v>0.625</v>
      </c>
      <c r="O671" t="b">
        <f>IF(OR(availability[[#This Row],[start_missing]],availability[[#This Row],[end_missing]]), FALSE,
 IF(OR(availability[[#This Row],[start_not_time]],availability[[#This Row],[end_not_time]]), FALSE,
 availability[[#This Row],[end_num]]-availability[[#This Row],[start_num]]&lt;0))</f>
        <v>0</v>
      </c>
      <c r="P671" cm="1">
        <f t="array" aca="1" ref="P671" ca="1">IF(OR(availability[[#This Row],[start_missing]],availability[[#This Row],[end_missing]]), "",
 IF(OR(availability[[#This Row],[start_not_time]],availability[[#This Row],[end_not_time]]), "",
 (_FV(availability[#This Row],"end_num",TRUE)-_FV(availability[#This Row],"start_num",TRUE))*24))</f>
        <v>0</v>
      </c>
      <c r="Q671">
        <f ca="1">IF(availability[[#This Row],[duration_hours]]="", FALSE,
 OR(availability[[#This Row],[duration_hours]]&lt;=0, availability[[#This Row],[duration_hours]]&gt;16))</f>
        <v>0</v>
      </c>
    </row>
    <row r="672" spans="1:17" x14ac:dyDescent="0.25">
      <c r="A672" t="s">
        <v>805</v>
      </c>
      <c r="B672" t="s">
        <v>1053</v>
      </c>
      <c r="C672" s="1">
        <v>0.54166666666666663</v>
      </c>
      <c r="D672" s="1">
        <v>0.625</v>
      </c>
      <c r="E672" t="b">
        <f>LEN(TRIM(availability[[#This Row],[FacultyID]]))=0</f>
        <v>0</v>
      </c>
      <c r="F672" t="b">
        <f>LEN(TRIM(availability[[#This Row],[Day]]))=0</f>
        <v>0</v>
      </c>
      <c r="G672" t="b">
        <f>IF(availability[[#This Row],[Day]]="",FALSE, ISERROR(MATCH(availability[[#This Row],[Day]], RefLists!$E:$E, 0)))</f>
        <v>0</v>
      </c>
      <c r="H672" t="b">
        <f>LEN(availability[[#This Row],[FacultyID]])&lt;&gt;LEN(TRIM(availability[[#This Row],[FacultyID]]))</f>
        <v>0</v>
      </c>
      <c r="I672" t="b">
        <f>OR(availability[[#This Row],[AvailableStart]]="", ISBLANK(availability[[#This Row],[AvailableStart]]))</f>
        <v>0</v>
      </c>
      <c r="J672" t="b">
        <f>OR(availability[[#This Row],[AvailableEnd]]="", ISBLANK(availability[[#This Row],[AvailableEnd]]))</f>
        <v>0</v>
      </c>
      <c r="K672" t="b">
        <f>AND(NOT(availability[[#This Row],[start_missing]]), NOT(ISNUMBER(availability[[#This Row],[AvailableStart]])))</f>
        <v>0</v>
      </c>
      <c r="L672" t="b">
        <f>AND(NOT(availability[[#This Row],[end_missing]]), NOT(ISNUMBER(availability[[#This Row],[AvailableEnd]])))</f>
        <v>0</v>
      </c>
      <c r="M672">
        <f>IF(availability[[#This Row],[start_missing]],"", IF(ISNUMBER(availability[[#This Row],[AvailableStart]]), availability[[#This Row],[AvailableStart]], IFERROR(TIMEVALUE(availability[[#This Row],[AvailableStart]]), "")))</f>
        <v>0.54166666666666663</v>
      </c>
      <c r="N672">
        <f>IF(availability[[#This Row],[end_missing]],"", IF(ISNUMBER(availability[[#This Row],[AvailableEnd]]), availability[[#This Row],[AvailableEnd]], IFERROR(TIMEVALUE(availability[[#This Row],[AvailableEnd]]), "")))</f>
        <v>0.625</v>
      </c>
      <c r="O672" t="b">
        <f>IF(OR(availability[[#This Row],[start_missing]],availability[[#This Row],[end_missing]]), FALSE,
 IF(OR(availability[[#This Row],[start_not_time]],availability[[#This Row],[end_not_time]]), FALSE,
 availability[[#This Row],[end_num]]-availability[[#This Row],[start_num]]&lt;0))</f>
        <v>0</v>
      </c>
      <c r="P672" cm="1">
        <f t="array" aca="1" ref="P672" ca="1">IF(OR(availability[[#This Row],[start_missing]],availability[[#This Row],[end_missing]]), "",
 IF(OR(availability[[#This Row],[start_not_time]],availability[[#This Row],[end_not_time]]), "",
 (_FV(availability[#This Row],"end_num",TRUE)-_FV(availability[#This Row],"start_num",TRUE))*24))</f>
        <v>0</v>
      </c>
      <c r="Q672">
        <f ca="1">IF(availability[[#This Row],[duration_hours]]="", FALSE,
 OR(availability[[#This Row],[duration_hours]]&lt;=0, availability[[#This Row],[duration_hours]]&gt;16))</f>
        <v>0</v>
      </c>
    </row>
    <row r="673" spans="1:17" x14ac:dyDescent="0.25">
      <c r="A673" t="s">
        <v>805</v>
      </c>
      <c r="B673" t="s">
        <v>1052</v>
      </c>
      <c r="C673" s="1">
        <v>0.41666666666666669</v>
      </c>
      <c r="D673" s="1">
        <v>0.54166666666666663</v>
      </c>
      <c r="E673" t="b">
        <f>LEN(TRIM(availability[[#This Row],[FacultyID]]))=0</f>
        <v>0</v>
      </c>
      <c r="F673" t="b">
        <f>LEN(TRIM(availability[[#This Row],[Day]]))=0</f>
        <v>0</v>
      </c>
      <c r="G673" t="b">
        <f>IF(availability[[#This Row],[Day]]="",FALSE, ISERROR(MATCH(availability[[#This Row],[Day]], RefLists!$E:$E, 0)))</f>
        <v>0</v>
      </c>
      <c r="H673" t="b">
        <f>LEN(availability[[#This Row],[FacultyID]])&lt;&gt;LEN(TRIM(availability[[#This Row],[FacultyID]]))</f>
        <v>0</v>
      </c>
      <c r="I673" t="b">
        <f>OR(availability[[#This Row],[AvailableStart]]="", ISBLANK(availability[[#This Row],[AvailableStart]]))</f>
        <v>0</v>
      </c>
      <c r="J673" t="b">
        <f>OR(availability[[#This Row],[AvailableEnd]]="", ISBLANK(availability[[#This Row],[AvailableEnd]]))</f>
        <v>0</v>
      </c>
      <c r="K673" t="b">
        <f>AND(NOT(availability[[#This Row],[start_missing]]), NOT(ISNUMBER(availability[[#This Row],[AvailableStart]])))</f>
        <v>0</v>
      </c>
      <c r="L673" t="b">
        <f>AND(NOT(availability[[#This Row],[end_missing]]), NOT(ISNUMBER(availability[[#This Row],[AvailableEnd]])))</f>
        <v>0</v>
      </c>
      <c r="M673">
        <f>IF(availability[[#This Row],[start_missing]],"", IF(ISNUMBER(availability[[#This Row],[AvailableStart]]), availability[[#This Row],[AvailableStart]], IFERROR(TIMEVALUE(availability[[#This Row],[AvailableStart]]), "")))</f>
        <v>0.41666666666666669</v>
      </c>
      <c r="N673">
        <f>IF(availability[[#This Row],[end_missing]],"", IF(ISNUMBER(availability[[#This Row],[AvailableEnd]]), availability[[#This Row],[AvailableEnd]], IFERROR(TIMEVALUE(availability[[#This Row],[AvailableEnd]]), "")))</f>
        <v>0.54166666666666663</v>
      </c>
      <c r="O673" t="b">
        <f>IF(OR(availability[[#This Row],[start_missing]],availability[[#This Row],[end_missing]]), FALSE,
 IF(OR(availability[[#This Row],[start_not_time]],availability[[#This Row],[end_not_time]]), FALSE,
 availability[[#This Row],[end_num]]-availability[[#This Row],[start_num]]&lt;0))</f>
        <v>0</v>
      </c>
      <c r="P673" cm="1">
        <f t="array" aca="1" ref="P673" ca="1">IF(OR(availability[[#This Row],[start_missing]],availability[[#This Row],[end_missing]]), "",
 IF(OR(availability[[#This Row],[start_not_time]],availability[[#This Row],[end_not_time]]), "",
 (_FV(availability[#This Row],"end_num",TRUE)-_FV(availability[#This Row],"start_num",TRUE))*24))</f>
        <v>0</v>
      </c>
      <c r="Q673">
        <f ca="1">IF(availability[[#This Row],[duration_hours]]="", FALSE,
 OR(availability[[#This Row],[duration_hours]]&lt;=0, availability[[#This Row],[duration_hours]]&gt;16))</f>
        <v>0</v>
      </c>
    </row>
    <row r="674" spans="1:17" x14ac:dyDescent="0.25">
      <c r="A674" t="s">
        <v>805</v>
      </c>
      <c r="B674" t="s">
        <v>1051</v>
      </c>
      <c r="C674" s="1">
        <v>0.33333333333333331</v>
      </c>
      <c r="D674" s="1">
        <v>0.41666666666666669</v>
      </c>
      <c r="E674" t="b">
        <f>LEN(TRIM(availability[[#This Row],[FacultyID]]))=0</f>
        <v>0</v>
      </c>
      <c r="F674" t="b">
        <f>LEN(TRIM(availability[[#This Row],[Day]]))=0</f>
        <v>0</v>
      </c>
      <c r="G674" t="b">
        <f>IF(availability[[#This Row],[Day]]="",FALSE, ISERROR(MATCH(availability[[#This Row],[Day]], RefLists!$E:$E, 0)))</f>
        <v>0</v>
      </c>
      <c r="H674" t="b">
        <f>LEN(availability[[#This Row],[FacultyID]])&lt;&gt;LEN(TRIM(availability[[#This Row],[FacultyID]]))</f>
        <v>0</v>
      </c>
      <c r="I674" t="b">
        <f>OR(availability[[#This Row],[AvailableStart]]="", ISBLANK(availability[[#This Row],[AvailableStart]]))</f>
        <v>0</v>
      </c>
      <c r="J674" t="b">
        <f>OR(availability[[#This Row],[AvailableEnd]]="", ISBLANK(availability[[#This Row],[AvailableEnd]]))</f>
        <v>0</v>
      </c>
      <c r="K674" t="b">
        <f>AND(NOT(availability[[#This Row],[start_missing]]), NOT(ISNUMBER(availability[[#This Row],[AvailableStart]])))</f>
        <v>0</v>
      </c>
      <c r="L674" t="b">
        <f>AND(NOT(availability[[#This Row],[end_missing]]), NOT(ISNUMBER(availability[[#This Row],[AvailableEnd]])))</f>
        <v>0</v>
      </c>
      <c r="M674">
        <f>IF(availability[[#This Row],[start_missing]],"", IF(ISNUMBER(availability[[#This Row],[AvailableStart]]), availability[[#This Row],[AvailableStart]], IFERROR(TIMEVALUE(availability[[#This Row],[AvailableStart]]), "")))</f>
        <v>0.33333333333333331</v>
      </c>
      <c r="N674">
        <f>IF(availability[[#This Row],[end_missing]],"", IF(ISNUMBER(availability[[#This Row],[AvailableEnd]]), availability[[#This Row],[AvailableEnd]], IFERROR(TIMEVALUE(availability[[#This Row],[AvailableEnd]]), "")))</f>
        <v>0.41666666666666669</v>
      </c>
      <c r="O674" t="b">
        <f>IF(OR(availability[[#This Row],[start_missing]],availability[[#This Row],[end_missing]]), FALSE,
 IF(OR(availability[[#This Row],[start_not_time]],availability[[#This Row],[end_not_time]]), FALSE,
 availability[[#This Row],[end_num]]-availability[[#This Row],[start_num]]&lt;0))</f>
        <v>0</v>
      </c>
      <c r="P674" cm="1">
        <f t="array" aca="1" ref="P674" ca="1">IF(OR(availability[[#This Row],[start_missing]],availability[[#This Row],[end_missing]]), "",
 IF(OR(availability[[#This Row],[start_not_time]],availability[[#This Row],[end_not_time]]), "",
 (_FV(availability[#This Row],"end_num",TRUE)-_FV(availability[#This Row],"start_num",TRUE))*24))</f>
        <v>0</v>
      </c>
      <c r="Q674">
        <f ca="1">IF(availability[[#This Row],[duration_hours]]="", FALSE,
 OR(availability[[#This Row],[duration_hours]]&lt;=0, availability[[#This Row],[duration_hours]]&gt;16))</f>
        <v>0</v>
      </c>
    </row>
    <row r="675" spans="1:17" x14ac:dyDescent="0.25">
      <c r="A675" t="s">
        <v>805</v>
      </c>
      <c r="B675" t="s">
        <v>1050</v>
      </c>
      <c r="C675" s="1">
        <v>0.5</v>
      </c>
      <c r="D675" s="1">
        <v>0.66666666666666663</v>
      </c>
      <c r="E675" t="b">
        <f>LEN(TRIM(availability[[#This Row],[FacultyID]]))=0</f>
        <v>0</v>
      </c>
      <c r="F675" t="b">
        <f>LEN(TRIM(availability[[#This Row],[Day]]))=0</f>
        <v>0</v>
      </c>
      <c r="G675" t="b">
        <f>IF(availability[[#This Row],[Day]]="",FALSE, ISERROR(MATCH(availability[[#This Row],[Day]], RefLists!$E:$E, 0)))</f>
        <v>0</v>
      </c>
      <c r="H675" t="b">
        <f>LEN(availability[[#This Row],[FacultyID]])&lt;&gt;LEN(TRIM(availability[[#This Row],[FacultyID]]))</f>
        <v>0</v>
      </c>
      <c r="I675" t="b">
        <f>OR(availability[[#This Row],[AvailableStart]]="", ISBLANK(availability[[#This Row],[AvailableStart]]))</f>
        <v>0</v>
      </c>
      <c r="J675" t="b">
        <f>OR(availability[[#This Row],[AvailableEnd]]="", ISBLANK(availability[[#This Row],[AvailableEnd]]))</f>
        <v>0</v>
      </c>
      <c r="K675" t="b">
        <f>AND(NOT(availability[[#This Row],[start_missing]]), NOT(ISNUMBER(availability[[#This Row],[AvailableStart]])))</f>
        <v>0</v>
      </c>
      <c r="L675" t="b">
        <f>AND(NOT(availability[[#This Row],[end_missing]]), NOT(ISNUMBER(availability[[#This Row],[AvailableEnd]])))</f>
        <v>0</v>
      </c>
      <c r="M675">
        <f>IF(availability[[#This Row],[start_missing]],"", IF(ISNUMBER(availability[[#This Row],[AvailableStart]]), availability[[#This Row],[AvailableStart]], IFERROR(TIMEVALUE(availability[[#This Row],[AvailableStart]]), "")))</f>
        <v>0.5</v>
      </c>
      <c r="N675">
        <f>IF(availability[[#This Row],[end_missing]],"", IF(ISNUMBER(availability[[#This Row],[AvailableEnd]]), availability[[#This Row],[AvailableEnd]], IFERROR(TIMEVALUE(availability[[#This Row],[AvailableEnd]]), "")))</f>
        <v>0.66666666666666663</v>
      </c>
      <c r="O675" t="b">
        <f>IF(OR(availability[[#This Row],[start_missing]],availability[[#This Row],[end_missing]]), FALSE,
 IF(OR(availability[[#This Row],[start_not_time]],availability[[#This Row],[end_not_time]]), FALSE,
 availability[[#This Row],[end_num]]-availability[[#This Row],[start_num]]&lt;0))</f>
        <v>0</v>
      </c>
      <c r="P675" cm="1">
        <f t="array" aca="1" ref="P675" ca="1">IF(OR(availability[[#This Row],[start_missing]],availability[[#This Row],[end_missing]]), "",
 IF(OR(availability[[#This Row],[start_not_time]],availability[[#This Row],[end_not_time]]), "",
 (_FV(availability[#This Row],"end_num",TRUE)-_FV(availability[#This Row],"start_num",TRUE))*24))</f>
        <v>0</v>
      </c>
      <c r="Q675">
        <f ca="1">IF(availability[[#This Row],[duration_hours]]="", FALSE,
 OR(availability[[#This Row],[duration_hours]]&lt;=0, availability[[#This Row],[duration_hours]]&gt;16))</f>
        <v>0</v>
      </c>
    </row>
    <row r="676" spans="1:17" x14ac:dyDescent="0.25">
      <c r="A676" t="s">
        <v>806</v>
      </c>
      <c r="B676" t="s">
        <v>1053</v>
      </c>
      <c r="C676" s="1">
        <v>0.33333333333333331</v>
      </c>
      <c r="D676" s="1">
        <v>0.5</v>
      </c>
      <c r="E676" t="b">
        <f>LEN(TRIM(availability[[#This Row],[FacultyID]]))=0</f>
        <v>0</v>
      </c>
      <c r="F676" t="b">
        <f>LEN(TRIM(availability[[#This Row],[Day]]))=0</f>
        <v>0</v>
      </c>
      <c r="G676" t="b">
        <f>IF(availability[[#This Row],[Day]]="",FALSE, ISERROR(MATCH(availability[[#This Row],[Day]], RefLists!$E:$E, 0)))</f>
        <v>0</v>
      </c>
      <c r="H676" t="b">
        <f>LEN(availability[[#This Row],[FacultyID]])&lt;&gt;LEN(TRIM(availability[[#This Row],[FacultyID]]))</f>
        <v>0</v>
      </c>
      <c r="I676" t="b">
        <f>OR(availability[[#This Row],[AvailableStart]]="", ISBLANK(availability[[#This Row],[AvailableStart]]))</f>
        <v>0</v>
      </c>
      <c r="J676" t="b">
        <f>OR(availability[[#This Row],[AvailableEnd]]="", ISBLANK(availability[[#This Row],[AvailableEnd]]))</f>
        <v>0</v>
      </c>
      <c r="K676" t="b">
        <f>AND(NOT(availability[[#This Row],[start_missing]]), NOT(ISNUMBER(availability[[#This Row],[AvailableStart]])))</f>
        <v>0</v>
      </c>
      <c r="L676" t="b">
        <f>AND(NOT(availability[[#This Row],[end_missing]]), NOT(ISNUMBER(availability[[#This Row],[AvailableEnd]])))</f>
        <v>0</v>
      </c>
      <c r="M676">
        <f>IF(availability[[#This Row],[start_missing]],"", IF(ISNUMBER(availability[[#This Row],[AvailableStart]]), availability[[#This Row],[AvailableStart]], IFERROR(TIMEVALUE(availability[[#This Row],[AvailableStart]]), "")))</f>
        <v>0.33333333333333331</v>
      </c>
      <c r="N676">
        <f>IF(availability[[#This Row],[end_missing]],"", IF(ISNUMBER(availability[[#This Row],[AvailableEnd]]), availability[[#This Row],[AvailableEnd]], IFERROR(TIMEVALUE(availability[[#This Row],[AvailableEnd]]), "")))</f>
        <v>0.5</v>
      </c>
      <c r="O676" t="b">
        <f>IF(OR(availability[[#This Row],[start_missing]],availability[[#This Row],[end_missing]]), FALSE,
 IF(OR(availability[[#This Row],[start_not_time]],availability[[#This Row],[end_not_time]]), FALSE,
 availability[[#This Row],[end_num]]-availability[[#This Row],[start_num]]&lt;0))</f>
        <v>0</v>
      </c>
      <c r="P676" cm="1">
        <f t="array" aca="1" ref="P676" ca="1">IF(OR(availability[[#This Row],[start_missing]],availability[[#This Row],[end_missing]]), "",
 IF(OR(availability[[#This Row],[start_not_time]],availability[[#This Row],[end_not_time]]), "",
 (_FV(availability[#This Row],"end_num",TRUE)-_FV(availability[#This Row],"start_num",TRUE))*24))</f>
        <v>0</v>
      </c>
      <c r="Q676">
        <f ca="1">IF(availability[[#This Row],[duration_hours]]="", FALSE,
 OR(availability[[#This Row],[duration_hours]]&lt;=0, availability[[#This Row],[duration_hours]]&gt;16))</f>
        <v>0</v>
      </c>
    </row>
    <row r="677" spans="1:17" x14ac:dyDescent="0.25">
      <c r="A677" t="s">
        <v>806</v>
      </c>
      <c r="B677" t="s">
        <v>1050</v>
      </c>
      <c r="C677" s="1">
        <v>0.33333333333333331</v>
      </c>
      <c r="D677" s="1">
        <v>0.5</v>
      </c>
      <c r="E677" t="b">
        <f>LEN(TRIM(availability[[#This Row],[FacultyID]]))=0</f>
        <v>0</v>
      </c>
      <c r="F677" t="b">
        <f>LEN(TRIM(availability[[#This Row],[Day]]))=0</f>
        <v>0</v>
      </c>
      <c r="G677" t="b">
        <f>IF(availability[[#This Row],[Day]]="",FALSE, ISERROR(MATCH(availability[[#This Row],[Day]], RefLists!$E:$E, 0)))</f>
        <v>0</v>
      </c>
      <c r="H677" t="b">
        <f>LEN(availability[[#This Row],[FacultyID]])&lt;&gt;LEN(TRIM(availability[[#This Row],[FacultyID]]))</f>
        <v>0</v>
      </c>
      <c r="I677" t="b">
        <f>OR(availability[[#This Row],[AvailableStart]]="", ISBLANK(availability[[#This Row],[AvailableStart]]))</f>
        <v>0</v>
      </c>
      <c r="J677" t="b">
        <f>OR(availability[[#This Row],[AvailableEnd]]="", ISBLANK(availability[[#This Row],[AvailableEnd]]))</f>
        <v>0</v>
      </c>
      <c r="K677" t="b">
        <f>AND(NOT(availability[[#This Row],[start_missing]]), NOT(ISNUMBER(availability[[#This Row],[AvailableStart]])))</f>
        <v>0</v>
      </c>
      <c r="L677" t="b">
        <f>AND(NOT(availability[[#This Row],[end_missing]]), NOT(ISNUMBER(availability[[#This Row],[AvailableEnd]])))</f>
        <v>0</v>
      </c>
      <c r="M677">
        <f>IF(availability[[#This Row],[start_missing]],"", IF(ISNUMBER(availability[[#This Row],[AvailableStart]]), availability[[#This Row],[AvailableStart]], IFERROR(TIMEVALUE(availability[[#This Row],[AvailableStart]]), "")))</f>
        <v>0.33333333333333331</v>
      </c>
      <c r="N677">
        <f>IF(availability[[#This Row],[end_missing]],"", IF(ISNUMBER(availability[[#This Row],[AvailableEnd]]), availability[[#This Row],[AvailableEnd]], IFERROR(TIMEVALUE(availability[[#This Row],[AvailableEnd]]), "")))</f>
        <v>0.5</v>
      </c>
      <c r="O677" t="b">
        <f>IF(OR(availability[[#This Row],[start_missing]],availability[[#This Row],[end_missing]]), FALSE,
 IF(OR(availability[[#This Row],[start_not_time]],availability[[#This Row],[end_not_time]]), FALSE,
 availability[[#This Row],[end_num]]-availability[[#This Row],[start_num]]&lt;0))</f>
        <v>0</v>
      </c>
      <c r="P677" cm="1">
        <f t="array" aca="1" ref="P677" ca="1">IF(OR(availability[[#This Row],[start_missing]],availability[[#This Row],[end_missing]]), "",
 IF(OR(availability[[#This Row],[start_not_time]],availability[[#This Row],[end_not_time]]), "",
 (_FV(availability[#This Row],"end_num",TRUE)-_FV(availability[#This Row],"start_num",TRUE))*24))</f>
        <v>0</v>
      </c>
      <c r="Q677">
        <f ca="1">IF(availability[[#This Row],[duration_hours]]="", FALSE,
 OR(availability[[#This Row],[duration_hours]]&lt;=0, availability[[#This Row],[duration_hours]]&gt;16))</f>
        <v>0</v>
      </c>
    </row>
    <row r="678" spans="1:17" x14ac:dyDescent="0.25">
      <c r="A678" t="s">
        <v>806</v>
      </c>
      <c r="B678" t="s">
        <v>1052</v>
      </c>
      <c r="C678" s="1">
        <v>0.54166666666666663</v>
      </c>
      <c r="D678" s="1">
        <v>0.66666666666666663</v>
      </c>
      <c r="E678" t="b">
        <f>LEN(TRIM(availability[[#This Row],[FacultyID]]))=0</f>
        <v>0</v>
      </c>
      <c r="F678" t="b">
        <f>LEN(TRIM(availability[[#This Row],[Day]]))=0</f>
        <v>0</v>
      </c>
      <c r="G678" t="b">
        <f>IF(availability[[#This Row],[Day]]="",FALSE, ISERROR(MATCH(availability[[#This Row],[Day]], RefLists!$E:$E, 0)))</f>
        <v>0</v>
      </c>
      <c r="H678" t="b">
        <f>LEN(availability[[#This Row],[FacultyID]])&lt;&gt;LEN(TRIM(availability[[#This Row],[FacultyID]]))</f>
        <v>0</v>
      </c>
      <c r="I678" t="b">
        <f>OR(availability[[#This Row],[AvailableStart]]="", ISBLANK(availability[[#This Row],[AvailableStart]]))</f>
        <v>0</v>
      </c>
      <c r="J678" t="b">
        <f>OR(availability[[#This Row],[AvailableEnd]]="", ISBLANK(availability[[#This Row],[AvailableEnd]]))</f>
        <v>0</v>
      </c>
      <c r="K678" t="b">
        <f>AND(NOT(availability[[#This Row],[start_missing]]), NOT(ISNUMBER(availability[[#This Row],[AvailableStart]])))</f>
        <v>0</v>
      </c>
      <c r="L678" t="b">
        <f>AND(NOT(availability[[#This Row],[end_missing]]), NOT(ISNUMBER(availability[[#This Row],[AvailableEnd]])))</f>
        <v>0</v>
      </c>
      <c r="M678">
        <f>IF(availability[[#This Row],[start_missing]],"", IF(ISNUMBER(availability[[#This Row],[AvailableStart]]), availability[[#This Row],[AvailableStart]], IFERROR(TIMEVALUE(availability[[#This Row],[AvailableStart]]), "")))</f>
        <v>0.54166666666666663</v>
      </c>
      <c r="N678">
        <f>IF(availability[[#This Row],[end_missing]],"", IF(ISNUMBER(availability[[#This Row],[AvailableEnd]]), availability[[#This Row],[AvailableEnd]], IFERROR(TIMEVALUE(availability[[#This Row],[AvailableEnd]]), "")))</f>
        <v>0.66666666666666663</v>
      </c>
      <c r="O678" t="b">
        <f>IF(OR(availability[[#This Row],[start_missing]],availability[[#This Row],[end_missing]]), FALSE,
 IF(OR(availability[[#This Row],[start_not_time]],availability[[#This Row],[end_not_time]]), FALSE,
 availability[[#This Row],[end_num]]-availability[[#This Row],[start_num]]&lt;0))</f>
        <v>0</v>
      </c>
      <c r="P678" cm="1">
        <f t="array" aca="1" ref="P678" ca="1">IF(OR(availability[[#This Row],[start_missing]],availability[[#This Row],[end_missing]]), "",
 IF(OR(availability[[#This Row],[start_not_time]],availability[[#This Row],[end_not_time]]), "",
 (_FV(availability[#This Row],"end_num",TRUE)-_FV(availability[#This Row],"start_num",TRUE))*24))</f>
        <v>0</v>
      </c>
      <c r="Q678">
        <f ca="1">IF(availability[[#This Row],[duration_hours]]="", FALSE,
 OR(availability[[#This Row],[duration_hours]]&lt;=0, availability[[#This Row],[duration_hours]]&gt;16))</f>
        <v>0</v>
      </c>
    </row>
    <row r="679" spans="1:17" x14ac:dyDescent="0.25">
      <c r="A679" t="s">
        <v>806</v>
      </c>
      <c r="B679" t="s">
        <v>1049</v>
      </c>
      <c r="C679" s="1">
        <v>0.54166666666666663</v>
      </c>
      <c r="D679" s="1">
        <v>0.625</v>
      </c>
      <c r="E679" t="b">
        <f>LEN(TRIM(availability[[#This Row],[FacultyID]]))=0</f>
        <v>0</v>
      </c>
      <c r="F679" t="b">
        <f>LEN(TRIM(availability[[#This Row],[Day]]))=0</f>
        <v>0</v>
      </c>
      <c r="G679" t="b">
        <f>IF(availability[[#This Row],[Day]]="",FALSE, ISERROR(MATCH(availability[[#This Row],[Day]], RefLists!$E:$E, 0)))</f>
        <v>0</v>
      </c>
      <c r="H679" t="b">
        <f>LEN(availability[[#This Row],[FacultyID]])&lt;&gt;LEN(TRIM(availability[[#This Row],[FacultyID]]))</f>
        <v>0</v>
      </c>
      <c r="I679" t="b">
        <f>OR(availability[[#This Row],[AvailableStart]]="", ISBLANK(availability[[#This Row],[AvailableStart]]))</f>
        <v>0</v>
      </c>
      <c r="J679" t="b">
        <f>OR(availability[[#This Row],[AvailableEnd]]="", ISBLANK(availability[[#This Row],[AvailableEnd]]))</f>
        <v>0</v>
      </c>
      <c r="K679" t="b">
        <f>AND(NOT(availability[[#This Row],[start_missing]]), NOT(ISNUMBER(availability[[#This Row],[AvailableStart]])))</f>
        <v>0</v>
      </c>
      <c r="L679" t="b">
        <f>AND(NOT(availability[[#This Row],[end_missing]]), NOT(ISNUMBER(availability[[#This Row],[AvailableEnd]])))</f>
        <v>0</v>
      </c>
      <c r="M679">
        <f>IF(availability[[#This Row],[start_missing]],"", IF(ISNUMBER(availability[[#This Row],[AvailableStart]]), availability[[#This Row],[AvailableStart]], IFERROR(TIMEVALUE(availability[[#This Row],[AvailableStart]]), "")))</f>
        <v>0.54166666666666663</v>
      </c>
      <c r="N679">
        <f>IF(availability[[#This Row],[end_missing]],"", IF(ISNUMBER(availability[[#This Row],[AvailableEnd]]), availability[[#This Row],[AvailableEnd]], IFERROR(TIMEVALUE(availability[[#This Row],[AvailableEnd]]), "")))</f>
        <v>0.625</v>
      </c>
      <c r="O679" t="b">
        <f>IF(OR(availability[[#This Row],[start_missing]],availability[[#This Row],[end_missing]]), FALSE,
 IF(OR(availability[[#This Row],[start_not_time]],availability[[#This Row],[end_not_time]]), FALSE,
 availability[[#This Row],[end_num]]-availability[[#This Row],[start_num]]&lt;0))</f>
        <v>0</v>
      </c>
      <c r="P679" cm="1">
        <f t="array" aca="1" ref="P679" ca="1">IF(OR(availability[[#This Row],[start_missing]],availability[[#This Row],[end_missing]]), "",
 IF(OR(availability[[#This Row],[start_not_time]],availability[[#This Row],[end_not_time]]), "",
 (_FV(availability[#This Row],"end_num",TRUE)-_FV(availability[#This Row],"start_num",TRUE))*24))</f>
        <v>0</v>
      </c>
      <c r="Q679">
        <f ca="1">IF(availability[[#This Row],[duration_hours]]="", FALSE,
 OR(availability[[#This Row],[duration_hours]]&lt;=0, availability[[#This Row],[duration_hours]]&gt;16))</f>
        <v>0</v>
      </c>
    </row>
    <row r="680" spans="1:17" x14ac:dyDescent="0.25">
      <c r="A680" t="s">
        <v>809</v>
      </c>
      <c r="B680" t="s">
        <v>1052</v>
      </c>
      <c r="C680" s="1">
        <v>0.45833333333333331</v>
      </c>
      <c r="D680" s="1">
        <v>0.58333333333333337</v>
      </c>
      <c r="E680" t="b">
        <f>LEN(TRIM(availability[[#This Row],[FacultyID]]))=0</f>
        <v>0</v>
      </c>
      <c r="F680" t="b">
        <f>LEN(TRIM(availability[[#This Row],[Day]]))=0</f>
        <v>0</v>
      </c>
      <c r="G680" t="b">
        <f>IF(availability[[#This Row],[Day]]="",FALSE, ISERROR(MATCH(availability[[#This Row],[Day]], RefLists!$E:$E, 0)))</f>
        <v>0</v>
      </c>
      <c r="H680" t="b">
        <f>LEN(availability[[#This Row],[FacultyID]])&lt;&gt;LEN(TRIM(availability[[#This Row],[FacultyID]]))</f>
        <v>0</v>
      </c>
      <c r="I680" t="b">
        <f>OR(availability[[#This Row],[AvailableStart]]="", ISBLANK(availability[[#This Row],[AvailableStart]]))</f>
        <v>0</v>
      </c>
      <c r="J680" t="b">
        <f>OR(availability[[#This Row],[AvailableEnd]]="", ISBLANK(availability[[#This Row],[AvailableEnd]]))</f>
        <v>0</v>
      </c>
      <c r="K680" t="b">
        <f>AND(NOT(availability[[#This Row],[start_missing]]), NOT(ISNUMBER(availability[[#This Row],[AvailableStart]])))</f>
        <v>0</v>
      </c>
      <c r="L680" t="b">
        <f>AND(NOT(availability[[#This Row],[end_missing]]), NOT(ISNUMBER(availability[[#This Row],[AvailableEnd]])))</f>
        <v>0</v>
      </c>
      <c r="M680">
        <f>IF(availability[[#This Row],[start_missing]],"", IF(ISNUMBER(availability[[#This Row],[AvailableStart]]), availability[[#This Row],[AvailableStart]], IFERROR(TIMEVALUE(availability[[#This Row],[AvailableStart]]), "")))</f>
        <v>0.45833333333333331</v>
      </c>
      <c r="N680">
        <f>IF(availability[[#This Row],[end_missing]],"", IF(ISNUMBER(availability[[#This Row],[AvailableEnd]]), availability[[#This Row],[AvailableEnd]], IFERROR(TIMEVALUE(availability[[#This Row],[AvailableEnd]]), "")))</f>
        <v>0.58333333333333337</v>
      </c>
      <c r="O680" t="b">
        <f>IF(OR(availability[[#This Row],[start_missing]],availability[[#This Row],[end_missing]]), FALSE,
 IF(OR(availability[[#This Row],[start_not_time]],availability[[#This Row],[end_not_time]]), FALSE,
 availability[[#This Row],[end_num]]-availability[[#This Row],[start_num]]&lt;0))</f>
        <v>0</v>
      </c>
      <c r="P680" cm="1">
        <f t="array" aca="1" ref="P680" ca="1">IF(OR(availability[[#This Row],[start_missing]],availability[[#This Row],[end_missing]]), "",
 IF(OR(availability[[#This Row],[start_not_time]],availability[[#This Row],[end_not_time]]), "",
 (_FV(availability[#This Row],"end_num",TRUE)-_FV(availability[#This Row],"start_num",TRUE))*24))</f>
        <v>0</v>
      </c>
      <c r="Q680">
        <f ca="1">IF(availability[[#This Row],[duration_hours]]="", FALSE,
 OR(availability[[#This Row],[duration_hours]]&lt;=0, availability[[#This Row],[duration_hours]]&gt;16))</f>
        <v>0</v>
      </c>
    </row>
    <row r="681" spans="1:17" x14ac:dyDescent="0.25">
      <c r="A681" t="s">
        <v>809</v>
      </c>
      <c r="B681" t="s">
        <v>1050</v>
      </c>
      <c r="C681" s="1">
        <v>0.54166666666666663</v>
      </c>
      <c r="D681" s="1">
        <v>0.66666666666666663</v>
      </c>
      <c r="E681" t="b">
        <f>LEN(TRIM(availability[[#This Row],[FacultyID]]))=0</f>
        <v>0</v>
      </c>
      <c r="F681" t="b">
        <f>LEN(TRIM(availability[[#This Row],[Day]]))=0</f>
        <v>0</v>
      </c>
      <c r="G681" t="b">
        <f>IF(availability[[#This Row],[Day]]="",FALSE, ISERROR(MATCH(availability[[#This Row],[Day]], RefLists!$E:$E, 0)))</f>
        <v>0</v>
      </c>
      <c r="H681" t="b">
        <f>LEN(availability[[#This Row],[FacultyID]])&lt;&gt;LEN(TRIM(availability[[#This Row],[FacultyID]]))</f>
        <v>0</v>
      </c>
      <c r="I681" t="b">
        <f>OR(availability[[#This Row],[AvailableStart]]="", ISBLANK(availability[[#This Row],[AvailableStart]]))</f>
        <v>0</v>
      </c>
      <c r="J681" t="b">
        <f>OR(availability[[#This Row],[AvailableEnd]]="", ISBLANK(availability[[#This Row],[AvailableEnd]]))</f>
        <v>0</v>
      </c>
      <c r="K681" t="b">
        <f>AND(NOT(availability[[#This Row],[start_missing]]), NOT(ISNUMBER(availability[[#This Row],[AvailableStart]])))</f>
        <v>0</v>
      </c>
      <c r="L681" t="b">
        <f>AND(NOT(availability[[#This Row],[end_missing]]), NOT(ISNUMBER(availability[[#This Row],[AvailableEnd]])))</f>
        <v>0</v>
      </c>
      <c r="M681">
        <f>IF(availability[[#This Row],[start_missing]],"", IF(ISNUMBER(availability[[#This Row],[AvailableStart]]), availability[[#This Row],[AvailableStart]], IFERROR(TIMEVALUE(availability[[#This Row],[AvailableStart]]), "")))</f>
        <v>0.54166666666666663</v>
      </c>
      <c r="N681">
        <f>IF(availability[[#This Row],[end_missing]],"", IF(ISNUMBER(availability[[#This Row],[AvailableEnd]]), availability[[#This Row],[AvailableEnd]], IFERROR(TIMEVALUE(availability[[#This Row],[AvailableEnd]]), "")))</f>
        <v>0.66666666666666663</v>
      </c>
      <c r="O681" t="b">
        <f>IF(OR(availability[[#This Row],[start_missing]],availability[[#This Row],[end_missing]]), FALSE,
 IF(OR(availability[[#This Row],[start_not_time]],availability[[#This Row],[end_not_time]]), FALSE,
 availability[[#This Row],[end_num]]-availability[[#This Row],[start_num]]&lt;0))</f>
        <v>0</v>
      </c>
      <c r="P681" cm="1">
        <f t="array" aca="1" ref="P681" ca="1">IF(OR(availability[[#This Row],[start_missing]],availability[[#This Row],[end_missing]]), "",
 IF(OR(availability[[#This Row],[start_not_time]],availability[[#This Row],[end_not_time]]), "",
 (_FV(availability[#This Row],"end_num",TRUE)-_FV(availability[#This Row],"start_num",TRUE))*24))</f>
        <v>0</v>
      </c>
      <c r="Q681">
        <f ca="1">IF(availability[[#This Row],[duration_hours]]="", FALSE,
 OR(availability[[#This Row],[duration_hours]]&lt;=0, availability[[#This Row],[duration_hours]]&gt;16))</f>
        <v>0</v>
      </c>
    </row>
    <row r="682" spans="1:17" x14ac:dyDescent="0.25">
      <c r="A682" t="s">
        <v>809</v>
      </c>
      <c r="B682" t="s">
        <v>1053</v>
      </c>
      <c r="C682" s="1">
        <v>0.45833333333333331</v>
      </c>
      <c r="D682" s="1">
        <v>0.58333333333333337</v>
      </c>
      <c r="E682" t="b">
        <f>LEN(TRIM(availability[[#This Row],[FacultyID]]))=0</f>
        <v>0</v>
      </c>
      <c r="F682" t="b">
        <f>LEN(TRIM(availability[[#This Row],[Day]]))=0</f>
        <v>0</v>
      </c>
      <c r="G682" t="b">
        <f>IF(availability[[#This Row],[Day]]="",FALSE, ISERROR(MATCH(availability[[#This Row],[Day]], RefLists!$E:$E, 0)))</f>
        <v>0</v>
      </c>
      <c r="H682" t="b">
        <f>LEN(availability[[#This Row],[FacultyID]])&lt;&gt;LEN(TRIM(availability[[#This Row],[FacultyID]]))</f>
        <v>0</v>
      </c>
      <c r="I682" t="b">
        <f>OR(availability[[#This Row],[AvailableStart]]="", ISBLANK(availability[[#This Row],[AvailableStart]]))</f>
        <v>0</v>
      </c>
      <c r="J682" t="b">
        <f>OR(availability[[#This Row],[AvailableEnd]]="", ISBLANK(availability[[#This Row],[AvailableEnd]]))</f>
        <v>0</v>
      </c>
      <c r="K682" t="b">
        <f>AND(NOT(availability[[#This Row],[start_missing]]), NOT(ISNUMBER(availability[[#This Row],[AvailableStart]])))</f>
        <v>0</v>
      </c>
      <c r="L682" t="b">
        <f>AND(NOT(availability[[#This Row],[end_missing]]), NOT(ISNUMBER(availability[[#This Row],[AvailableEnd]])))</f>
        <v>0</v>
      </c>
      <c r="M682">
        <f>IF(availability[[#This Row],[start_missing]],"", IF(ISNUMBER(availability[[#This Row],[AvailableStart]]), availability[[#This Row],[AvailableStart]], IFERROR(TIMEVALUE(availability[[#This Row],[AvailableStart]]), "")))</f>
        <v>0.45833333333333331</v>
      </c>
      <c r="N682">
        <f>IF(availability[[#This Row],[end_missing]],"", IF(ISNUMBER(availability[[#This Row],[AvailableEnd]]), availability[[#This Row],[AvailableEnd]], IFERROR(TIMEVALUE(availability[[#This Row],[AvailableEnd]]), "")))</f>
        <v>0.58333333333333337</v>
      </c>
      <c r="O682" t="b">
        <f>IF(OR(availability[[#This Row],[start_missing]],availability[[#This Row],[end_missing]]), FALSE,
 IF(OR(availability[[#This Row],[start_not_time]],availability[[#This Row],[end_not_time]]), FALSE,
 availability[[#This Row],[end_num]]-availability[[#This Row],[start_num]]&lt;0))</f>
        <v>0</v>
      </c>
      <c r="P682" cm="1">
        <f t="array" aca="1" ref="P682" ca="1">IF(OR(availability[[#This Row],[start_missing]],availability[[#This Row],[end_missing]]), "",
 IF(OR(availability[[#This Row],[start_not_time]],availability[[#This Row],[end_not_time]]), "",
 (_FV(availability[#This Row],"end_num",TRUE)-_FV(availability[#This Row],"start_num",TRUE))*24))</f>
        <v>0</v>
      </c>
      <c r="Q682">
        <f ca="1">IF(availability[[#This Row],[duration_hours]]="", FALSE,
 OR(availability[[#This Row],[duration_hours]]&lt;=0, availability[[#This Row],[duration_hours]]&gt;16))</f>
        <v>0</v>
      </c>
    </row>
    <row r="683" spans="1:17" x14ac:dyDescent="0.25">
      <c r="A683" t="s">
        <v>809</v>
      </c>
      <c r="B683" t="s">
        <v>1049</v>
      </c>
      <c r="C683" s="1">
        <v>0.45833333333333331</v>
      </c>
      <c r="D683" s="1">
        <v>0.58333333333333337</v>
      </c>
      <c r="E683" t="b">
        <f>LEN(TRIM(availability[[#This Row],[FacultyID]]))=0</f>
        <v>0</v>
      </c>
      <c r="F683" t="b">
        <f>LEN(TRIM(availability[[#This Row],[Day]]))=0</f>
        <v>0</v>
      </c>
      <c r="G683" t="b">
        <f>IF(availability[[#This Row],[Day]]="",FALSE, ISERROR(MATCH(availability[[#This Row],[Day]], RefLists!$E:$E, 0)))</f>
        <v>0</v>
      </c>
      <c r="H683" t="b">
        <f>LEN(availability[[#This Row],[FacultyID]])&lt;&gt;LEN(TRIM(availability[[#This Row],[FacultyID]]))</f>
        <v>0</v>
      </c>
      <c r="I683" t="b">
        <f>OR(availability[[#This Row],[AvailableStart]]="", ISBLANK(availability[[#This Row],[AvailableStart]]))</f>
        <v>0</v>
      </c>
      <c r="J683" t="b">
        <f>OR(availability[[#This Row],[AvailableEnd]]="", ISBLANK(availability[[#This Row],[AvailableEnd]]))</f>
        <v>0</v>
      </c>
      <c r="K683" t="b">
        <f>AND(NOT(availability[[#This Row],[start_missing]]), NOT(ISNUMBER(availability[[#This Row],[AvailableStart]])))</f>
        <v>0</v>
      </c>
      <c r="L683" t="b">
        <f>AND(NOT(availability[[#This Row],[end_missing]]), NOT(ISNUMBER(availability[[#This Row],[AvailableEnd]])))</f>
        <v>0</v>
      </c>
      <c r="M683">
        <f>IF(availability[[#This Row],[start_missing]],"", IF(ISNUMBER(availability[[#This Row],[AvailableStart]]), availability[[#This Row],[AvailableStart]], IFERROR(TIMEVALUE(availability[[#This Row],[AvailableStart]]), "")))</f>
        <v>0.45833333333333331</v>
      </c>
      <c r="N683">
        <f>IF(availability[[#This Row],[end_missing]],"", IF(ISNUMBER(availability[[#This Row],[AvailableEnd]]), availability[[#This Row],[AvailableEnd]], IFERROR(TIMEVALUE(availability[[#This Row],[AvailableEnd]]), "")))</f>
        <v>0.58333333333333337</v>
      </c>
      <c r="O683" t="b">
        <f>IF(OR(availability[[#This Row],[start_missing]],availability[[#This Row],[end_missing]]), FALSE,
 IF(OR(availability[[#This Row],[start_not_time]],availability[[#This Row],[end_not_time]]), FALSE,
 availability[[#This Row],[end_num]]-availability[[#This Row],[start_num]]&lt;0))</f>
        <v>0</v>
      </c>
      <c r="P683" cm="1">
        <f t="array" aca="1" ref="P683" ca="1">IF(OR(availability[[#This Row],[start_missing]],availability[[#This Row],[end_missing]]), "",
 IF(OR(availability[[#This Row],[start_not_time]],availability[[#This Row],[end_not_time]]), "",
 (_FV(availability[#This Row],"end_num",TRUE)-_FV(availability[#This Row],"start_num",TRUE))*24))</f>
        <v>0</v>
      </c>
      <c r="Q683">
        <f ca="1">IF(availability[[#This Row],[duration_hours]]="", FALSE,
 OR(availability[[#This Row],[duration_hours]]&lt;=0, availability[[#This Row],[duration_hours]]&gt;16))</f>
        <v>0</v>
      </c>
    </row>
    <row r="684" spans="1:17" x14ac:dyDescent="0.25">
      <c r="A684" t="s">
        <v>812</v>
      </c>
      <c r="B684" t="s">
        <v>1052</v>
      </c>
      <c r="C684" s="1">
        <v>0.54166666666666663</v>
      </c>
      <c r="D684" s="1">
        <v>0.66666666666666663</v>
      </c>
      <c r="E684" t="b">
        <f>LEN(TRIM(availability[[#This Row],[FacultyID]]))=0</f>
        <v>0</v>
      </c>
      <c r="F684" t="b">
        <f>LEN(TRIM(availability[[#This Row],[Day]]))=0</f>
        <v>0</v>
      </c>
      <c r="G684" t="b">
        <f>IF(availability[[#This Row],[Day]]="",FALSE, ISERROR(MATCH(availability[[#This Row],[Day]], RefLists!$E:$E, 0)))</f>
        <v>0</v>
      </c>
      <c r="H684" t="b">
        <f>LEN(availability[[#This Row],[FacultyID]])&lt;&gt;LEN(TRIM(availability[[#This Row],[FacultyID]]))</f>
        <v>0</v>
      </c>
      <c r="I684" t="b">
        <f>OR(availability[[#This Row],[AvailableStart]]="", ISBLANK(availability[[#This Row],[AvailableStart]]))</f>
        <v>0</v>
      </c>
      <c r="J684" t="b">
        <f>OR(availability[[#This Row],[AvailableEnd]]="", ISBLANK(availability[[#This Row],[AvailableEnd]]))</f>
        <v>0</v>
      </c>
      <c r="K684" t="b">
        <f>AND(NOT(availability[[#This Row],[start_missing]]), NOT(ISNUMBER(availability[[#This Row],[AvailableStart]])))</f>
        <v>0</v>
      </c>
      <c r="L684" t="b">
        <f>AND(NOT(availability[[#This Row],[end_missing]]), NOT(ISNUMBER(availability[[#This Row],[AvailableEnd]])))</f>
        <v>0</v>
      </c>
      <c r="M684">
        <f>IF(availability[[#This Row],[start_missing]],"", IF(ISNUMBER(availability[[#This Row],[AvailableStart]]), availability[[#This Row],[AvailableStart]], IFERROR(TIMEVALUE(availability[[#This Row],[AvailableStart]]), "")))</f>
        <v>0.54166666666666663</v>
      </c>
      <c r="N684">
        <f>IF(availability[[#This Row],[end_missing]],"", IF(ISNUMBER(availability[[#This Row],[AvailableEnd]]), availability[[#This Row],[AvailableEnd]], IFERROR(TIMEVALUE(availability[[#This Row],[AvailableEnd]]), "")))</f>
        <v>0.66666666666666663</v>
      </c>
      <c r="O684" t="b">
        <f>IF(OR(availability[[#This Row],[start_missing]],availability[[#This Row],[end_missing]]), FALSE,
 IF(OR(availability[[#This Row],[start_not_time]],availability[[#This Row],[end_not_time]]), FALSE,
 availability[[#This Row],[end_num]]-availability[[#This Row],[start_num]]&lt;0))</f>
        <v>0</v>
      </c>
      <c r="P684" cm="1">
        <f t="array" aca="1" ref="P684" ca="1">IF(OR(availability[[#This Row],[start_missing]],availability[[#This Row],[end_missing]]), "",
 IF(OR(availability[[#This Row],[start_not_time]],availability[[#This Row],[end_not_time]]), "",
 (_FV(availability[#This Row],"end_num",TRUE)-_FV(availability[#This Row],"start_num",TRUE))*24))</f>
        <v>0</v>
      </c>
      <c r="Q684">
        <f ca="1">IF(availability[[#This Row],[duration_hours]]="", FALSE,
 OR(availability[[#This Row],[duration_hours]]&lt;=0, availability[[#This Row],[duration_hours]]&gt;16))</f>
        <v>0</v>
      </c>
    </row>
    <row r="685" spans="1:17" x14ac:dyDescent="0.25">
      <c r="A685" t="s">
        <v>812</v>
      </c>
      <c r="B685" t="s">
        <v>1050</v>
      </c>
      <c r="C685" s="1">
        <v>0.375</v>
      </c>
      <c r="D685" s="1">
        <v>0.45833333333333331</v>
      </c>
      <c r="E685" t="b">
        <f>LEN(TRIM(availability[[#This Row],[FacultyID]]))=0</f>
        <v>0</v>
      </c>
      <c r="F685" t="b">
        <f>LEN(TRIM(availability[[#This Row],[Day]]))=0</f>
        <v>0</v>
      </c>
      <c r="G685" t="b">
        <f>IF(availability[[#This Row],[Day]]="",FALSE, ISERROR(MATCH(availability[[#This Row],[Day]], RefLists!$E:$E, 0)))</f>
        <v>0</v>
      </c>
      <c r="H685" t="b">
        <f>LEN(availability[[#This Row],[FacultyID]])&lt;&gt;LEN(TRIM(availability[[#This Row],[FacultyID]]))</f>
        <v>0</v>
      </c>
      <c r="I685" t="b">
        <f>OR(availability[[#This Row],[AvailableStart]]="", ISBLANK(availability[[#This Row],[AvailableStart]]))</f>
        <v>0</v>
      </c>
      <c r="J685" t="b">
        <f>OR(availability[[#This Row],[AvailableEnd]]="", ISBLANK(availability[[#This Row],[AvailableEnd]]))</f>
        <v>0</v>
      </c>
      <c r="K685" t="b">
        <f>AND(NOT(availability[[#This Row],[start_missing]]), NOT(ISNUMBER(availability[[#This Row],[AvailableStart]])))</f>
        <v>0</v>
      </c>
      <c r="L685" t="b">
        <f>AND(NOT(availability[[#This Row],[end_missing]]), NOT(ISNUMBER(availability[[#This Row],[AvailableEnd]])))</f>
        <v>0</v>
      </c>
      <c r="M685">
        <f>IF(availability[[#This Row],[start_missing]],"", IF(ISNUMBER(availability[[#This Row],[AvailableStart]]), availability[[#This Row],[AvailableStart]], IFERROR(TIMEVALUE(availability[[#This Row],[AvailableStart]]), "")))</f>
        <v>0.375</v>
      </c>
      <c r="N685">
        <f>IF(availability[[#This Row],[end_missing]],"", IF(ISNUMBER(availability[[#This Row],[AvailableEnd]]), availability[[#This Row],[AvailableEnd]], IFERROR(TIMEVALUE(availability[[#This Row],[AvailableEnd]]), "")))</f>
        <v>0.45833333333333331</v>
      </c>
      <c r="O685" t="b">
        <f>IF(OR(availability[[#This Row],[start_missing]],availability[[#This Row],[end_missing]]), FALSE,
 IF(OR(availability[[#This Row],[start_not_time]],availability[[#This Row],[end_not_time]]), FALSE,
 availability[[#This Row],[end_num]]-availability[[#This Row],[start_num]]&lt;0))</f>
        <v>0</v>
      </c>
      <c r="P685" cm="1">
        <f t="array" aca="1" ref="P685" ca="1">IF(OR(availability[[#This Row],[start_missing]],availability[[#This Row],[end_missing]]), "",
 IF(OR(availability[[#This Row],[start_not_time]],availability[[#This Row],[end_not_time]]), "",
 (_FV(availability[#This Row],"end_num",TRUE)-_FV(availability[#This Row],"start_num",TRUE))*24))</f>
        <v>0</v>
      </c>
      <c r="Q685">
        <f ca="1">IF(availability[[#This Row],[duration_hours]]="", FALSE,
 OR(availability[[#This Row],[duration_hours]]&lt;=0, availability[[#This Row],[duration_hours]]&gt;16))</f>
        <v>0</v>
      </c>
    </row>
    <row r="686" spans="1:17" x14ac:dyDescent="0.25">
      <c r="A686" t="s">
        <v>812</v>
      </c>
      <c r="B686" t="s">
        <v>1053</v>
      </c>
      <c r="C686" s="1">
        <v>0.41666666666666669</v>
      </c>
      <c r="D686" s="1">
        <v>0.58333333333333337</v>
      </c>
      <c r="E686" t="b">
        <f>LEN(TRIM(availability[[#This Row],[FacultyID]]))=0</f>
        <v>0</v>
      </c>
      <c r="F686" t="b">
        <f>LEN(TRIM(availability[[#This Row],[Day]]))=0</f>
        <v>0</v>
      </c>
      <c r="G686" t="b">
        <f>IF(availability[[#This Row],[Day]]="",FALSE, ISERROR(MATCH(availability[[#This Row],[Day]], RefLists!$E:$E, 0)))</f>
        <v>0</v>
      </c>
      <c r="H686" t="b">
        <f>LEN(availability[[#This Row],[FacultyID]])&lt;&gt;LEN(TRIM(availability[[#This Row],[FacultyID]]))</f>
        <v>0</v>
      </c>
      <c r="I686" t="b">
        <f>OR(availability[[#This Row],[AvailableStart]]="", ISBLANK(availability[[#This Row],[AvailableStart]]))</f>
        <v>0</v>
      </c>
      <c r="J686" t="b">
        <f>OR(availability[[#This Row],[AvailableEnd]]="", ISBLANK(availability[[#This Row],[AvailableEnd]]))</f>
        <v>0</v>
      </c>
      <c r="K686" t="b">
        <f>AND(NOT(availability[[#This Row],[start_missing]]), NOT(ISNUMBER(availability[[#This Row],[AvailableStart]])))</f>
        <v>0</v>
      </c>
      <c r="L686" t="b">
        <f>AND(NOT(availability[[#This Row],[end_missing]]), NOT(ISNUMBER(availability[[#This Row],[AvailableEnd]])))</f>
        <v>0</v>
      </c>
      <c r="M686">
        <f>IF(availability[[#This Row],[start_missing]],"", IF(ISNUMBER(availability[[#This Row],[AvailableStart]]), availability[[#This Row],[AvailableStart]], IFERROR(TIMEVALUE(availability[[#This Row],[AvailableStart]]), "")))</f>
        <v>0.41666666666666669</v>
      </c>
      <c r="N686">
        <f>IF(availability[[#This Row],[end_missing]],"", IF(ISNUMBER(availability[[#This Row],[AvailableEnd]]), availability[[#This Row],[AvailableEnd]], IFERROR(TIMEVALUE(availability[[#This Row],[AvailableEnd]]), "")))</f>
        <v>0.58333333333333337</v>
      </c>
      <c r="O686" t="b">
        <f>IF(OR(availability[[#This Row],[start_missing]],availability[[#This Row],[end_missing]]), FALSE,
 IF(OR(availability[[#This Row],[start_not_time]],availability[[#This Row],[end_not_time]]), FALSE,
 availability[[#This Row],[end_num]]-availability[[#This Row],[start_num]]&lt;0))</f>
        <v>0</v>
      </c>
      <c r="P686" cm="1">
        <f t="array" aca="1" ref="P686" ca="1">IF(OR(availability[[#This Row],[start_missing]],availability[[#This Row],[end_missing]]), "",
 IF(OR(availability[[#This Row],[start_not_time]],availability[[#This Row],[end_not_time]]), "",
 (_FV(availability[#This Row],"end_num",TRUE)-_FV(availability[#This Row],"start_num",TRUE))*24))</f>
        <v>0</v>
      </c>
      <c r="Q686">
        <f ca="1">IF(availability[[#This Row],[duration_hours]]="", FALSE,
 OR(availability[[#This Row],[duration_hours]]&lt;=0, availability[[#This Row],[duration_hours]]&gt;16))</f>
        <v>0</v>
      </c>
    </row>
    <row r="687" spans="1:17" x14ac:dyDescent="0.25">
      <c r="A687" t="s">
        <v>812</v>
      </c>
      <c r="B687" t="s">
        <v>1051</v>
      </c>
      <c r="C687" s="1">
        <v>0.33333333333333331</v>
      </c>
      <c r="D687" s="1">
        <v>0.45833333333333331</v>
      </c>
      <c r="E687" t="b">
        <f>LEN(TRIM(availability[[#This Row],[FacultyID]]))=0</f>
        <v>0</v>
      </c>
      <c r="F687" t="b">
        <f>LEN(TRIM(availability[[#This Row],[Day]]))=0</f>
        <v>0</v>
      </c>
      <c r="G687" t="b">
        <f>IF(availability[[#This Row],[Day]]="",FALSE, ISERROR(MATCH(availability[[#This Row],[Day]], RefLists!$E:$E, 0)))</f>
        <v>0</v>
      </c>
      <c r="H687" t="b">
        <f>LEN(availability[[#This Row],[FacultyID]])&lt;&gt;LEN(TRIM(availability[[#This Row],[FacultyID]]))</f>
        <v>0</v>
      </c>
      <c r="I687" t="b">
        <f>OR(availability[[#This Row],[AvailableStart]]="", ISBLANK(availability[[#This Row],[AvailableStart]]))</f>
        <v>0</v>
      </c>
      <c r="J687" t="b">
        <f>OR(availability[[#This Row],[AvailableEnd]]="", ISBLANK(availability[[#This Row],[AvailableEnd]]))</f>
        <v>0</v>
      </c>
      <c r="K687" t="b">
        <f>AND(NOT(availability[[#This Row],[start_missing]]), NOT(ISNUMBER(availability[[#This Row],[AvailableStart]])))</f>
        <v>0</v>
      </c>
      <c r="L687" t="b">
        <f>AND(NOT(availability[[#This Row],[end_missing]]), NOT(ISNUMBER(availability[[#This Row],[AvailableEnd]])))</f>
        <v>0</v>
      </c>
      <c r="M687">
        <f>IF(availability[[#This Row],[start_missing]],"", IF(ISNUMBER(availability[[#This Row],[AvailableStart]]), availability[[#This Row],[AvailableStart]], IFERROR(TIMEVALUE(availability[[#This Row],[AvailableStart]]), "")))</f>
        <v>0.33333333333333331</v>
      </c>
      <c r="N687">
        <f>IF(availability[[#This Row],[end_missing]],"", IF(ISNUMBER(availability[[#This Row],[AvailableEnd]]), availability[[#This Row],[AvailableEnd]], IFERROR(TIMEVALUE(availability[[#This Row],[AvailableEnd]]), "")))</f>
        <v>0.45833333333333331</v>
      </c>
      <c r="O687" t="b">
        <f>IF(OR(availability[[#This Row],[start_missing]],availability[[#This Row],[end_missing]]), FALSE,
 IF(OR(availability[[#This Row],[start_not_time]],availability[[#This Row],[end_not_time]]), FALSE,
 availability[[#This Row],[end_num]]-availability[[#This Row],[start_num]]&lt;0))</f>
        <v>0</v>
      </c>
      <c r="P687" cm="1">
        <f t="array" aca="1" ref="P687" ca="1">IF(OR(availability[[#This Row],[start_missing]],availability[[#This Row],[end_missing]]), "",
 IF(OR(availability[[#This Row],[start_not_time]],availability[[#This Row],[end_not_time]]), "",
 (_FV(availability[#This Row],"end_num",TRUE)-_FV(availability[#This Row],"start_num",TRUE))*24))</f>
        <v>0</v>
      </c>
      <c r="Q687">
        <f ca="1">IF(availability[[#This Row],[duration_hours]]="", FALSE,
 OR(availability[[#This Row],[duration_hours]]&lt;=0, availability[[#This Row],[duration_hours]]&gt;16))</f>
        <v>0</v>
      </c>
    </row>
    <row r="688" spans="1:17" x14ac:dyDescent="0.25">
      <c r="A688" t="s">
        <v>815</v>
      </c>
      <c r="B688" t="s">
        <v>1050</v>
      </c>
      <c r="C688" s="1">
        <v>0.5</v>
      </c>
      <c r="D688" s="1">
        <v>0.66666666666666663</v>
      </c>
      <c r="E688" t="b">
        <f>LEN(TRIM(availability[[#This Row],[FacultyID]]))=0</f>
        <v>0</v>
      </c>
      <c r="F688" t="b">
        <f>LEN(TRIM(availability[[#This Row],[Day]]))=0</f>
        <v>0</v>
      </c>
      <c r="G688" t="b">
        <f>IF(availability[[#This Row],[Day]]="",FALSE, ISERROR(MATCH(availability[[#This Row],[Day]], RefLists!$E:$E, 0)))</f>
        <v>0</v>
      </c>
      <c r="H688" t="b">
        <f>LEN(availability[[#This Row],[FacultyID]])&lt;&gt;LEN(TRIM(availability[[#This Row],[FacultyID]]))</f>
        <v>0</v>
      </c>
      <c r="I688" t="b">
        <f>OR(availability[[#This Row],[AvailableStart]]="", ISBLANK(availability[[#This Row],[AvailableStart]]))</f>
        <v>0</v>
      </c>
      <c r="J688" t="b">
        <f>OR(availability[[#This Row],[AvailableEnd]]="", ISBLANK(availability[[#This Row],[AvailableEnd]]))</f>
        <v>0</v>
      </c>
      <c r="K688" t="b">
        <f>AND(NOT(availability[[#This Row],[start_missing]]), NOT(ISNUMBER(availability[[#This Row],[AvailableStart]])))</f>
        <v>0</v>
      </c>
      <c r="L688" t="b">
        <f>AND(NOT(availability[[#This Row],[end_missing]]), NOT(ISNUMBER(availability[[#This Row],[AvailableEnd]])))</f>
        <v>0</v>
      </c>
      <c r="M688">
        <f>IF(availability[[#This Row],[start_missing]],"", IF(ISNUMBER(availability[[#This Row],[AvailableStart]]), availability[[#This Row],[AvailableStart]], IFERROR(TIMEVALUE(availability[[#This Row],[AvailableStart]]), "")))</f>
        <v>0.5</v>
      </c>
      <c r="N688">
        <f>IF(availability[[#This Row],[end_missing]],"", IF(ISNUMBER(availability[[#This Row],[AvailableEnd]]), availability[[#This Row],[AvailableEnd]], IFERROR(TIMEVALUE(availability[[#This Row],[AvailableEnd]]), "")))</f>
        <v>0.66666666666666663</v>
      </c>
      <c r="O688" t="b">
        <f>IF(OR(availability[[#This Row],[start_missing]],availability[[#This Row],[end_missing]]), FALSE,
 IF(OR(availability[[#This Row],[start_not_time]],availability[[#This Row],[end_not_time]]), FALSE,
 availability[[#This Row],[end_num]]-availability[[#This Row],[start_num]]&lt;0))</f>
        <v>0</v>
      </c>
      <c r="P688" cm="1">
        <f t="array" aca="1" ref="P688" ca="1">IF(OR(availability[[#This Row],[start_missing]],availability[[#This Row],[end_missing]]), "",
 IF(OR(availability[[#This Row],[start_not_time]],availability[[#This Row],[end_not_time]]), "",
 (_FV(availability[#This Row],"end_num",TRUE)-_FV(availability[#This Row],"start_num",TRUE))*24))</f>
        <v>0</v>
      </c>
      <c r="Q688">
        <f ca="1">IF(availability[[#This Row],[duration_hours]]="", FALSE,
 OR(availability[[#This Row],[duration_hours]]&lt;=0, availability[[#This Row],[duration_hours]]&gt;16))</f>
        <v>0</v>
      </c>
    </row>
    <row r="689" spans="1:17" x14ac:dyDescent="0.25">
      <c r="A689" t="s">
        <v>815</v>
      </c>
      <c r="B689" t="s">
        <v>1049</v>
      </c>
      <c r="C689" s="1">
        <v>0.375</v>
      </c>
      <c r="D689" s="1">
        <v>0.54166666666666663</v>
      </c>
      <c r="E689" t="b">
        <f>LEN(TRIM(availability[[#This Row],[FacultyID]]))=0</f>
        <v>0</v>
      </c>
      <c r="F689" t="b">
        <f>LEN(TRIM(availability[[#This Row],[Day]]))=0</f>
        <v>0</v>
      </c>
      <c r="G689" t="b">
        <f>IF(availability[[#This Row],[Day]]="",FALSE, ISERROR(MATCH(availability[[#This Row],[Day]], RefLists!$E:$E, 0)))</f>
        <v>0</v>
      </c>
      <c r="H689" t="b">
        <f>LEN(availability[[#This Row],[FacultyID]])&lt;&gt;LEN(TRIM(availability[[#This Row],[FacultyID]]))</f>
        <v>0</v>
      </c>
      <c r="I689" t="b">
        <f>OR(availability[[#This Row],[AvailableStart]]="", ISBLANK(availability[[#This Row],[AvailableStart]]))</f>
        <v>0</v>
      </c>
      <c r="J689" t="b">
        <f>OR(availability[[#This Row],[AvailableEnd]]="", ISBLANK(availability[[#This Row],[AvailableEnd]]))</f>
        <v>0</v>
      </c>
      <c r="K689" t="b">
        <f>AND(NOT(availability[[#This Row],[start_missing]]), NOT(ISNUMBER(availability[[#This Row],[AvailableStart]])))</f>
        <v>0</v>
      </c>
      <c r="L689" t="b">
        <f>AND(NOT(availability[[#This Row],[end_missing]]), NOT(ISNUMBER(availability[[#This Row],[AvailableEnd]])))</f>
        <v>0</v>
      </c>
      <c r="M689">
        <f>IF(availability[[#This Row],[start_missing]],"", IF(ISNUMBER(availability[[#This Row],[AvailableStart]]), availability[[#This Row],[AvailableStart]], IFERROR(TIMEVALUE(availability[[#This Row],[AvailableStart]]), "")))</f>
        <v>0.375</v>
      </c>
      <c r="N689">
        <f>IF(availability[[#This Row],[end_missing]],"", IF(ISNUMBER(availability[[#This Row],[AvailableEnd]]), availability[[#This Row],[AvailableEnd]], IFERROR(TIMEVALUE(availability[[#This Row],[AvailableEnd]]), "")))</f>
        <v>0.54166666666666663</v>
      </c>
      <c r="O689" t="b">
        <f>IF(OR(availability[[#This Row],[start_missing]],availability[[#This Row],[end_missing]]), FALSE,
 IF(OR(availability[[#This Row],[start_not_time]],availability[[#This Row],[end_not_time]]), FALSE,
 availability[[#This Row],[end_num]]-availability[[#This Row],[start_num]]&lt;0))</f>
        <v>0</v>
      </c>
      <c r="P689" cm="1">
        <f t="array" aca="1" ref="P689" ca="1">IF(OR(availability[[#This Row],[start_missing]],availability[[#This Row],[end_missing]]), "",
 IF(OR(availability[[#This Row],[start_not_time]],availability[[#This Row],[end_not_time]]), "",
 (_FV(availability[#This Row],"end_num",TRUE)-_FV(availability[#This Row],"start_num",TRUE))*24))</f>
        <v>0</v>
      </c>
      <c r="Q689">
        <f ca="1">IF(availability[[#This Row],[duration_hours]]="", FALSE,
 OR(availability[[#This Row],[duration_hours]]&lt;=0, availability[[#This Row],[duration_hours]]&gt;16))</f>
        <v>0</v>
      </c>
    </row>
    <row r="690" spans="1:17" x14ac:dyDescent="0.25">
      <c r="A690" t="s">
        <v>816</v>
      </c>
      <c r="B690" t="s">
        <v>1051</v>
      </c>
      <c r="C690" s="1">
        <v>0.375</v>
      </c>
      <c r="D690" s="1">
        <v>0.45833333333333331</v>
      </c>
      <c r="E690" t="b">
        <f>LEN(TRIM(availability[[#This Row],[FacultyID]]))=0</f>
        <v>0</v>
      </c>
      <c r="F690" t="b">
        <f>LEN(TRIM(availability[[#This Row],[Day]]))=0</f>
        <v>0</v>
      </c>
      <c r="G690" t="b">
        <f>IF(availability[[#This Row],[Day]]="",FALSE, ISERROR(MATCH(availability[[#This Row],[Day]], RefLists!$E:$E, 0)))</f>
        <v>0</v>
      </c>
      <c r="H690" t="b">
        <f>LEN(availability[[#This Row],[FacultyID]])&lt;&gt;LEN(TRIM(availability[[#This Row],[FacultyID]]))</f>
        <v>0</v>
      </c>
      <c r="I690" t="b">
        <f>OR(availability[[#This Row],[AvailableStart]]="", ISBLANK(availability[[#This Row],[AvailableStart]]))</f>
        <v>0</v>
      </c>
      <c r="J690" t="b">
        <f>OR(availability[[#This Row],[AvailableEnd]]="", ISBLANK(availability[[#This Row],[AvailableEnd]]))</f>
        <v>0</v>
      </c>
      <c r="K690" t="b">
        <f>AND(NOT(availability[[#This Row],[start_missing]]), NOT(ISNUMBER(availability[[#This Row],[AvailableStart]])))</f>
        <v>0</v>
      </c>
      <c r="L690" t="b">
        <f>AND(NOT(availability[[#This Row],[end_missing]]), NOT(ISNUMBER(availability[[#This Row],[AvailableEnd]])))</f>
        <v>0</v>
      </c>
      <c r="M690">
        <f>IF(availability[[#This Row],[start_missing]],"", IF(ISNUMBER(availability[[#This Row],[AvailableStart]]), availability[[#This Row],[AvailableStart]], IFERROR(TIMEVALUE(availability[[#This Row],[AvailableStart]]), "")))</f>
        <v>0.375</v>
      </c>
      <c r="N690">
        <f>IF(availability[[#This Row],[end_missing]],"", IF(ISNUMBER(availability[[#This Row],[AvailableEnd]]), availability[[#This Row],[AvailableEnd]], IFERROR(TIMEVALUE(availability[[#This Row],[AvailableEnd]]), "")))</f>
        <v>0.45833333333333331</v>
      </c>
      <c r="O690" t="b">
        <f>IF(OR(availability[[#This Row],[start_missing]],availability[[#This Row],[end_missing]]), FALSE,
 IF(OR(availability[[#This Row],[start_not_time]],availability[[#This Row],[end_not_time]]), FALSE,
 availability[[#This Row],[end_num]]-availability[[#This Row],[start_num]]&lt;0))</f>
        <v>0</v>
      </c>
      <c r="P690" cm="1">
        <f t="array" aca="1" ref="P690" ca="1">IF(OR(availability[[#This Row],[start_missing]],availability[[#This Row],[end_missing]]), "",
 IF(OR(availability[[#This Row],[start_not_time]],availability[[#This Row],[end_not_time]]), "",
 (_FV(availability[#This Row],"end_num",TRUE)-_FV(availability[#This Row],"start_num",TRUE))*24))</f>
        <v>0</v>
      </c>
      <c r="Q690">
        <f ca="1">IF(availability[[#This Row],[duration_hours]]="", FALSE,
 OR(availability[[#This Row],[duration_hours]]&lt;=0, availability[[#This Row],[duration_hours]]&gt;16))</f>
        <v>0</v>
      </c>
    </row>
    <row r="691" spans="1:17" x14ac:dyDescent="0.25">
      <c r="A691" t="s">
        <v>816</v>
      </c>
      <c r="B691" t="s">
        <v>1052</v>
      </c>
      <c r="C691" s="1">
        <v>0.54166666666666663</v>
      </c>
      <c r="D691" s="1">
        <v>0.625</v>
      </c>
      <c r="E691" t="b">
        <f>LEN(TRIM(availability[[#This Row],[FacultyID]]))=0</f>
        <v>0</v>
      </c>
      <c r="F691" t="b">
        <f>LEN(TRIM(availability[[#This Row],[Day]]))=0</f>
        <v>0</v>
      </c>
      <c r="G691" t="b">
        <f>IF(availability[[#This Row],[Day]]="",FALSE, ISERROR(MATCH(availability[[#This Row],[Day]], RefLists!$E:$E, 0)))</f>
        <v>0</v>
      </c>
      <c r="H691" t="b">
        <f>LEN(availability[[#This Row],[FacultyID]])&lt;&gt;LEN(TRIM(availability[[#This Row],[FacultyID]]))</f>
        <v>0</v>
      </c>
      <c r="I691" t="b">
        <f>OR(availability[[#This Row],[AvailableStart]]="", ISBLANK(availability[[#This Row],[AvailableStart]]))</f>
        <v>0</v>
      </c>
      <c r="J691" t="b">
        <f>OR(availability[[#This Row],[AvailableEnd]]="", ISBLANK(availability[[#This Row],[AvailableEnd]]))</f>
        <v>0</v>
      </c>
      <c r="K691" t="b">
        <f>AND(NOT(availability[[#This Row],[start_missing]]), NOT(ISNUMBER(availability[[#This Row],[AvailableStart]])))</f>
        <v>0</v>
      </c>
      <c r="L691" t="b">
        <f>AND(NOT(availability[[#This Row],[end_missing]]), NOT(ISNUMBER(availability[[#This Row],[AvailableEnd]])))</f>
        <v>0</v>
      </c>
      <c r="M691">
        <f>IF(availability[[#This Row],[start_missing]],"", IF(ISNUMBER(availability[[#This Row],[AvailableStart]]), availability[[#This Row],[AvailableStart]], IFERROR(TIMEVALUE(availability[[#This Row],[AvailableStart]]), "")))</f>
        <v>0.54166666666666663</v>
      </c>
      <c r="N691">
        <f>IF(availability[[#This Row],[end_missing]],"", IF(ISNUMBER(availability[[#This Row],[AvailableEnd]]), availability[[#This Row],[AvailableEnd]], IFERROR(TIMEVALUE(availability[[#This Row],[AvailableEnd]]), "")))</f>
        <v>0.625</v>
      </c>
      <c r="O691" t="b">
        <f>IF(OR(availability[[#This Row],[start_missing]],availability[[#This Row],[end_missing]]), FALSE,
 IF(OR(availability[[#This Row],[start_not_time]],availability[[#This Row],[end_not_time]]), FALSE,
 availability[[#This Row],[end_num]]-availability[[#This Row],[start_num]]&lt;0))</f>
        <v>0</v>
      </c>
      <c r="P691" cm="1">
        <f t="array" aca="1" ref="P691" ca="1">IF(OR(availability[[#This Row],[start_missing]],availability[[#This Row],[end_missing]]), "",
 IF(OR(availability[[#This Row],[start_not_time]],availability[[#This Row],[end_not_time]]), "",
 (_FV(availability[#This Row],"end_num",TRUE)-_FV(availability[#This Row],"start_num",TRUE))*24))</f>
        <v>0</v>
      </c>
      <c r="Q691">
        <f ca="1">IF(availability[[#This Row],[duration_hours]]="", FALSE,
 OR(availability[[#This Row],[duration_hours]]&lt;=0, availability[[#This Row],[duration_hours]]&gt;16))</f>
        <v>0</v>
      </c>
    </row>
    <row r="692" spans="1:17" x14ac:dyDescent="0.25">
      <c r="A692" t="s">
        <v>816</v>
      </c>
      <c r="B692" t="s">
        <v>1053</v>
      </c>
      <c r="C692" s="1">
        <v>0.5</v>
      </c>
      <c r="D692" s="1">
        <v>0.58333333333333337</v>
      </c>
      <c r="E692" t="b">
        <f>LEN(TRIM(availability[[#This Row],[FacultyID]]))=0</f>
        <v>0</v>
      </c>
      <c r="F692" t="b">
        <f>LEN(TRIM(availability[[#This Row],[Day]]))=0</f>
        <v>0</v>
      </c>
      <c r="G692" t="b">
        <f>IF(availability[[#This Row],[Day]]="",FALSE, ISERROR(MATCH(availability[[#This Row],[Day]], RefLists!$E:$E, 0)))</f>
        <v>0</v>
      </c>
      <c r="H692" t="b">
        <f>LEN(availability[[#This Row],[FacultyID]])&lt;&gt;LEN(TRIM(availability[[#This Row],[FacultyID]]))</f>
        <v>0</v>
      </c>
      <c r="I692" t="b">
        <f>OR(availability[[#This Row],[AvailableStart]]="", ISBLANK(availability[[#This Row],[AvailableStart]]))</f>
        <v>0</v>
      </c>
      <c r="J692" t="b">
        <f>OR(availability[[#This Row],[AvailableEnd]]="", ISBLANK(availability[[#This Row],[AvailableEnd]]))</f>
        <v>0</v>
      </c>
      <c r="K692" t="b">
        <f>AND(NOT(availability[[#This Row],[start_missing]]), NOT(ISNUMBER(availability[[#This Row],[AvailableStart]])))</f>
        <v>0</v>
      </c>
      <c r="L692" t="b">
        <f>AND(NOT(availability[[#This Row],[end_missing]]), NOT(ISNUMBER(availability[[#This Row],[AvailableEnd]])))</f>
        <v>0</v>
      </c>
      <c r="M692">
        <f>IF(availability[[#This Row],[start_missing]],"", IF(ISNUMBER(availability[[#This Row],[AvailableStart]]), availability[[#This Row],[AvailableStart]], IFERROR(TIMEVALUE(availability[[#This Row],[AvailableStart]]), "")))</f>
        <v>0.5</v>
      </c>
      <c r="N692">
        <f>IF(availability[[#This Row],[end_missing]],"", IF(ISNUMBER(availability[[#This Row],[AvailableEnd]]), availability[[#This Row],[AvailableEnd]], IFERROR(TIMEVALUE(availability[[#This Row],[AvailableEnd]]), "")))</f>
        <v>0.58333333333333337</v>
      </c>
      <c r="O692" t="b">
        <f>IF(OR(availability[[#This Row],[start_missing]],availability[[#This Row],[end_missing]]), FALSE,
 IF(OR(availability[[#This Row],[start_not_time]],availability[[#This Row],[end_not_time]]), FALSE,
 availability[[#This Row],[end_num]]-availability[[#This Row],[start_num]]&lt;0))</f>
        <v>0</v>
      </c>
      <c r="P692" cm="1">
        <f t="array" aca="1" ref="P692" ca="1">IF(OR(availability[[#This Row],[start_missing]],availability[[#This Row],[end_missing]]), "",
 IF(OR(availability[[#This Row],[start_not_time]],availability[[#This Row],[end_not_time]]), "",
 (_FV(availability[#This Row],"end_num",TRUE)-_FV(availability[#This Row],"start_num",TRUE))*24))</f>
        <v>0</v>
      </c>
      <c r="Q692">
        <f ca="1">IF(availability[[#This Row],[duration_hours]]="", FALSE,
 OR(availability[[#This Row],[duration_hours]]&lt;=0, availability[[#This Row],[duration_hours]]&gt;16))</f>
        <v>0</v>
      </c>
    </row>
    <row r="693" spans="1:17" x14ac:dyDescent="0.25">
      <c r="A693" t="s">
        <v>816</v>
      </c>
      <c r="B693" t="s">
        <v>1050</v>
      </c>
      <c r="C693" s="1">
        <v>0.41666666666666669</v>
      </c>
      <c r="D693" s="1">
        <v>0.5</v>
      </c>
      <c r="E693" t="b">
        <f>LEN(TRIM(availability[[#This Row],[FacultyID]]))=0</f>
        <v>0</v>
      </c>
      <c r="F693" t="b">
        <f>LEN(TRIM(availability[[#This Row],[Day]]))=0</f>
        <v>0</v>
      </c>
      <c r="G693" t="b">
        <f>IF(availability[[#This Row],[Day]]="",FALSE, ISERROR(MATCH(availability[[#This Row],[Day]], RefLists!$E:$E, 0)))</f>
        <v>0</v>
      </c>
      <c r="H693" t="b">
        <f>LEN(availability[[#This Row],[FacultyID]])&lt;&gt;LEN(TRIM(availability[[#This Row],[FacultyID]]))</f>
        <v>0</v>
      </c>
      <c r="I693" t="b">
        <f>OR(availability[[#This Row],[AvailableStart]]="", ISBLANK(availability[[#This Row],[AvailableStart]]))</f>
        <v>0</v>
      </c>
      <c r="J693" t="b">
        <f>OR(availability[[#This Row],[AvailableEnd]]="", ISBLANK(availability[[#This Row],[AvailableEnd]]))</f>
        <v>0</v>
      </c>
      <c r="K693" t="b">
        <f>AND(NOT(availability[[#This Row],[start_missing]]), NOT(ISNUMBER(availability[[#This Row],[AvailableStart]])))</f>
        <v>0</v>
      </c>
      <c r="L693" t="b">
        <f>AND(NOT(availability[[#This Row],[end_missing]]), NOT(ISNUMBER(availability[[#This Row],[AvailableEnd]])))</f>
        <v>0</v>
      </c>
      <c r="M693">
        <f>IF(availability[[#This Row],[start_missing]],"", IF(ISNUMBER(availability[[#This Row],[AvailableStart]]), availability[[#This Row],[AvailableStart]], IFERROR(TIMEVALUE(availability[[#This Row],[AvailableStart]]), "")))</f>
        <v>0.41666666666666669</v>
      </c>
      <c r="N693">
        <f>IF(availability[[#This Row],[end_missing]],"", IF(ISNUMBER(availability[[#This Row],[AvailableEnd]]), availability[[#This Row],[AvailableEnd]], IFERROR(TIMEVALUE(availability[[#This Row],[AvailableEnd]]), "")))</f>
        <v>0.5</v>
      </c>
      <c r="O693" t="b">
        <f>IF(OR(availability[[#This Row],[start_missing]],availability[[#This Row],[end_missing]]), FALSE,
 IF(OR(availability[[#This Row],[start_not_time]],availability[[#This Row],[end_not_time]]), FALSE,
 availability[[#This Row],[end_num]]-availability[[#This Row],[start_num]]&lt;0))</f>
        <v>0</v>
      </c>
      <c r="P693" cm="1">
        <f t="array" aca="1" ref="P693" ca="1">IF(OR(availability[[#This Row],[start_missing]],availability[[#This Row],[end_missing]]), "",
 IF(OR(availability[[#This Row],[start_not_time]],availability[[#This Row],[end_not_time]]), "",
 (_FV(availability[#This Row],"end_num",TRUE)-_FV(availability[#This Row],"start_num",TRUE))*24))</f>
        <v>0</v>
      </c>
      <c r="Q693">
        <f ca="1">IF(availability[[#This Row],[duration_hours]]="", FALSE,
 OR(availability[[#This Row],[duration_hours]]&lt;=0, availability[[#This Row],[duration_hours]]&gt;16))</f>
        <v>0</v>
      </c>
    </row>
    <row r="694" spans="1:17" x14ac:dyDescent="0.25">
      <c r="A694" t="s">
        <v>816</v>
      </c>
      <c r="B694" t="s">
        <v>1049</v>
      </c>
      <c r="C694" s="1">
        <v>0.54166666666666663</v>
      </c>
      <c r="D694" s="1">
        <v>0.70833333333333337</v>
      </c>
      <c r="E694" t="b">
        <f>LEN(TRIM(availability[[#This Row],[FacultyID]]))=0</f>
        <v>0</v>
      </c>
      <c r="F694" t="b">
        <f>LEN(TRIM(availability[[#This Row],[Day]]))=0</f>
        <v>0</v>
      </c>
      <c r="G694" t="b">
        <f>IF(availability[[#This Row],[Day]]="",FALSE, ISERROR(MATCH(availability[[#This Row],[Day]], RefLists!$E:$E, 0)))</f>
        <v>0</v>
      </c>
      <c r="H694" t="b">
        <f>LEN(availability[[#This Row],[FacultyID]])&lt;&gt;LEN(TRIM(availability[[#This Row],[FacultyID]]))</f>
        <v>0</v>
      </c>
      <c r="I694" t="b">
        <f>OR(availability[[#This Row],[AvailableStart]]="", ISBLANK(availability[[#This Row],[AvailableStart]]))</f>
        <v>0</v>
      </c>
      <c r="J694" t="b">
        <f>OR(availability[[#This Row],[AvailableEnd]]="", ISBLANK(availability[[#This Row],[AvailableEnd]]))</f>
        <v>0</v>
      </c>
      <c r="K694" t="b">
        <f>AND(NOT(availability[[#This Row],[start_missing]]), NOT(ISNUMBER(availability[[#This Row],[AvailableStart]])))</f>
        <v>0</v>
      </c>
      <c r="L694" t="b">
        <f>AND(NOT(availability[[#This Row],[end_missing]]), NOT(ISNUMBER(availability[[#This Row],[AvailableEnd]])))</f>
        <v>0</v>
      </c>
      <c r="M694">
        <f>IF(availability[[#This Row],[start_missing]],"", IF(ISNUMBER(availability[[#This Row],[AvailableStart]]), availability[[#This Row],[AvailableStart]], IFERROR(TIMEVALUE(availability[[#This Row],[AvailableStart]]), "")))</f>
        <v>0.54166666666666663</v>
      </c>
      <c r="N694">
        <f>IF(availability[[#This Row],[end_missing]],"", IF(ISNUMBER(availability[[#This Row],[AvailableEnd]]), availability[[#This Row],[AvailableEnd]], IFERROR(TIMEVALUE(availability[[#This Row],[AvailableEnd]]), "")))</f>
        <v>0.70833333333333337</v>
      </c>
      <c r="O694" t="b">
        <f>IF(OR(availability[[#This Row],[start_missing]],availability[[#This Row],[end_missing]]), FALSE,
 IF(OR(availability[[#This Row],[start_not_time]],availability[[#This Row],[end_not_time]]), FALSE,
 availability[[#This Row],[end_num]]-availability[[#This Row],[start_num]]&lt;0))</f>
        <v>0</v>
      </c>
      <c r="P694" cm="1">
        <f t="array" aca="1" ref="P694" ca="1">IF(OR(availability[[#This Row],[start_missing]],availability[[#This Row],[end_missing]]), "",
 IF(OR(availability[[#This Row],[start_not_time]],availability[[#This Row],[end_not_time]]), "",
 (_FV(availability[#This Row],"end_num",TRUE)-_FV(availability[#This Row],"start_num",TRUE))*24))</f>
        <v>0</v>
      </c>
      <c r="Q694">
        <f ca="1">IF(availability[[#This Row],[duration_hours]]="", FALSE,
 OR(availability[[#This Row],[duration_hours]]&lt;=0, availability[[#This Row],[duration_hours]]&gt;16))</f>
        <v>0</v>
      </c>
    </row>
    <row r="695" spans="1:17" x14ac:dyDescent="0.25">
      <c r="A695" t="s">
        <v>819</v>
      </c>
      <c r="B695" t="s">
        <v>1053</v>
      </c>
      <c r="C695" s="1">
        <v>0.54166666666666663</v>
      </c>
      <c r="D695" s="1">
        <v>0.625</v>
      </c>
      <c r="E695" t="b">
        <f>LEN(TRIM(availability[[#This Row],[FacultyID]]))=0</f>
        <v>0</v>
      </c>
      <c r="F695" t="b">
        <f>LEN(TRIM(availability[[#This Row],[Day]]))=0</f>
        <v>0</v>
      </c>
      <c r="G695" t="b">
        <f>IF(availability[[#This Row],[Day]]="",FALSE, ISERROR(MATCH(availability[[#This Row],[Day]], RefLists!$E:$E, 0)))</f>
        <v>0</v>
      </c>
      <c r="H695" t="b">
        <f>LEN(availability[[#This Row],[FacultyID]])&lt;&gt;LEN(TRIM(availability[[#This Row],[FacultyID]]))</f>
        <v>0</v>
      </c>
      <c r="I695" t="b">
        <f>OR(availability[[#This Row],[AvailableStart]]="", ISBLANK(availability[[#This Row],[AvailableStart]]))</f>
        <v>0</v>
      </c>
      <c r="J695" t="b">
        <f>OR(availability[[#This Row],[AvailableEnd]]="", ISBLANK(availability[[#This Row],[AvailableEnd]]))</f>
        <v>0</v>
      </c>
      <c r="K695" t="b">
        <f>AND(NOT(availability[[#This Row],[start_missing]]), NOT(ISNUMBER(availability[[#This Row],[AvailableStart]])))</f>
        <v>0</v>
      </c>
      <c r="L695" t="b">
        <f>AND(NOT(availability[[#This Row],[end_missing]]), NOT(ISNUMBER(availability[[#This Row],[AvailableEnd]])))</f>
        <v>0</v>
      </c>
      <c r="M695">
        <f>IF(availability[[#This Row],[start_missing]],"", IF(ISNUMBER(availability[[#This Row],[AvailableStart]]), availability[[#This Row],[AvailableStart]], IFERROR(TIMEVALUE(availability[[#This Row],[AvailableStart]]), "")))</f>
        <v>0.54166666666666663</v>
      </c>
      <c r="N695">
        <f>IF(availability[[#This Row],[end_missing]],"", IF(ISNUMBER(availability[[#This Row],[AvailableEnd]]), availability[[#This Row],[AvailableEnd]], IFERROR(TIMEVALUE(availability[[#This Row],[AvailableEnd]]), "")))</f>
        <v>0.625</v>
      </c>
      <c r="O695" t="b">
        <f>IF(OR(availability[[#This Row],[start_missing]],availability[[#This Row],[end_missing]]), FALSE,
 IF(OR(availability[[#This Row],[start_not_time]],availability[[#This Row],[end_not_time]]), FALSE,
 availability[[#This Row],[end_num]]-availability[[#This Row],[start_num]]&lt;0))</f>
        <v>0</v>
      </c>
      <c r="P695" cm="1">
        <f t="array" aca="1" ref="P695" ca="1">IF(OR(availability[[#This Row],[start_missing]],availability[[#This Row],[end_missing]]), "",
 IF(OR(availability[[#This Row],[start_not_time]],availability[[#This Row],[end_not_time]]), "",
 (_FV(availability[#This Row],"end_num",TRUE)-_FV(availability[#This Row],"start_num",TRUE))*24))</f>
        <v>0</v>
      </c>
      <c r="Q695">
        <f ca="1">IF(availability[[#This Row],[duration_hours]]="", FALSE,
 OR(availability[[#This Row],[duration_hours]]&lt;=0, availability[[#This Row],[duration_hours]]&gt;16))</f>
        <v>0</v>
      </c>
    </row>
    <row r="696" spans="1:17" x14ac:dyDescent="0.25">
      <c r="A696" t="s">
        <v>819</v>
      </c>
      <c r="B696" t="s">
        <v>1052</v>
      </c>
      <c r="C696" s="1">
        <v>0.5</v>
      </c>
      <c r="D696" s="1">
        <v>0.66666666666666663</v>
      </c>
      <c r="E696" t="b">
        <f>LEN(TRIM(availability[[#This Row],[FacultyID]]))=0</f>
        <v>0</v>
      </c>
      <c r="F696" t="b">
        <f>LEN(TRIM(availability[[#This Row],[Day]]))=0</f>
        <v>0</v>
      </c>
      <c r="G696" t="b">
        <f>IF(availability[[#This Row],[Day]]="",FALSE, ISERROR(MATCH(availability[[#This Row],[Day]], RefLists!$E:$E, 0)))</f>
        <v>0</v>
      </c>
      <c r="H696" t="b">
        <f>LEN(availability[[#This Row],[FacultyID]])&lt;&gt;LEN(TRIM(availability[[#This Row],[FacultyID]]))</f>
        <v>0</v>
      </c>
      <c r="I696" t="b">
        <f>OR(availability[[#This Row],[AvailableStart]]="", ISBLANK(availability[[#This Row],[AvailableStart]]))</f>
        <v>0</v>
      </c>
      <c r="J696" t="b">
        <f>OR(availability[[#This Row],[AvailableEnd]]="", ISBLANK(availability[[#This Row],[AvailableEnd]]))</f>
        <v>0</v>
      </c>
      <c r="K696" t="b">
        <f>AND(NOT(availability[[#This Row],[start_missing]]), NOT(ISNUMBER(availability[[#This Row],[AvailableStart]])))</f>
        <v>0</v>
      </c>
      <c r="L696" t="b">
        <f>AND(NOT(availability[[#This Row],[end_missing]]), NOT(ISNUMBER(availability[[#This Row],[AvailableEnd]])))</f>
        <v>0</v>
      </c>
      <c r="M696">
        <f>IF(availability[[#This Row],[start_missing]],"", IF(ISNUMBER(availability[[#This Row],[AvailableStart]]), availability[[#This Row],[AvailableStart]], IFERROR(TIMEVALUE(availability[[#This Row],[AvailableStart]]), "")))</f>
        <v>0.5</v>
      </c>
      <c r="N696">
        <f>IF(availability[[#This Row],[end_missing]],"", IF(ISNUMBER(availability[[#This Row],[AvailableEnd]]), availability[[#This Row],[AvailableEnd]], IFERROR(TIMEVALUE(availability[[#This Row],[AvailableEnd]]), "")))</f>
        <v>0.66666666666666663</v>
      </c>
      <c r="O696" t="b">
        <f>IF(OR(availability[[#This Row],[start_missing]],availability[[#This Row],[end_missing]]), FALSE,
 IF(OR(availability[[#This Row],[start_not_time]],availability[[#This Row],[end_not_time]]), FALSE,
 availability[[#This Row],[end_num]]-availability[[#This Row],[start_num]]&lt;0))</f>
        <v>0</v>
      </c>
      <c r="P696" cm="1">
        <f t="array" aca="1" ref="P696" ca="1">IF(OR(availability[[#This Row],[start_missing]],availability[[#This Row],[end_missing]]), "",
 IF(OR(availability[[#This Row],[start_not_time]],availability[[#This Row],[end_not_time]]), "",
 (_FV(availability[#This Row],"end_num",TRUE)-_FV(availability[#This Row],"start_num",TRUE))*24))</f>
        <v>0</v>
      </c>
      <c r="Q696">
        <f ca="1">IF(availability[[#This Row],[duration_hours]]="", FALSE,
 OR(availability[[#This Row],[duration_hours]]&lt;=0, availability[[#This Row],[duration_hours]]&gt;16))</f>
        <v>0</v>
      </c>
    </row>
    <row r="697" spans="1:17" x14ac:dyDescent="0.25">
      <c r="A697" t="s">
        <v>819</v>
      </c>
      <c r="B697" t="s">
        <v>1050</v>
      </c>
      <c r="C697" s="1">
        <v>0.5</v>
      </c>
      <c r="D697" s="1">
        <v>0.625</v>
      </c>
      <c r="E697" t="b">
        <f>LEN(TRIM(availability[[#This Row],[FacultyID]]))=0</f>
        <v>0</v>
      </c>
      <c r="F697" t="b">
        <f>LEN(TRIM(availability[[#This Row],[Day]]))=0</f>
        <v>0</v>
      </c>
      <c r="G697" t="b">
        <f>IF(availability[[#This Row],[Day]]="",FALSE, ISERROR(MATCH(availability[[#This Row],[Day]], RefLists!$E:$E, 0)))</f>
        <v>0</v>
      </c>
      <c r="H697" t="b">
        <f>LEN(availability[[#This Row],[FacultyID]])&lt;&gt;LEN(TRIM(availability[[#This Row],[FacultyID]]))</f>
        <v>0</v>
      </c>
      <c r="I697" t="b">
        <f>OR(availability[[#This Row],[AvailableStart]]="", ISBLANK(availability[[#This Row],[AvailableStart]]))</f>
        <v>0</v>
      </c>
      <c r="J697" t="b">
        <f>OR(availability[[#This Row],[AvailableEnd]]="", ISBLANK(availability[[#This Row],[AvailableEnd]]))</f>
        <v>0</v>
      </c>
      <c r="K697" t="b">
        <f>AND(NOT(availability[[#This Row],[start_missing]]), NOT(ISNUMBER(availability[[#This Row],[AvailableStart]])))</f>
        <v>0</v>
      </c>
      <c r="L697" t="b">
        <f>AND(NOT(availability[[#This Row],[end_missing]]), NOT(ISNUMBER(availability[[#This Row],[AvailableEnd]])))</f>
        <v>0</v>
      </c>
      <c r="M697">
        <f>IF(availability[[#This Row],[start_missing]],"", IF(ISNUMBER(availability[[#This Row],[AvailableStart]]), availability[[#This Row],[AvailableStart]], IFERROR(TIMEVALUE(availability[[#This Row],[AvailableStart]]), "")))</f>
        <v>0.5</v>
      </c>
      <c r="N697">
        <f>IF(availability[[#This Row],[end_missing]],"", IF(ISNUMBER(availability[[#This Row],[AvailableEnd]]), availability[[#This Row],[AvailableEnd]], IFERROR(TIMEVALUE(availability[[#This Row],[AvailableEnd]]), "")))</f>
        <v>0.625</v>
      </c>
      <c r="O697" t="b">
        <f>IF(OR(availability[[#This Row],[start_missing]],availability[[#This Row],[end_missing]]), FALSE,
 IF(OR(availability[[#This Row],[start_not_time]],availability[[#This Row],[end_not_time]]), FALSE,
 availability[[#This Row],[end_num]]-availability[[#This Row],[start_num]]&lt;0))</f>
        <v>0</v>
      </c>
      <c r="P697" cm="1">
        <f t="array" aca="1" ref="P697" ca="1">IF(OR(availability[[#This Row],[start_missing]],availability[[#This Row],[end_missing]]), "",
 IF(OR(availability[[#This Row],[start_not_time]],availability[[#This Row],[end_not_time]]), "",
 (_FV(availability[#This Row],"end_num",TRUE)-_FV(availability[#This Row],"start_num",TRUE))*24))</f>
        <v>0</v>
      </c>
      <c r="Q697">
        <f ca="1">IF(availability[[#This Row],[duration_hours]]="", FALSE,
 OR(availability[[#This Row],[duration_hours]]&lt;=0, availability[[#This Row],[duration_hours]]&gt;16))</f>
        <v>0</v>
      </c>
    </row>
    <row r="698" spans="1:17" x14ac:dyDescent="0.25">
      <c r="A698" t="s">
        <v>819</v>
      </c>
      <c r="B698" t="s">
        <v>1051</v>
      </c>
      <c r="C698" s="1">
        <v>0.5</v>
      </c>
      <c r="D698" s="1">
        <v>0.58333333333333337</v>
      </c>
      <c r="E698" t="b">
        <f>LEN(TRIM(availability[[#This Row],[FacultyID]]))=0</f>
        <v>0</v>
      </c>
      <c r="F698" t="b">
        <f>LEN(TRIM(availability[[#This Row],[Day]]))=0</f>
        <v>0</v>
      </c>
      <c r="G698" t="b">
        <f>IF(availability[[#This Row],[Day]]="",FALSE, ISERROR(MATCH(availability[[#This Row],[Day]], RefLists!$E:$E, 0)))</f>
        <v>0</v>
      </c>
      <c r="H698" t="b">
        <f>LEN(availability[[#This Row],[FacultyID]])&lt;&gt;LEN(TRIM(availability[[#This Row],[FacultyID]]))</f>
        <v>0</v>
      </c>
      <c r="I698" t="b">
        <f>OR(availability[[#This Row],[AvailableStart]]="", ISBLANK(availability[[#This Row],[AvailableStart]]))</f>
        <v>0</v>
      </c>
      <c r="J698" t="b">
        <f>OR(availability[[#This Row],[AvailableEnd]]="", ISBLANK(availability[[#This Row],[AvailableEnd]]))</f>
        <v>0</v>
      </c>
      <c r="K698" t="b">
        <f>AND(NOT(availability[[#This Row],[start_missing]]), NOT(ISNUMBER(availability[[#This Row],[AvailableStart]])))</f>
        <v>0</v>
      </c>
      <c r="L698" t="b">
        <f>AND(NOT(availability[[#This Row],[end_missing]]), NOT(ISNUMBER(availability[[#This Row],[AvailableEnd]])))</f>
        <v>0</v>
      </c>
      <c r="M698">
        <f>IF(availability[[#This Row],[start_missing]],"", IF(ISNUMBER(availability[[#This Row],[AvailableStart]]), availability[[#This Row],[AvailableStart]], IFERROR(TIMEVALUE(availability[[#This Row],[AvailableStart]]), "")))</f>
        <v>0.5</v>
      </c>
      <c r="N698">
        <f>IF(availability[[#This Row],[end_missing]],"", IF(ISNUMBER(availability[[#This Row],[AvailableEnd]]), availability[[#This Row],[AvailableEnd]], IFERROR(TIMEVALUE(availability[[#This Row],[AvailableEnd]]), "")))</f>
        <v>0.58333333333333337</v>
      </c>
      <c r="O698" t="b">
        <f>IF(OR(availability[[#This Row],[start_missing]],availability[[#This Row],[end_missing]]), FALSE,
 IF(OR(availability[[#This Row],[start_not_time]],availability[[#This Row],[end_not_time]]), FALSE,
 availability[[#This Row],[end_num]]-availability[[#This Row],[start_num]]&lt;0))</f>
        <v>0</v>
      </c>
      <c r="P698" cm="1">
        <f t="array" aca="1" ref="P698" ca="1">IF(OR(availability[[#This Row],[start_missing]],availability[[#This Row],[end_missing]]), "",
 IF(OR(availability[[#This Row],[start_not_time]],availability[[#This Row],[end_not_time]]), "",
 (_FV(availability[#This Row],"end_num",TRUE)-_FV(availability[#This Row],"start_num",TRUE))*24))</f>
        <v>0</v>
      </c>
      <c r="Q698">
        <f ca="1">IF(availability[[#This Row],[duration_hours]]="", FALSE,
 OR(availability[[#This Row],[duration_hours]]&lt;=0, availability[[#This Row],[duration_hours]]&gt;16))</f>
        <v>0</v>
      </c>
    </row>
    <row r="699" spans="1:17" x14ac:dyDescent="0.25">
      <c r="A699" t="s">
        <v>819</v>
      </c>
      <c r="B699" t="s">
        <v>1049</v>
      </c>
      <c r="C699" s="1">
        <v>0.375</v>
      </c>
      <c r="D699" s="1">
        <v>0.5</v>
      </c>
      <c r="E699" t="b">
        <f>LEN(TRIM(availability[[#This Row],[FacultyID]]))=0</f>
        <v>0</v>
      </c>
      <c r="F699" t="b">
        <f>LEN(TRIM(availability[[#This Row],[Day]]))=0</f>
        <v>0</v>
      </c>
      <c r="G699" t="b">
        <f>IF(availability[[#This Row],[Day]]="",FALSE, ISERROR(MATCH(availability[[#This Row],[Day]], RefLists!$E:$E, 0)))</f>
        <v>0</v>
      </c>
      <c r="H699" t="b">
        <f>LEN(availability[[#This Row],[FacultyID]])&lt;&gt;LEN(TRIM(availability[[#This Row],[FacultyID]]))</f>
        <v>0</v>
      </c>
      <c r="I699" t="b">
        <f>OR(availability[[#This Row],[AvailableStart]]="", ISBLANK(availability[[#This Row],[AvailableStart]]))</f>
        <v>0</v>
      </c>
      <c r="J699" t="b">
        <f>OR(availability[[#This Row],[AvailableEnd]]="", ISBLANK(availability[[#This Row],[AvailableEnd]]))</f>
        <v>0</v>
      </c>
      <c r="K699" t="b">
        <f>AND(NOT(availability[[#This Row],[start_missing]]), NOT(ISNUMBER(availability[[#This Row],[AvailableStart]])))</f>
        <v>0</v>
      </c>
      <c r="L699" t="b">
        <f>AND(NOT(availability[[#This Row],[end_missing]]), NOT(ISNUMBER(availability[[#This Row],[AvailableEnd]])))</f>
        <v>0</v>
      </c>
      <c r="M699">
        <f>IF(availability[[#This Row],[start_missing]],"", IF(ISNUMBER(availability[[#This Row],[AvailableStart]]), availability[[#This Row],[AvailableStart]], IFERROR(TIMEVALUE(availability[[#This Row],[AvailableStart]]), "")))</f>
        <v>0.375</v>
      </c>
      <c r="N699">
        <f>IF(availability[[#This Row],[end_missing]],"", IF(ISNUMBER(availability[[#This Row],[AvailableEnd]]), availability[[#This Row],[AvailableEnd]], IFERROR(TIMEVALUE(availability[[#This Row],[AvailableEnd]]), "")))</f>
        <v>0.5</v>
      </c>
      <c r="O699" t="b">
        <f>IF(OR(availability[[#This Row],[start_missing]],availability[[#This Row],[end_missing]]), FALSE,
 IF(OR(availability[[#This Row],[start_not_time]],availability[[#This Row],[end_not_time]]), FALSE,
 availability[[#This Row],[end_num]]-availability[[#This Row],[start_num]]&lt;0))</f>
        <v>0</v>
      </c>
      <c r="P699" cm="1">
        <f t="array" aca="1" ref="P699" ca="1">IF(OR(availability[[#This Row],[start_missing]],availability[[#This Row],[end_missing]]), "",
 IF(OR(availability[[#This Row],[start_not_time]],availability[[#This Row],[end_not_time]]), "",
 (_FV(availability[#This Row],"end_num",TRUE)-_FV(availability[#This Row],"start_num",TRUE))*24))</f>
        <v>0</v>
      </c>
      <c r="Q699">
        <f ca="1">IF(availability[[#This Row],[duration_hours]]="", FALSE,
 OR(availability[[#This Row],[duration_hours]]&lt;=0, availability[[#This Row],[duration_hours]]&gt;16))</f>
        <v>0</v>
      </c>
    </row>
    <row r="700" spans="1:17" x14ac:dyDescent="0.25">
      <c r="A700" t="s">
        <v>822</v>
      </c>
      <c r="B700" t="s">
        <v>1053</v>
      </c>
      <c r="C700" s="1">
        <v>0.41666666666666669</v>
      </c>
      <c r="D700" s="1">
        <v>0.5</v>
      </c>
      <c r="E700" t="b">
        <f>LEN(TRIM(availability[[#This Row],[FacultyID]]))=0</f>
        <v>0</v>
      </c>
      <c r="F700" t="b">
        <f>LEN(TRIM(availability[[#This Row],[Day]]))=0</f>
        <v>0</v>
      </c>
      <c r="G700" t="b">
        <f>IF(availability[[#This Row],[Day]]="",FALSE, ISERROR(MATCH(availability[[#This Row],[Day]], RefLists!$E:$E, 0)))</f>
        <v>0</v>
      </c>
      <c r="H700" t="b">
        <f>LEN(availability[[#This Row],[FacultyID]])&lt;&gt;LEN(TRIM(availability[[#This Row],[FacultyID]]))</f>
        <v>0</v>
      </c>
      <c r="I700" t="b">
        <f>OR(availability[[#This Row],[AvailableStart]]="", ISBLANK(availability[[#This Row],[AvailableStart]]))</f>
        <v>0</v>
      </c>
      <c r="J700" t="b">
        <f>OR(availability[[#This Row],[AvailableEnd]]="", ISBLANK(availability[[#This Row],[AvailableEnd]]))</f>
        <v>0</v>
      </c>
      <c r="K700" t="b">
        <f>AND(NOT(availability[[#This Row],[start_missing]]), NOT(ISNUMBER(availability[[#This Row],[AvailableStart]])))</f>
        <v>0</v>
      </c>
      <c r="L700" t="b">
        <f>AND(NOT(availability[[#This Row],[end_missing]]), NOT(ISNUMBER(availability[[#This Row],[AvailableEnd]])))</f>
        <v>0</v>
      </c>
      <c r="M700">
        <f>IF(availability[[#This Row],[start_missing]],"", IF(ISNUMBER(availability[[#This Row],[AvailableStart]]), availability[[#This Row],[AvailableStart]], IFERROR(TIMEVALUE(availability[[#This Row],[AvailableStart]]), "")))</f>
        <v>0.41666666666666669</v>
      </c>
      <c r="N700">
        <f>IF(availability[[#This Row],[end_missing]],"", IF(ISNUMBER(availability[[#This Row],[AvailableEnd]]), availability[[#This Row],[AvailableEnd]], IFERROR(TIMEVALUE(availability[[#This Row],[AvailableEnd]]), "")))</f>
        <v>0.5</v>
      </c>
      <c r="O700" t="b">
        <f>IF(OR(availability[[#This Row],[start_missing]],availability[[#This Row],[end_missing]]), FALSE,
 IF(OR(availability[[#This Row],[start_not_time]],availability[[#This Row],[end_not_time]]), FALSE,
 availability[[#This Row],[end_num]]-availability[[#This Row],[start_num]]&lt;0))</f>
        <v>0</v>
      </c>
      <c r="P700" cm="1">
        <f t="array" aca="1" ref="P700" ca="1">IF(OR(availability[[#This Row],[start_missing]],availability[[#This Row],[end_missing]]), "",
 IF(OR(availability[[#This Row],[start_not_time]],availability[[#This Row],[end_not_time]]), "",
 (_FV(availability[#This Row],"end_num",TRUE)-_FV(availability[#This Row],"start_num",TRUE))*24))</f>
        <v>0</v>
      </c>
      <c r="Q700">
        <f ca="1">IF(availability[[#This Row],[duration_hours]]="", FALSE,
 OR(availability[[#This Row],[duration_hours]]&lt;=0, availability[[#This Row],[duration_hours]]&gt;16))</f>
        <v>0</v>
      </c>
    </row>
    <row r="701" spans="1:17" x14ac:dyDescent="0.25">
      <c r="A701" t="s">
        <v>822</v>
      </c>
      <c r="B701" t="s">
        <v>1049</v>
      </c>
      <c r="C701" s="1">
        <v>0.54166666666666663</v>
      </c>
      <c r="D701" s="1">
        <v>0.70833333333333337</v>
      </c>
      <c r="E701" t="b">
        <f>LEN(TRIM(availability[[#This Row],[FacultyID]]))=0</f>
        <v>0</v>
      </c>
      <c r="F701" t="b">
        <f>LEN(TRIM(availability[[#This Row],[Day]]))=0</f>
        <v>0</v>
      </c>
      <c r="G701" t="b">
        <f>IF(availability[[#This Row],[Day]]="",FALSE, ISERROR(MATCH(availability[[#This Row],[Day]], RefLists!$E:$E, 0)))</f>
        <v>0</v>
      </c>
      <c r="H701" t="b">
        <f>LEN(availability[[#This Row],[FacultyID]])&lt;&gt;LEN(TRIM(availability[[#This Row],[FacultyID]]))</f>
        <v>0</v>
      </c>
      <c r="I701" t="b">
        <f>OR(availability[[#This Row],[AvailableStart]]="", ISBLANK(availability[[#This Row],[AvailableStart]]))</f>
        <v>0</v>
      </c>
      <c r="J701" t="b">
        <f>OR(availability[[#This Row],[AvailableEnd]]="", ISBLANK(availability[[#This Row],[AvailableEnd]]))</f>
        <v>0</v>
      </c>
      <c r="K701" t="b">
        <f>AND(NOT(availability[[#This Row],[start_missing]]), NOT(ISNUMBER(availability[[#This Row],[AvailableStart]])))</f>
        <v>0</v>
      </c>
      <c r="L701" t="b">
        <f>AND(NOT(availability[[#This Row],[end_missing]]), NOT(ISNUMBER(availability[[#This Row],[AvailableEnd]])))</f>
        <v>0</v>
      </c>
      <c r="M701">
        <f>IF(availability[[#This Row],[start_missing]],"", IF(ISNUMBER(availability[[#This Row],[AvailableStart]]), availability[[#This Row],[AvailableStart]], IFERROR(TIMEVALUE(availability[[#This Row],[AvailableStart]]), "")))</f>
        <v>0.54166666666666663</v>
      </c>
      <c r="N701">
        <f>IF(availability[[#This Row],[end_missing]],"", IF(ISNUMBER(availability[[#This Row],[AvailableEnd]]), availability[[#This Row],[AvailableEnd]], IFERROR(TIMEVALUE(availability[[#This Row],[AvailableEnd]]), "")))</f>
        <v>0.70833333333333337</v>
      </c>
      <c r="O701" t="b">
        <f>IF(OR(availability[[#This Row],[start_missing]],availability[[#This Row],[end_missing]]), FALSE,
 IF(OR(availability[[#This Row],[start_not_time]],availability[[#This Row],[end_not_time]]), FALSE,
 availability[[#This Row],[end_num]]-availability[[#This Row],[start_num]]&lt;0))</f>
        <v>0</v>
      </c>
      <c r="P701" cm="1">
        <f t="array" aca="1" ref="P701" ca="1">IF(OR(availability[[#This Row],[start_missing]],availability[[#This Row],[end_missing]]), "",
 IF(OR(availability[[#This Row],[start_not_time]],availability[[#This Row],[end_not_time]]), "",
 (_FV(availability[#This Row],"end_num",TRUE)-_FV(availability[#This Row],"start_num",TRUE))*24))</f>
        <v>0</v>
      </c>
      <c r="Q701">
        <f ca="1">IF(availability[[#This Row],[duration_hours]]="", FALSE,
 OR(availability[[#This Row],[duration_hours]]&lt;=0, availability[[#This Row],[duration_hours]]&gt;16))</f>
        <v>0</v>
      </c>
    </row>
    <row r="702" spans="1:17" x14ac:dyDescent="0.25">
      <c r="A702" t="s">
        <v>825</v>
      </c>
      <c r="B702" t="s">
        <v>1049</v>
      </c>
      <c r="C702" s="1">
        <v>0.375</v>
      </c>
      <c r="D702" s="1">
        <v>0.45833333333333331</v>
      </c>
      <c r="E702" t="b">
        <f>LEN(TRIM(availability[[#This Row],[FacultyID]]))=0</f>
        <v>0</v>
      </c>
      <c r="F702" t="b">
        <f>LEN(TRIM(availability[[#This Row],[Day]]))=0</f>
        <v>0</v>
      </c>
      <c r="G702" t="b">
        <f>IF(availability[[#This Row],[Day]]="",FALSE, ISERROR(MATCH(availability[[#This Row],[Day]], RefLists!$E:$E, 0)))</f>
        <v>0</v>
      </c>
      <c r="H702" t="b">
        <f>LEN(availability[[#This Row],[FacultyID]])&lt;&gt;LEN(TRIM(availability[[#This Row],[FacultyID]]))</f>
        <v>0</v>
      </c>
      <c r="I702" t="b">
        <f>OR(availability[[#This Row],[AvailableStart]]="", ISBLANK(availability[[#This Row],[AvailableStart]]))</f>
        <v>0</v>
      </c>
      <c r="J702" t="b">
        <f>OR(availability[[#This Row],[AvailableEnd]]="", ISBLANK(availability[[#This Row],[AvailableEnd]]))</f>
        <v>0</v>
      </c>
      <c r="K702" t="b">
        <f>AND(NOT(availability[[#This Row],[start_missing]]), NOT(ISNUMBER(availability[[#This Row],[AvailableStart]])))</f>
        <v>0</v>
      </c>
      <c r="L702" t="b">
        <f>AND(NOT(availability[[#This Row],[end_missing]]), NOT(ISNUMBER(availability[[#This Row],[AvailableEnd]])))</f>
        <v>0</v>
      </c>
      <c r="M702">
        <f>IF(availability[[#This Row],[start_missing]],"", IF(ISNUMBER(availability[[#This Row],[AvailableStart]]), availability[[#This Row],[AvailableStart]], IFERROR(TIMEVALUE(availability[[#This Row],[AvailableStart]]), "")))</f>
        <v>0.375</v>
      </c>
      <c r="N702">
        <f>IF(availability[[#This Row],[end_missing]],"", IF(ISNUMBER(availability[[#This Row],[AvailableEnd]]), availability[[#This Row],[AvailableEnd]], IFERROR(TIMEVALUE(availability[[#This Row],[AvailableEnd]]), "")))</f>
        <v>0.45833333333333331</v>
      </c>
      <c r="O702" t="b">
        <f>IF(OR(availability[[#This Row],[start_missing]],availability[[#This Row],[end_missing]]), FALSE,
 IF(OR(availability[[#This Row],[start_not_time]],availability[[#This Row],[end_not_time]]), FALSE,
 availability[[#This Row],[end_num]]-availability[[#This Row],[start_num]]&lt;0))</f>
        <v>0</v>
      </c>
      <c r="P702" cm="1">
        <f t="array" aca="1" ref="P702" ca="1">IF(OR(availability[[#This Row],[start_missing]],availability[[#This Row],[end_missing]]), "",
 IF(OR(availability[[#This Row],[start_not_time]],availability[[#This Row],[end_not_time]]), "",
 (_FV(availability[#This Row],"end_num",TRUE)-_FV(availability[#This Row],"start_num",TRUE))*24))</f>
        <v>0</v>
      </c>
      <c r="Q702">
        <f ca="1">IF(availability[[#This Row],[duration_hours]]="", FALSE,
 OR(availability[[#This Row],[duration_hours]]&lt;=0, availability[[#This Row],[duration_hours]]&gt;16))</f>
        <v>0</v>
      </c>
    </row>
    <row r="703" spans="1:17" x14ac:dyDescent="0.25">
      <c r="A703" t="s">
        <v>825</v>
      </c>
      <c r="B703" t="s">
        <v>1053</v>
      </c>
      <c r="C703" s="1">
        <v>0.45833333333333331</v>
      </c>
      <c r="D703" s="1">
        <v>0.625</v>
      </c>
      <c r="E703" t="b">
        <f>LEN(TRIM(availability[[#This Row],[FacultyID]]))=0</f>
        <v>0</v>
      </c>
      <c r="F703" t="b">
        <f>LEN(TRIM(availability[[#This Row],[Day]]))=0</f>
        <v>0</v>
      </c>
      <c r="G703" t="b">
        <f>IF(availability[[#This Row],[Day]]="",FALSE, ISERROR(MATCH(availability[[#This Row],[Day]], RefLists!$E:$E, 0)))</f>
        <v>0</v>
      </c>
      <c r="H703" t="b">
        <f>LEN(availability[[#This Row],[FacultyID]])&lt;&gt;LEN(TRIM(availability[[#This Row],[FacultyID]]))</f>
        <v>0</v>
      </c>
      <c r="I703" t="b">
        <f>OR(availability[[#This Row],[AvailableStart]]="", ISBLANK(availability[[#This Row],[AvailableStart]]))</f>
        <v>0</v>
      </c>
      <c r="J703" t="b">
        <f>OR(availability[[#This Row],[AvailableEnd]]="", ISBLANK(availability[[#This Row],[AvailableEnd]]))</f>
        <v>0</v>
      </c>
      <c r="K703" t="b">
        <f>AND(NOT(availability[[#This Row],[start_missing]]), NOT(ISNUMBER(availability[[#This Row],[AvailableStart]])))</f>
        <v>0</v>
      </c>
      <c r="L703" t="b">
        <f>AND(NOT(availability[[#This Row],[end_missing]]), NOT(ISNUMBER(availability[[#This Row],[AvailableEnd]])))</f>
        <v>0</v>
      </c>
      <c r="M703">
        <f>IF(availability[[#This Row],[start_missing]],"", IF(ISNUMBER(availability[[#This Row],[AvailableStart]]), availability[[#This Row],[AvailableStart]], IFERROR(TIMEVALUE(availability[[#This Row],[AvailableStart]]), "")))</f>
        <v>0.45833333333333331</v>
      </c>
      <c r="N703">
        <f>IF(availability[[#This Row],[end_missing]],"", IF(ISNUMBER(availability[[#This Row],[AvailableEnd]]), availability[[#This Row],[AvailableEnd]], IFERROR(TIMEVALUE(availability[[#This Row],[AvailableEnd]]), "")))</f>
        <v>0.625</v>
      </c>
      <c r="O703" t="b">
        <f>IF(OR(availability[[#This Row],[start_missing]],availability[[#This Row],[end_missing]]), FALSE,
 IF(OR(availability[[#This Row],[start_not_time]],availability[[#This Row],[end_not_time]]), FALSE,
 availability[[#This Row],[end_num]]-availability[[#This Row],[start_num]]&lt;0))</f>
        <v>0</v>
      </c>
      <c r="P703" cm="1">
        <f t="array" aca="1" ref="P703" ca="1">IF(OR(availability[[#This Row],[start_missing]],availability[[#This Row],[end_missing]]), "",
 IF(OR(availability[[#This Row],[start_not_time]],availability[[#This Row],[end_not_time]]), "",
 (_FV(availability[#This Row],"end_num",TRUE)-_FV(availability[#This Row],"start_num",TRUE))*24))</f>
        <v>0</v>
      </c>
      <c r="Q703">
        <f ca="1">IF(availability[[#This Row],[duration_hours]]="", FALSE,
 OR(availability[[#This Row],[duration_hours]]&lt;=0, availability[[#This Row],[duration_hours]]&gt;16))</f>
        <v>0</v>
      </c>
    </row>
    <row r="704" spans="1:17" x14ac:dyDescent="0.25">
      <c r="A704" t="s">
        <v>828</v>
      </c>
      <c r="B704" t="s">
        <v>1051</v>
      </c>
      <c r="C704" s="1">
        <v>0.33333333333333331</v>
      </c>
      <c r="D704" s="1">
        <v>0.45833333333333331</v>
      </c>
      <c r="E704" t="b">
        <f>LEN(TRIM(availability[[#This Row],[FacultyID]]))=0</f>
        <v>0</v>
      </c>
      <c r="F704" t="b">
        <f>LEN(TRIM(availability[[#This Row],[Day]]))=0</f>
        <v>0</v>
      </c>
      <c r="G704" t="b">
        <f>IF(availability[[#This Row],[Day]]="",FALSE, ISERROR(MATCH(availability[[#This Row],[Day]], RefLists!$E:$E, 0)))</f>
        <v>0</v>
      </c>
      <c r="H704" t="b">
        <f>LEN(availability[[#This Row],[FacultyID]])&lt;&gt;LEN(TRIM(availability[[#This Row],[FacultyID]]))</f>
        <v>0</v>
      </c>
      <c r="I704" t="b">
        <f>OR(availability[[#This Row],[AvailableStart]]="", ISBLANK(availability[[#This Row],[AvailableStart]]))</f>
        <v>0</v>
      </c>
      <c r="J704" t="b">
        <f>OR(availability[[#This Row],[AvailableEnd]]="", ISBLANK(availability[[#This Row],[AvailableEnd]]))</f>
        <v>0</v>
      </c>
      <c r="K704" t="b">
        <f>AND(NOT(availability[[#This Row],[start_missing]]), NOT(ISNUMBER(availability[[#This Row],[AvailableStart]])))</f>
        <v>0</v>
      </c>
      <c r="L704" t="b">
        <f>AND(NOT(availability[[#This Row],[end_missing]]), NOT(ISNUMBER(availability[[#This Row],[AvailableEnd]])))</f>
        <v>0</v>
      </c>
      <c r="M704">
        <f>IF(availability[[#This Row],[start_missing]],"", IF(ISNUMBER(availability[[#This Row],[AvailableStart]]), availability[[#This Row],[AvailableStart]], IFERROR(TIMEVALUE(availability[[#This Row],[AvailableStart]]), "")))</f>
        <v>0.33333333333333331</v>
      </c>
      <c r="N704">
        <f>IF(availability[[#This Row],[end_missing]],"", IF(ISNUMBER(availability[[#This Row],[AvailableEnd]]), availability[[#This Row],[AvailableEnd]], IFERROR(TIMEVALUE(availability[[#This Row],[AvailableEnd]]), "")))</f>
        <v>0.45833333333333331</v>
      </c>
      <c r="O704" t="b">
        <f>IF(OR(availability[[#This Row],[start_missing]],availability[[#This Row],[end_missing]]), FALSE,
 IF(OR(availability[[#This Row],[start_not_time]],availability[[#This Row],[end_not_time]]), FALSE,
 availability[[#This Row],[end_num]]-availability[[#This Row],[start_num]]&lt;0))</f>
        <v>0</v>
      </c>
      <c r="P704" cm="1">
        <f t="array" aca="1" ref="P704" ca="1">IF(OR(availability[[#This Row],[start_missing]],availability[[#This Row],[end_missing]]), "",
 IF(OR(availability[[#This Row],[start_not_time]],availability[[#This Row],[end_not_time]]), "",
 (_FV(availability[#This Row],"end_num",TRUE)-_FV(availability[#This Row],"start_num",TRUE))*24))</f>
        <v>0</v>
      </c>
      <c r="Q704">
        <f ca="1">IF(availability[[#This Row],[duration_hours]]="", FALSE,
 OR(availability[[#This Row],[duration_hours]]&lt;=0, availability[[#This Row],[duration_hours]]&gt;16))</f>
        <v>0</v>
      </c>
    </row>
    <row r="705" spans="1:17" x14ac:dyDescent="0.25">
      <c r="A705" t="s">
        <v>828</v>
      </c>
      <c r="B705" t="s">
        <v>1053</v>
      </c>
      <c r="C705" s="1">
        <v>0.5</v>
      </c>
      <c r="D705" s="1">
        <v>0.66666666666666663</v>
      </c>
      <c r="E705" t="b">
        <f>LEN(TRIM(availability[[#This Row],[FacultyID]]))=0</f>
        <v>0</v>
      </c>
      <c r="F705" t="b">
        <f>LEN(TRIM(availability[[#This Row],[Day]]))=0</f>
        <v>0</v>
      </c>
      <c r="G705" t="b">
        <f>IF(availability[[#This Row],[Day]]="",FALSE, ISERROR(MATCH(availability[[#This Row],[Day]], RefLists!$E:$E, 0)))</f>
        <v>0</v>
      </c>
      <c r="H705" t="b">
        <f>LEN(availability[[#This Row],[FacultyID]])&lt;&gt;LEN(TRIM(availability[[#This Row],[FacultyID]]))</f>
        <v>0</v>
      </c>
      <c r="I705" t="b">
        <f>OR(availability[[#This Row],[AvailableStart]]="", ISBLANK(availability[[#This Row],[AvailableStart]]))</f>
        <v>0</v>
      </c>
      <c r="J705" t="b">
        <f>OR(availability[[#This Row],[AvailableEnd]]="", ISBLANK(availability[[#This Row],[AvailableEnd]]))</f>
        <v>0</v>
      </c>
      <c r="K705" t="b">
        <f>AND(NOT(availability[[#This Row],[start_missing]]), NOT(ISNUMBER(availability[[#This Row],[AvailableStart]])))</f>
        <v>0</v>
      </c>
      <c r="L705" t="b">
        <f>AND(NOT(availability[[#This Row],[end_missing]]), NOT(ISNUMBER(availability[[#This Row],[AvailableEnd]])))</f>
        <v>0</v>
      </c>
      <c r="M705">
        <f>IF(availability[[#This Row],[start_missing]],"", IF(ISNUMBER(availability[[#This Row],[AvailableStart]]), availability[[#This Row],[AvailableStart]], IFERROR(TIMEVALUE(availability[[#This Row],[AvailableStart]]), "")))</f>
        <v>0.5</v>
      </c>
      <c r="N705">
        <f>IF(availability[[#This Row],[end_missing]],"", IF(ISNUMBER(availability[[#This Row],[AvailableEnd]]), availability[[#This Row],[AvailableEnd]], IFERROR(TIMEVALUE(availability[[#This Row],[AvailableEnd]]), "")))</f>
        <v>0.66666666666666663</v>
      </c>
      <c r="O705" t="b">
        <f>IF(OR(availability[[#This Row],[start_missing]],availability[[#This Row],[end_missing]]), FALSE,
 IF(OR(availability[[#This Row],[start_not_time]],availability[[#This Row],[end_not_time]]), FALSE,
 availability[[#This Row],[end_num]]-availability[[#This Row],[start_num]]&lt;0))</f>
        <v>0</v>
      </c>
      <c r="P705" cm="1">
        <f t="array" aca="1" ref="P705" ca="1">IF(OR(availability[[#This Row],[start_missing]],availability[[#This Row],[end_missing]]), "",
 IF(OR(availability[[#This Row],[start_not_time]],availability[[#This Row],[end_not_time]]), "",
 (_FV(availability[#This Row],"end_num",TRUE)-_FV(availability[#This Row],"start_num",TRUE))*24))</f>
        <v>0</v>
      </c>
      <c r="Q705">
        <f ca="1">IF(availability[[#This Row],[duration_hours]]="", FALSE,
 OR(availability[[#This Row],[duration_hours]]&lt;=0, availability[[#This Row],[duration_hours]]&gt;16))</f>
        <v>0</v>
      </c>
    </row>
    <row r="706" spans="1:17" x14ac:dyDescent="0.25">
      <c r="A706" t="s">
        <v>828</v>
      </c>
      <c r="B706" t="s">
        <v>1050</v>
      </c>
      <c r="C706" s="1">
        <v>0.5</v>
      </c>
      <c r="D706" s="1">
        <v>0.58333333333333337</v>
      </c>
      <c r="E706" t="b">
        <f>LEN(TRIM(availability[[#This Row],[FacultyID]]))=0</f>
        <v>0</v>
      </c>
      <c r="F706" t="b">
        <f>LEN(TRIM(availability[[#This Row],[Day]]))=0</f>
        <v>0</v>
      </c>
      <c r="G706" t="b">
        <f>IF(availability[[#This Row],[Day]]="",FALSE, ISERROR(MATCH(availability[[#This Row],[Day]], RefLists!$E:$E, 0)))</f>
        <v>0</v>
      </c>
      <c r="H706" t="b">
        <f>LEN(availability[[#This Row],[FacultyID]])&lt;&gt;LEN(TRIM(availability[[#This Row],[FacultyID]]))</f>
        <v>0</v>
      </c>
      <c r="I706" t="b">
        <f>OR(availability[[#This Row],[AvailableStart]]="", ISBLANK(availability[[#This Row],[AvailableStart]]))</f>
        <v>0</v>
      </c>
      <c r="J706" t="b">
        <f>OR(availability[[#This Row],[AvailableEnd]]="", ISBLANK(availability[[#This Row],[AvailableEnd]]))</f>
        <v>0</v>
      </c>
      <c r="K706" t="b">
        <f>AND(NOT(availability[[#This Row],[start_missing]]), NOT(ISNUMBER(availability[[#This Row],[AvailableStart]])))</f>
        <v>0</v>
      </c>
      <c r="L706" t="b">
        <f>AND(NOT(availability[[#This Row],[end_missing]]), NOT(ISNUMBER(availability[[#This Row],[AvailableEnd]])))</f>
        <v>0</v>
      </c>
      <c r="M706">
        <f>IF(availability[[#This Row],[start_missing]],"", IF(ISNUMBER(availability[[#This Row],[AvailableStart]]), availability[[#This Row],[AvailableStart]], IFERROR(TIMEVALUE(availability[[#This Row],[AvailableStart]]), "")))</f>
        <v>0.5</v>
      </c>
      <c r="N706">
        <f>IF(availability[[#This Row],[end_missing]],"", IF(ISNUMBER(availability[[#This Row],[AvailableEnd]]), availability[[#This Row],[AvailableEnd]], IFERROR(TIMEVALUE(availability[[#This Row],[AvailableEnd]]), "")))</f>
        <v>0.58333333333333337</v>
      </c>
      <c r="O706" t="b">
        <f>IF(OR(availability[[#This Row],[start_missing]],availability[[#This Row],[end_missing]]), FALSE,
 IF(OR(availability[[#This Row],[start_not_time]],availability[[#This Row],[end_not_time]]), FALSE,
 availability[[#This Row],[end_num]]-availability[[#This Row],[start_num]]&lt;0))</f>
        <v>0</v>
      </c>
      <c r="P706" cm="1">
        <f t="array" aca="1" ref="P706" ca="1">IF(OR(availability[[#This Row],[start_missing]],availability[[#This Row],[end_missing]]), "",
 IF(OR(availability[[#This Row],[start_not_time]],availability[[#This Row],[end_not_time]]), "",
 (_FV(availability[#This Row],"end_num",TRUE)-_FV(availability[#This Row],"start_num",TRUE))*24))</f>
        <v>0</v>
      </c>
      <c r="Q706">
        <f ca="1">IF(availability[[#This Row],[duration_hours]]="", FALSE,
 OR(availability[[#This Row],[duration_hours]]&lt;=0, availability[[#This Row],[duration_hours]]&gt;16))</f>
        <v>0</v>
      </c>
    </row>
    <row r="707" spans="1:17" x14ac:dyDescent="0.25">
      <c r="A707" t="s">
        <v>831</v>
      </c>
      <c r="B707" t="s">
        <v>1050</v>
      </c>
      <c r="C707" s="1">
        <v>0.33333333333333331</v>
      </c>
      <c r="D707" s="1">
        <v>0.45833333333333331</v>
      </c>
      <c r="E707" t="b">
        <f>LEN(TRIM(availability[[#This Row],[FacultyID]]))=0</f>
        <v>0</v>
      </c>
      <c r="F707" t="b">
        <f>LEN(TRIM(availability[[#This Row],[Day]]))=0</f>
        <v>0</v>
      </c>
      <c r="G707" t="b">
        <f>IF(availability[[#This Row],[Day]]="",FALSE, ISERROR(MATCH(availability[[#This Row],[Day]], RefLists!$E:$E, 0)))</f>
        <v>0</v>
      </c>
      <c r="H707" t="b">
        <f>LEN(availability[[#This Row],[FacultyID]])&lt;&gt;LEN(TRIM(availability[[#This Row],[FacultyID]]))</f>
        <v>0</v>
      </c>
      <c r="I707" t="b">
        <f>OR(availability[[#This Row],[AvailableStart]]="", ISBLANK(availability[[#This Row],[AvailableStart]]))</f>
        <v>0</v>
      </c>
      <c r="J707" t="b">
        <f>OR(availability[[#This Row],[AvailableEnd]]="", ISBLANK(availability[[#This Row],[AvailableEnd]]))</f>
        <v>0</v>
      </c>
      <c r="K707" t="b">
        <f>AND(NOT(availability[[#This Row],[start_missing]]), NOT(ISNUMBER(availability[[#This Row],[AvailableStart]])))</f>
        <v>0</v>
      </c>
      <c r="L707" t="b">
        <f>AND(NOT(availability[[#This Row],[end_missing]]), NOT(ISNUMBER(availability[[#This Row],[AvailableEnd]])))</f>
        <v>0</v>
      </c>
      <c r="M707">
        <f>IF(availability[[#This Row],[start_missing]],"", IF(ISNUMBER(availability[[#This Row],[AvailableStart]]), availability[[#This Row],[AvailableStart]], IFERROR(TIMEVALUE(availability[[#This Row],[AvailableStart]]), "")))</f>
        <v>0.33333333333333331</v>
      </c>
      <c r="N707">
        <f>IF(availability[[#This Row],[end_missing]],"", IF(ISNUMBER(availability[[#This Row],[AvailableEnd]]), availability[[#This Row],[AvailableEnd]], IFERROR(TIMEVALUE(availability[[#This Row],[AvailableEnd]]), "")))</f>
        <v>0.45833333333333331</v>
      </c>
      <c r="O707" t="b">
        <f>IF(OR(availability[[#This Row],[start_missing]],availability[[#This Row],[end_missing]]), FALSE,
 IF(OR(availability[[#This Row],[start_not_time]],availability[[#This Row],[end_not_time]]), FALSE,
 availability[[#This Row],[end_num]]-availability[[#This Row],[start_num]]&lt;0))</f>
        <v>0</v>
      </c>
      <c r="P707" cm="1">
        <f t="array" aca="1" ref="P707" ca="1">IF(OR(availability[[#This Row],[start_missing]],availability[[#This Row],[end_missing]]), "",
 IF(OR(availability[[#This Row],[start_not_time]],availability[[#This Row],[end_not_time]]), "",
 (_FV(availability[#This Row],"end_num",TRUE)-_FV(availability[#This Row],"start_num",TRUE))*24))</f>
        <v>0</v>
      </c>
      <c r="Q707">
        <f ca="1">IF(availability[[#This Row],[duration_hours]]="", FALSE,
 OR(availability[[#This Row],[duration_hours]]&lt;=0, availability[[#This Row],[duration_hours]]&gt;16))</f>
        <v>0</v>
      </c>
    </row>
    <row r="708" spans="1:17" x14ac:dyDescent="0.25">
      <c r="A708" t="s">
        <v>831</v>
      </c>
      <c r="B708" t="s">
        <v>1051</v>
      </c>
      <c r="C708" s="1">
        <v>0.375</v>
      </c>
      <c r="D708" s="1">
        <v>0.5</v>
      </c>
      <c r="E708" t="b">
        <f>LEN(TRIM(availability[[#This Row],[FacultyID]]))=0</f>
        <v>0</v>
      </c>
      <c r="F708" t="b">
        <f>LEN(TRIM(availability[[#This Row],[Day]]))=0</f>
        <v>0</v>
      </c>
      <c r="G708" t="b">
        <f>IF(availability[[#This Row],[Day]]="",FALSE, ISERROR(MATCH(availability[[#This Row],[Day]], RefLists!$E:$E, 0)))</f>
        <v>0</v>
      </c>
      <c r="H708" t="b">
        <f>LEN(availability[[#This Row],[FacultyID]])&lt;&gt;LEN(TRIM(availability[[#This Row],[FacultyID]]))</f>
        <v>0</v>
      </c>
      <c r="I708" t="b">
        <f>OR(availability[[#This Row],[AvailableStart]]="", ISBLANK(availability[[#This Row],[AvailableStart]]))</f>
        <v>0</v>
      </c>
      <c r="J708" t="b">
        <f>OR(availability[[#This Row],[AvailableEnd]]="", ISBLANK(availability[[#This Row],[AvailableEnd]]))</f>
        <v>0</v>
      </c>
      <c r="K708" t="b">
        <f>AND(NOT(availability[[#This Row],[start_missing]]), NOT(ISNUMBER(availability[[#This Row],[AvailableStart]])))</f>
        <v>0</v>
      </c>
      <c r="L708" t="b">
        <f>AND(NOT(availability[[#This Row],[end_missing]]), NOT(ISNUMBER(availability[[#This Row],[AvailableEnd]])))</f>
        <v>0</v>
      </c>
      <c r="M708">
        <f>IF(availability[[#This Row],[start_missing]],"", IF(ISNUMBER(availability[[#This Row],[AvailableStart]]), availability[[#This Row],[AvailableStart]], IFERROR(TIMEVALUE(availability[[#This Row],[AvailableStart]]), "")))</f>
        <v>0.375</v>
      </c>
      <c r="N708">
        <f>IF(availability[[#This Row],[end_missing]],"", IF(ISNUMBER(availability[[#This Row],[AvailableEnd]]), availability[[#This Row],[AvailableEnd]], IFERROR(TIMEVALUE(availability[[#This Row],[AvailableEnd]]), "")))</f>
        <v>0.5</v>
      </c>
      <c r="O708" t="b">
        <f>IF(OR(availability[[#This Row],[start_missing]],availability[[#This Row],[end_missing]]), FALSE,
 IF(OR(availability[[#This Row],[start_not_time]],availability[[#This Row],[end_not_time]]), FALSE,
 availability[[#This Row],[end_num]]-availability[[#This Row],[start_num]]&lt;0))</f>
        <v>0</v>
      </c>
      <c r="P708" cm="1">
        <f t="array" aca="1" ref="P708" ca="1">IF(OR(availability[[#This Row],[start_missing]],availability[[#This Row],[end_missing]]), "",
 IF(OR(availability[[#This Row],[start_not_time]],availability[[#This Row],[end_not_time]]), "",
 (_FV(availability[#This Row],"end_num",TRUE)-_FV(availability[#This Row],"start_num",TRUE))*24))</f>
        <v>0</v>
      </c>
      <c r="Q708">
        <f ca="1">IF(availability[[#This Row],[duration_hours]]="", FALSE,
 OR(availability[[#This Row],[duration_hours]]&lt;=0, availability[[#This Row],[duration_hours]]&gt;16))</f>
        <v>0</v>
      </c>
    </row>
    <row r="709" spans="1:17" x14ac:dyDescent="0.25">
      <c r="A709" t="s">
        <v>834</v>
      </c>
      <c r="B709" t="s">
        <v>1053</v>
      </c>
      <c r="C709" s="1">
        <v>0.41666666666666669</v>
      </c>
      <c r="D709" s="1">
        <v>0.58333333333333337</v>
      </c>
      <c r="E709" t="b">
        <f>LEN(TRIM(availability[[#This Row],[FacultyID]]))=0</f>
        <v>0</v>
      </c>
      <c r="F709" t="b">
        <f>LEN(TRIM(availability[[#This Row],[Day]]))=0</f>
        <v>0</v>
      </c>
      <c r="G709" t="b">
        <f>IF(availability[[#This Row],[Day]]="",FALSE, ISERROR(MATCH(availability[[#This Row],[Day]], RefLists!$E:$E, 0)))</f>
        <v>0</v>
      </c>
      <c r="H709" t="b">
        <f>LEN(availability[[#This Row],[FacultyID]])&lt;&gt;LEN(TRIM(availability[[#This Row],[FacultyID]]))</f>
        <v>0</v>
      </c>
      <c r="I709" t="b">
        <f>OR(availability[[#This Row],[AvailableStart]]="", ISBLANK(availability[[#This Row],[AvailableStart]]))</f>
        <v>0</v>
      </c>
      <c r="J709" t="b">
        <f>OR(availability[[#This Row],[AvailableEnd]]="", ISBLANK(availability[[#This Row],[AvailableEnd]]))</f>
        <v>0</v>
      </c>
      <c r="K709" t="b">
        <f>AND(NOT(availability[[#This Row],[start_missing]]), NOT(ISNUMBER(availability[[#This Row],[AvailableStart]])))</f>
        <v>0</v>
      </c>
      <c r="L709" t="b">
        <f>AND(NOT(availability[[#This Row],[end_missing]]), NOT(ISNUMBER(availability[[#This Row],[AvailableEnd]])))</f>
        <v>0</v>
      </c>
      <c r="M709">
        <f>IF(availability[[#This Row],[start_missing]],"", IF(ISNUMBER(availability[[#This Row],[AvailableStart]]), availability[[#This Row],[AvailableStart]], IFERROR(TIMEVALUE(availability[[#This Row],[AvailableStart]]), "")))</f>
        <v>0.41666666666666669</v>
      </c>
      <c r="N709">
        <f>IF(availability[[#This Row],[end_missing]],"", IF(ISNUMBER(availability[[#This Row],[AvailableEnd]]), availability[[#This Row],[AvailableEnd]], IFERROR(TIMEVALUE(availability[[#This Row],[AvailableEnd]]), "")))</f>
        <v>0.58333333333333337</v>
      </c>
      <c r="O709" t="b">
        <f>IF(OR(availability[[#This Row],[start_missing]],availability[[#This Row],[end_missing]]), FALSE,
 IF(OR(availability[[#This Row],[start_not_time]],availability[[#This Row],[end_not_time]]), FALSE,
 availability[[#This Row],[end_num]]-availability[[#This Row],[start_num]]&lt;0))</f>
        <v>0</v>
      </c>
      <c r="P709" cm="1">
        <f t="array" aca="1" ref="P709" ca="1">IF(OR(availability[[#This Row],[start_missing]],availability[[#This Row],[end_missing]]), "",
 IF(OR(availability[[#This Row],[start_not_time]],availability[[#This Row],[end_not_time]]), "",
 (_FV(availability[#This Row],"end_num",TRUE)-_FV(availability[#This Row],"start_num",TRUE))*24))</f>
        <v>0</v>
      </c>
      <c r="Q709">
        <f ca="1">IF(availability[[#This Row],[duration_hours]]="", FALSE,
 OR(availability[[#This Row],[duration_hours]]&lt;=0, availability[[#This Row],[duration_hours]]&gt;16))</f>
        <v>0</v>
      </c>
    </row>
    <row r="710" spans="1:17" x14ac:dyDescent="0.25">
      <c r="A710" t="s">
        <v>834</v>
      </c>
      <c r="B710" t="s">
        <v>1052</v>
      </c>
      <c r="C710" s="1">
        <v>0.5</v>
      </c>
      <c r="D710" s="1">
        <v>0.66666666666666663</v>
      </c>
      <c r="E710" t="b">
        <f>LEN(TRIM(availability[[#This Row],[FacultyID]]))=0</f>
        <v>0</v>
      </c>
      <c r="F710" t="b">
        <f>LEN(TRIM(availability[[#This Row],[Day]]))=0</f>
        <v>0</v>
      </c>
      <c r="G710" t="b">
        <f>IF(availability[[#This Row],[Day]]="",FALSE, ISERROR(MATCH(availability[[#This Row],[Day]], RefLists!$E:$E, 0)))</f>
        <v>0</v>
      </c>
      <c r="H710" t="b">
        <f>LEN(availability[[#This Row],[FacultyID]])&lt;&gt;LEN(TRIM(availability[[#This Row],[FacultyID]]))</f>
        <v>0</v>
      </c>
      <c r="I710" t="b">
        <f>OR(availability[[#This Row],[AvailableStart]]="", ISBLANK(availability[[#This Row],[AvailableStart]]))</f>
        <v>0</v>
      </c>
      <c r="J710" t="b">
        <f>OR(availability[[#This Row],[AvailableEnd]]="", ISBLANK(availability[[#This Row],[AvailableEnd]]))</f>
        <v>0</v>
      </c>
      <c r="K710" t="b">
        <f>AND(NOT(availability[[#This Row],[start_missing]]), NOT(ISNUMBER(availability[[#This Row],[AvailableStart]])))</f>
        <v>0</v>
      </c>
      <c r="L710" t="b">
        <f>AND(NOT(availability[[#This Row],[end_missing]]), NOT(ISNUMBER(availability[[#This Row],[AvailableEnd]])))</f>
        <v>0</v>
      </c>
      <c r="M710">
        <f>IF(availability[[#This Row],[start_missing]],"", IF(ISNUMBER(availability[[#This Row],[AvailableStart]]), availability[[#This Row],[AvailableStart]], IFERROR(TIMEVALUE(availability[[#This Row],[AvailableStart]]), "")))</f>
        <v>0.5</v>
      </c>
      <c r="N710">
        <f>IF(availability[[#This Row],[end_missing]],"", IF(ISNUMBER(availability[[#This Row],[AvailableEnd]]), availability[[#This Row],[AvailableEnd]], IFERROR(TIMEVALUE(availability[[#This Row],[AvailableEnd]]), "")))</f>
        <v>0.66666666666666663</v>
      </c>
      <c r="O710" t="b">
        <f>IF(OR(availability[[#This Row],[start_missing]],availability[[#This Row],[end_missing]]), FALSE,
 IF(OR(availability[[#This Row],[start_not_time]],availability[[#This Row],[end_not_time]]), FALSE,
 availability[[#This Row],[end_num]]-availability[[#This Row],[start_num]]&lt;0))</f>
        <v>0</v>
      </c>
      <c r="P710" cm="1">
        <f t="array" aca="1" ref="P710" ca="1">IF(OR(availability[[#This Row],[start_missing]],availability[[#This Row],[end_missing]]), "",
 IF(OR(availability[[#This Row],[start_not_time]],availability[[#This Row],[end_not_time]]), "",
 (_FV(availability[#This Row],"end_num",TRUE)-_FV(availability[#This Row],"start_num",TRUE))*24))</f>
        <v>0</v>
      </c>
      <c r="Q710">
        <f ca="1">IF(availability[[#This Row],[duration_hours]]="", FALSE,
 OR(availability[[#This Row],[duration_hours]]&lt;=0, availability[[#This Row],[duration_hours]]&gt;16))</f>
        <v>0</v>
      </c>
    </row>
    <row r="711" spans="1:17" x14ac:dyDescent="0.25">
      <c r="A711" t="s">
        <v>834</v>
      </c>
      <c r="B711" t="s">
        <v>1049</v>
      </c>
      <c r="C711" s="1">
        <v>0.33333333333333331</v>
      </c>
      <c r="D711" s="1">
        <v>0.41666666666666669</v>
      </c>
      <c r="E711" t="b">
        <f>LEN(TRIM(availability[[#This Row],[FacultyID]]))=0</f>
        <v>0</v>
      </c>
      <c r="F711" t="b">
        <f>LEN(TRIM(availability[[#This Row],[Day]]))=0</f>
        <v>0</v>
      </c>
      <c r="G711" t="b">
        <f>IF(availability[[#This Row],[Day]]="",FALSE, ISERROR(MATCH(availability[[#This Row],[Day]], RefLists!$E:$E, 0)))</f>
        <v>0</v>
      </c>
      <c r="H711" t="b">
        <f>LEN(availability[[#This Row],[FacultyID]])&lt;&gt;LEN(TRIM(availability[[#This Row],[FacultyID]]))</f>
        <v>0</v>
      </c>
      <c r="I711" t="b">
        <f>OR(availability[[#This Row],[AvailableStart]]="", ISBLANK(availability[[#This Row],[AvailableStart]]))</f>
        <v>0</v>
      </c>
      <c r="J711" t="b">
        <f>OR(availability[[#This Row],[AvailableEnd]]="", ISBLANK(availability[[#This Row],[AvailableEnd]]))</f>
        <v>0</v>
      </c>
      <c r="K711" t="b">
        <f>AND(NOT(availability[[#This Row],[start_missing]]), NOT(ISNUMBER(availability[[#This Row],[AvailableStart]])))</f>
        <v>0</v>
      </c>
      <c r="L711" t="b">
        <f>AND(NOT(availability[[#This Row],[end_missing]]), NOT(ISNUMBER(availability[[#This Row],[AvailableEnd]])))</f>
        <v>0</v>
      </c>
      <c r="M711">
        <f>IF(availability[[#This Row],[start_missing]],"", IF(ISNUMBER(availability[[#This Row],[AvailableStart]]), availability[[#This Row],[AvailableStart]], IFERROR(TIMEVALUE(availability[[#This Row],[AvailableStart]]), "")))</f>
        <v>0.33333333333333331</v>
      </c>
      <c r="N711">
        <f>IF(availability[[#This Row],[end_missing]],"", IF(ISNUMBER(availability[[#This Row],[AvailableEnd]]), availability[[#This Row],[AvailableEnd]], IFERROR(TIMEVALUE(availability[[#This Row],[AvailableEnd]]), "")))</f>
        <v>0.41666666666666669</v>
      </c>
      <c r="O711" t="b">
        <f>IF(OR(availability[[#This Row],[start_missing]],availability[[#This Row],[end_missing]]), FALSE,
 IF(OR(availability[[#This Row],[start_not_time]],availability[[#This Row],[end_not_time]]), FALSE,
 availability[[#This Row],[end_num]]-availability[[#This Row],[start_num]]&lt;0))</f>
        <v>0</v>
      </c>
      <c r="P711" cm="1">
        <f t="array" aca="1" ref="P711" ca="1">IF(OR(availability[[#This Row],[start_missing]],availability[[#This Row],[end_missing]]), "",
 IF(OR(availability[[#This Row],[start_not_time]],availability[[#This Row],[end_not_time]]), "",
 (_FV(availability[#This Row],"end_num",TRUE)-_FV(availability[#This Row],"start_num",TRUE))*24))</f>
        <v>0</v>
      </c>
      <c r="Q711">
        <f ca="1">IF(availability[[#This Row],[duration_hours]]="", FALSE,
 OR(availability[[#This Row],[duration_hours]]&lt;=0, availability[[#This Row],[duration_hours]]&gt;16))</f>
        <v>0</v>
      </c>
    </row>
    <row r="712" spans="1:17" x14ac:dyDescent="0.25">
      <c r="A712" t="s">
        <v>834</v>
      </c>
      <c r="B712" t="s">
        <v>1050</v>
      </c>
      <c r="C712" s="1">
        <v>0.375</v>
      </c>
      <c r="D712" s="1">
        <v>0.45833333333333331</v>
      </c>
      <c r="E712" t="b">
        <f>LEN(TRIM(availability[[#This Row],[FacultyID]]))=0</f>
        <v>0</v>
      </c>
      <c r="F712" t="b">
        <f>LEN(TRIM(availability[[#This Row],[Day]]))=0</f>
        <v>0</v>
      </c>
      <c r="G712" t="b">
        <f>IF(availability[[#This Row],[Day]]="",FALSE, ISERROR(MATCH(availability[[#This Row],[Day]], RefLists!$E:$E, 0)))</f>
        <v>0</v>
      </c>
      <c r="H712" t="b">
        <f>LEN(availability[[#This Row],[FacultyID]])&lt;&gt;LEN(TRIM(availability[[#This Row],[FacultyID]]))</f>
        <v>0</v>
      </c>
      <c r="I712" t="b">
        <f>OR(availability[[#This Row],[AvailableStart]]="", ISBLANK(availability[[#This Row],[AvailableStart]]))</f>
        <v>0</v>
      </c>
      <c r="J712" t="b">
        <f>OR(availability[[#This Row],[AvailableEnd]]="", ISBLANK(availability[[#This Row],[AvailableEnd]]))</f>
        <v>0</v>
      </c>
      <c r="K712" t="b">
        <f>AND(NOT(availability[[#This Row],[start_missing]]), NOT(ISNUMBER(availability[[#This Row],[AvailableStart]])))</f>
        <v>0</v>
      </c>
      <c r="L712" t="b">
        <f>AND(NOT(availability[[#This Row],[end_missing]]), NOT(ISNUMBER(availability[[#This Row],[AvailableEnd]])))</f>
        <v>0</v>
      </c>
      <c r="M712">
        <f>IF(availability[[#This Row],[start_missing]],"", IF(ISNUMBER(availability[[#This Row],[AvailableStart]]), availability[[#This Row],[AvailableStart]], IFERROR(TIMEVALUE(availability[[#This Row],[AvailableStart]]), "")))</f>
        <v>0.375</v>
      </c>
      <c r="N712">
        <f>IF(availability[[#This Row],[end_missing]],"", IF(ISNUMBER(availability[[#This Row],[AvailableEnd]]), availability[[#This Row],[AvailableEnd]], IFERROR(TIMEVALUE(availability[[#This Row],[AvailableEnd]]), "")))</f>
        <v>0.45833333333333331</v>
      </c>
      <c r="O712" t="b">
        <f>IF(OR(availability[[#This Row],[start_missing]],availability[[#This Row],[end_missing]]), FALSE,
 IF(OR(availability[[#This Row],[start_not_time]],availability[[#This Row],[end_not_time]]), FALSE,
 availability[[#This Row],[end_num]]-availability[[#This Row],[start_num]]&lt;0))</f>
        <v>0</v>
      </c>
      <c r="P712" cm="1">
        <f t="array" aca="1" ref="P712" ca="1">IF(OR(availability[[#This Row],[start_missing]],availability[[#This Row],[end_missing]]), "",
 IF(OR(availability[[#This Row],[start_not_time]],availability[[#This Row],[end_not_time]]), "",
 (_FV(availability[#This Row],"end_num",TRUE)-_FV(availability[#This Row],"start_num",TRUE))*24))</f>
        <v>0</v>
      </c>
      <c r="Q712">
        <f ca="1">IF(availability[[#This Row],[duration_hours]]="", FALSE,
 OR(availability[[#This Row],[duration_hours]]&lt;=0, availability[[#This Row],[duration_hours]]&gt;16))</f>
        <v>0</v>
      </c>
    </row>
    <row r="713" spans="1:17" x14ac:dyDescent="0.25">
      <c r="A713" t="s">
        <v>837</v>
      </c>
      <c r="B713" t="s">
        <v>1051</v>
      </c>
      <c r="C713" s="1">
        <v>0.54166666666666663</v>
      </c>
      <c r="D713" s="1">
        <v>0.625</v>
      </c>
      <c r="E713" t="b">
        <f>LEN(TRIM(availability[[#This Row],[FacultyID]]))=0</f>
        <v>0</v>
      </c>
      <c r="F713" t="b">
        <f>LEN(TRIM(availability[[#This Row],[Day]]))=0</f>
        <v>0</v>
      </c>
      <c r="G713" t="b">
        <f>IF(availability[[#This Row],[Day]]="",FALSE, ISERROR(MATCH(availability[[#This Row],[Day]], RefLists!$E:$E, 0)))</f>
        <v>0</v>
      </c>
      <c r="H713" t="b">
        <f>LEN(availability[[#This Row],[FacultyID]])&lt;&gt;LEN(TRIM(availability[[#This Row],[FacultyID]]))</f>
        <v>0</v>
      </c>
      <c r="I713" t="b">
        <f>OR(availability[[#This Row],[AvailableStart]]="", ISBLANK(availability[[#This Row],[AvailableStart]]))</f>
        <v>0</v>
      </c>
      <c r="J713" t="b">
        <f>OR(availability[[#This Row],[AvailableEnd]]="", ISBLANK(availability[[#This Row],[AvailableEnd]]))</f>
        <v>0</v>
      </c>
      <c r="K713" t="b">
        <f>AND(NOT(availability[[#This Row],[start_missing]]), NOT(ISNUMBER(availability[[#This Row],[AvailableStart]])))</f>
        <v>0</v>
      </c>
      <c r="L713" t="b">
        <f>AND(NOT(availability[[#This Row],[end_missing]]), NOT(ISNUMBER(availability[[#This Row],[AvailableEnd]])))</f>
        <v>0</v>
      </c>
      <c r="M713">
        <f>IF(availability[[#This Row],[start_missing]],"", IF(ISNUMBER(availability[[#This Row],[AvailableStart]]), availability[[#This Row],[AvailableStart]], IFERROR(TIMEVALUE(availability[[#This Row],[AvailableStart]]), "")))</f>
        <v>0.54166666666666663</v>
      </c>
      <c r="N713">
        <f>IF(availability[[#This Row],[end_missing]],"", IF(ISNUMBER(availability[[#This Row],[AvailableEnd]]), availability[[#This Row],[AvailableEnd]], IFERROR(TIMEVALUE(availability[[#This Row],[AvailableEnd]]), "")))</f>
        <v>0.625</v>
      </c>
      <c r="O713" t="b">
        <f>IF(OR(availability[[#This Row],[start_missing]],availability[[#This Row],[end_missing]]), FALSE,
 IF(OR(availability[[#This Row],[start_not_time]],availability[[#This Row],[end_not_time]]), FALSE,
 availability[[#This Row],[end_num]]-availability[[#This Row],[start_num]]&lt;0))</f>
        <v>0</v>
      </c>
      <c r="P713" cm="1">
        <f t="array" aca="1" ref="P713" ca="1">IF(OR(availability[[#This Row],[start_missing]],availability[[#This Row],[end_missing]]), "",
 IF(OR(availability[[#This Row],[start_not_time]],availability[[#This Row],[end_not_time]]), "",
 (_FV(availability[#This Row],"end_num",TRUE)-_FV(availability[#This Row],"start_num",TRUE))*24))</f>
        <v>0</v>
      </c>
      <c r="Q713">
        <f ca="1">IF(availability[[#This Row],[duration_hours]]="", FALSE,
 OR(availability[[#This Row],[duration_hours]]&lt;=0, availability[[#This Row],[duration_hours]]&gt;16))</f>
        <v>0</v>
      </c>
    </row>
    <row r="714" spans="1:17" x14ac:dyDescent="0.25">
      <c r="A714" t="s">
        <v>837</v>
      </c>
      <c r="B714" t="s">
        <v>1053</v>
      </c>
      <c r="C714" s="1">
        <v>0.5</v>
      </c>
      <c r="D714" s="1">
        <v>0.58333333333333337</v>
      </c>
      <c r="E714" t="b">
        <f>LEN(TRIM(availability[[#This Row],[FacultyID]]))=0</f>
        <v>0</v>
      </c>
      <c r="F714" t="b">
        <f>LEN(TRIM(availability[[#This Row],[Day]]))=0</f>
        <v>0</v>
      </c>
      <c r="G714" t="b">
        <f>IF(availability[[#This Row],[Day]]="",FALSE, ISERROR(MATCH(availability[[#This Row],[Day]], RefLists!$E:$E, 0)))</f>
        <v>0</v>
      </c>
      <c r="H714" t="b">
        <f>LEN(availability[[#This Row],[FacultyID]])&lt;&gt;LEN(TRIM(availability[[#This Row],[FacultyID]]))</f>
        <v>0</v>
      </c>
      <c r="I714" t="b">
        <f>OR(availability[[#This Row],[AvailableStart]]="", ISBLANK(availability[[#This Row],[AvailableStart]]))</f>
        <v>0</v>
      </c>
      <c r="J714" t="b">
        <f>OR(availability[[#This Row],[AvailableEnd]]="", ISBLANK(availability[[#This Row],[AvailableEnd]]))</f>
        <v>0</v>
      </c>
      <c r="K714" t="b">
        <f>AND(NOT(availability[[#This Row],[start_missing]]), NOT(ISNUMBER(availability[[#This Row],[AvailableStart]])))</f>
        <v>0</v>
      </c>
      <c r="L714" t="b">
        <f>AND(NOT(availability[[#This Row],[end_missing]]), NOT(ISNUMBER(availability[[#This Row],[AvailableEnd]])))</f>
        <v>0</v>
      </c>
      <c r="M714">
        <f>IF(availability[[#This Row],[start_missing]],"", IF(ISNUMBER(availability[[#This Row],[AvailableStart]]), availability[[#This Row],[AvailableStart]], IFERROR(TIMEVALUE(availability[[#This Row],[AvailableStart]]), "")))</f>
        <v>0.5</v>
      </c>
      <c r="N714">
        <f>IF(availability[[#This Row],[end_missing]],"", IF(ISNUMBER(availability[[#This Row],[AvailableEnd]]), availability[[#This Row],[AvailableEnd]], IFERROR(TIMEVALUE(availability[[#This Row],[AvailableEnd]]), "")))</f>
        <v>0.58333333333333337</v>
      </c>
      <c r="O714" t="b">
        <f>IF(OR(availability[[#This Row],[start_missing]],availability[[#This Row],[end_missing]]), FALSE,
 IF(OR(availability[[#This Row],[start_not_time]],availability[[#This Row],[end_not_time]]), FALSE,
 availability[[#This Row],[end_num]]-availability[[#This Row],[start_num]]&lt;0))</f>
        <v>0</v>
      </c>
      <c r="P714" cm="1">
        <f t="array" aca="1" ref="P714" ca="1">IF(OR(availability[[#This Row],[start_missing]],availability[[#This Row],[end_missing]]), "",
 IF(OR(availability[[#This Row],[start_not_time]],availability[[#This Row],[end_not_time]]), "",
 (_FV(availability[#This Row],"end_num",TRUE)-_FV(availability[#This Row],"start_num",TRUE))*24))</f>
        <v>0</v>
      </c>
      <c r="Q714">
        <f ca="1">IF(availability[[#This Row],[duration_hours]]="", FALSE,
 OR(availability[[#This Row],[duration_hours]]&lt;=0, availability[[#This Row],[duration_hours]]&gt;16))</f>
        <v>0</v>
      </c>
    </row>
    <row r="715" spans="1:17" x14ac:dyDescent="0.25">
      <c r="A715" t="s">
        <v>837</v>
      </c>
      <c r="B715" t="s">
        <v>1049</v>
      </c>
      <c r="C715" s="1">
        <v>0.45833333333333331</v>
      </c>
      <c r="D715" s="1">
        <v>0.58333333333333337</v>
      </c>
      <c r="E715" t="b">
        <f>LEN(TRIM(availability[[#This Row],[FacultyID]]))=0</f>
        <v>0</v>
      </c>
      <c r="F715" t="b">
        <f>LEN(TRIM(availability[[#This Row],[Day]]))=0</f>
        <v>0</v>
      </c>
      <c r="G715" t="b">
        <f>IF(availability[[#This Row],[Day]]="",FALSE, ISERROR(MATCH(availability[[#This Row],[Day]], RefLists!$E:$E, 0)))</f>
        <v>0</v>
      </c>
      <c r="H715" t="b">
        <f>LEN(availability[[#This Row],[FacultyID]])&lt;&gt;LEN(TRIM(availability[[#This Row],[FacultyID]]))</f>
        <v>0</v>
      </c>
      <c r="I715" t="b">
        <f>OR(availability[[#This Row],[AvailableStart]]="", ISBLANK(availability[[#This Row],[AvailableStart]]))</f>
        <v>0</v>
      </c>
      <c r="J715" t="b">
        <f>OR(availability[[#This Row],[AvailableEnd]]="", ISBLANK(availability[[#This Row],[AvailableEnd]]))</f>
        <v>0</v>
      </c>
      <c r="K715" t="b">
        <f>AND(NOT(availability[[#This Row],[start_missing]]), NOT(ISNUMBER(availability[[#This Row],[AvailableStart]])))</f>
        <v>0</v>
      </c>
      <c r="L715" t="b">
        <f>AND(NOT(availability[[#This Row],[end_missing]]), NOT(ISNUMBER(availability[[#This Row],[AvailableEnd]])))</f>
        <v>0</v>
      </c>
      <c r="M715">
        <f>IF(availability[[#This Row],[start_missing]],"", IF(ISNUMBER(availability[[#This Row],[AvailableStart]]), availability[[#This Row],[AvailableStart]], IFERROR(TIMEVALUE(availability[[#This Row],[AvailableStart]]), "")))</f>
        <v>0.45833333333333331</v>
      </c>
      <c r="N715">
        <f>IF(availability[[#This Row],[end_missing]],"", IF(ISNUMBER(availability[[#This Row],[AvailableEnd]]), availability[[#This Row],[AvailableEnd]], IFERROR(TIMEVALUE(availability[[#This Row],[AvailableEnd]]), "")))</f>
        <v>0.58333333333333337</v>
      </c>
      <c r="O715" t="b">
        <f>IF(OR(availability[[#This Row],[start_missing]],availability[[#This Row],[end_missing]]), FALSE,
 IF(OR(availability[[#This Row],[start_not_time]],availability[[#This Row],[end_not_time]]), FALSE,
 availability[[#This Row],[end_num]]-availability[[#This Row],[start_num]]&lt;0))</f>
        <v>0</v>
      </c>
      <c r="P715" cm="1">
        <f t="array" aca="1" ref="P715" ca="1">IF(OR(availability[[#This Row],[start_missing]],availability[[#This Row],[end_missing]]), "",
 IF(OR(availability[[#This Row],[start_not_time]],availability[[#This Row],[end_not_time]]), "",
 (_FV(availability[#This Row],"end_num",TRUE)-_FV(availability[#This Row],"start_num",TRUE))*24))</f>
        <v>0</v>
      </c>
      <c r="Q715">
        <f ca="1">IF(availability[[#This Row],[duration_hours]]="", FALSE,
 OR(availability[[#This Row],[duration_hours]]&lt;=0, availability[[#This Row],[duration_hours]]&gt;16))</f>
        <v>0</v>
      </c>
    </row>
    <row r="716" spans="1:17" x14ac:dyDescent="0.25">
      <c r="A716" t="s">
        <v>837</v>
      </c>
      <c r="B716" t="s">
        <v>1052</v>
      </c>
      <c r="C716" s="1">
        <v>0.5</v>
      </c>
      <c r="D716" s="1">
        <v>0.66666666666666663</v>
      </c>
      <c r="E716" t="b">
        <f>LEN(TRIM(availability[[#This Row],[FacultyID]]))=0</f>
        <v>0</v>
      </c>
      <c r="F716" t="b">
        <f>LEN(TRIM(availability[[#This Row],[Day]]))=0</f>
        <v>0</v>
      </c>
      <c r="G716" t="b">
        <f>IF(availability[[#This Row],[Day]]="",FALSE, ISERROR(MATCH(availability[[#This Row],[Day]], RefLists!$E:$E, 0)))</f>
        <v>0</v>
      </c>
      <c r="H716" t="b">
        <f>LEN(availability[[#This Row],[FacultyID]])&lt;&gt;LEN(TRIM(availability[[#This Row],[FacultyID]]))</f>
        <v>0</v>
      </c>
      <c r="I716" t="b">
        <f>OR(availability[[#This Row],[AvailableStart]]="", ISBLANK(availability[[#This Row],[AvailableStart]]))</f>
        <v>0</v>
      </c>
      <c r="J716" t="b">
        <f>OR(availability[[#This Row],[AvailableEnd]]="", ISBLANK(availability[[#This Row],[AvailableEnd]]))</f>
        <v>0</v>
      </c>
      <c r="K716" t="b">
        <f>AND(NOT(availability[[#This Row],[start_missing]]), NOT(ISNUMBER(availability[[#This Row],[AvailableStart]])))</f>
        <v>0</v>
      </c>
      <c r="L716" t="b">
        <f>AND(NOT(availability[[#This Row],[end_missing]]), NOT(ISNUMBER(availability[[#This Row],[AvailableEnd]])))</f>
        <v>0</v>
      </c>
      <c r="M716">
        <f>IF(availability[[#This Row],[start_missing]],"", IF(ISNUMBER(availability[[#This Row],[AvailableStart]]), availability[[#This Row],[AvailableStart]], IFERROR(TIMEVALUE(availability[[#This Row],[AvailableStart]]), "")))</f>
        <v>0.5</v>
      </c>
      <c r="N716">
        <f>IF(availability[[#This Row],[end_missing]],"", IF(ISNUMBER(availability[[#This Row],[AvailableEnd]]), availability[[#This Row],[AvailableEnd]], IFERROR(TIMEVALUE(availability[[#This Row],[AvailableEnd]]), "")))</f>
        <v>0.66666666666666663</v>
      </c>
      <c r="O716" t="b">
        <f>IF(OR(availability[[#This Row],[start_missing]],availability[[#This Row],[end_missing]]), FALSE,
 IF(OR(availability[[#This Row],[start_not_time]],availability[[#This Row],[end_not_time]]), FALSE,
 availability[[#This Row],[end_num]]-availability[[#This Row],[start_num]]&lt;0))</f>
        <v>0</v>
      </c>
      <c r="P716" cm="1">
        <f t="array" aca="1" ref="P716" ca="1">IF(OR(availability[[#This Row],[start_missing]],availability[[#This Row],[end_missing]]), "",
 IF(OR(availability[[#This Row],[start_not_time]],availability[[#This Row],[end_not_time]]), "",
 (_FV(availability[#This Row],"end_num",TRUE)-_FV(availability[#This Row],"start_num",TRUE))*24))</f>
        <v>0</v>
      </c>
      <c r="Q716">
        <f ca="1">IF(availability[[#This Row],[duration_hours]]="", FALSE,
 OR(availability[[#This Row],[duration_hours]]&lt;=0, availability[[#This Row],[duration_hours]]&gt;16))</f>
        <v>0</v>
      </c>
    </row>
    <row r="717" spans="1:17" x14ac:dyDescent="0.25">
      <c r="A717" t="s">
        <v>840</v>
      </c>
      <c r="B717" t="s">
        <v>1052</v>
      </c>
      <c r="C717" s="1">
        <v>0.33333333333333331</v>
      </c>
      <c r="D717" s="1">
        <v>0.5</v>
      </c>
      <c r="E717" t="b">
        <f>LEN(TRIM(availability[[#This Row],[FacultyID]]))=0</f>
        <v>0</v>
      </c>
      <c r="F717" t="b">
        <f>LEN(TRIM(availability[[#This Row],[Day]]))=0</f>
        <v>0</v>
      </c>
      <c r="G717" t="b">
        <f>IF(availability[[#This Row],[Day]]="",FALSE, ISERROR(MATCH(availability[[#This Row],[Day]], RefLists!$E:$E, 0)))</f>
        <v>0</v>
      </c>
      <c r="H717" t="b">
        <f>LEN(availability[[#This Row],[FacultyID]])&lt;&gt;LEN(TRIM(availability[[#This Row],[FacultyID]]))</f>
        <v>0</v>
      </c>
      <c r="I717" t="b">
        <f>OR(availability[[#This Row],[AvailableStart]]="", ISBLANK(availability[[#This Row],[AvailableStart]]))</f>
        <v>0</v>
      </c>
      <c r="J717" t="b">
        <f>OR(availability[[#This Row],[AvailableEnd]]="", ISBLANK(availability[[#This Row],[AvailableEnd]]))</f>
        <v>0</v>
      </c>
      <c r="K717" t="b">
        <f>AND(NOT(availability[[#This Row],[start_missing]]), NOT(ISNUMBER(availability[[#This Row],[AvailableStart]])))</f>
        <v>0</v>
      </c>
      <c r="L717" t="b">
        <f>AND(NOT(availability[[#This Row],[end_missing]]), NOT(ISNUMBER(availability[[#This Row],[AvailableEnd]])))</f>
        <v>0</v>
      </c>
      <c r="M717">
        <f>IF(availability[[#This Row],[start_missing]],"", IF(ISNUMBER(availability[[#This Row],[AvailableStart]]), availability[[#This Row],[AvailableStart]], IFERROR(TIMEVALUE(availability[[#This Row],[AvailableStart]]), "")))</f>
        <v>0.33333333333333331</v>
      </c>
      <c r="N717">
        <f>IF(availability[[#This Row],[end_missing]],"", IF(ISNUMBER(availability[[#This Row],[AvailableEnd]]), availability[[#This Row],[AvailableEnd]], IFERROR(TIMEVALUE(availability[[#This Row],[AvailableEnd]]), "")))</f>
        <v>0.5</v>
      </c>
      <c r="O717" t="b">
        <f>IF(OR(availability[[#This Row],[start_missing]],availability[[#This Row],[end_missing]]), FALSE,
 IF(OR(availability[[#This Row],[start_not_time]],availability[[#This Row],[end_not_time]]), FALSE,
 availability[[#This Row],[end_num]]-availability[[#This Row],[start_num]]&lt;0))</f>
        <v>0</v>
      </c>
      <c r="P717" cm="1">
        <f t="array" aca="1" ref="P717" ca="1">IF(OR(availability[[#This Row],[start_missing]],availability[[#This Row],[end_missing]]), "",
 IF(OR(availability[[#This Row],[start_not_time]],availability[[#This Row],[end_not_time]]), "",
 (_FV(availability[#This Row],"end_num",TRUE)-_FV(availability[#This Row],"start_num",TRUE))*24))</f>
        <v>0</v>
      </c>
      <c r="Q717">
        <f ca="1">IF(availability[[#This Row],[duration_hours]]="", FALSE,
 OR(availability[[#This Row],[duration_hours]]&lt;=0, availability[[#This Row],[duration_hours]]&gt;16))</f>
        <v>0</v>
      </c>
    </row>
    <row r="718" spans="1:17" x14ac:dyDescent="0.25">
      <c r="A718" t="s">
        <v>840</v>
      </c>
      <c r="B718" t="s">
        <v>1049</v>
      </c>
      <c r="C718" s="1">
        <v>0.45833333333333331</v>
      </c>
      <c r="D718" s="1">
        <v>0.625</v>
      </c>
      <c r="E718" t="b">
        <f>LEN(TRIM(availability[[#This Row],[FacultyID]]))=0</f>
        <v>0</v>
      </c>
      <c r="F718" t="b">
        <f>LEN(TRIM(availability[[#This Row],[Day]]))=0</f>
        <v>0</v>
      </c>
      <c r="G718" t="b">
        <f>IF(availability[[#This Row],[Day]]="",FALSE, ISERROR(MATCH(availability[[#This Row],[Day]], RefLists!$E:$E, 0)))</f>
        <v>0</v>
      </c>
      <c r="H718" t="b">
        <f>LEN(availability[[#This Row],[FacultyID]])&lt;&gt;LEN(TRIM(availability[[#This Row],[FacultyID]]))</f>
        <v>0</v>
      </c>
      <c r="I718" t="b">
        <f>OR(availability[[#This Row],[AvailableStart]]="", ISBLANK(availability[[#This Row],[AvailableStart]]))</f>
        <v>0</v>
      </c>
      <c r="J718" t="b">
        <f>OR(availability[[#This Row],[AvailableEnd]]="", ISBLANK(availability[[#This Row],[AvailableEnd]]))</f>
        <v>0</v>
      </c>
      <c r="K718" t="b">
        <f>AND(NOT(availability[[#This Row],[start_missing]]), NOT(ISNUMBER(availability[[#This Row],[AvailableStart]])))</f>
        <v>0</v>
      </c>
      <c r="L718" t="b">
        <f>AND(NOT(availability[[#This Row],[end_missing]]), NOT(ISNUMBER(availability[[#This Row],[AvailableEnd]])))</f>
        <v>0</v>
      </c>
      <c r="M718">
        <f>IF(availability[[#This Row],[start_missing]],"", IF(ISNUMBER(availability[[#This Row],[AvailableStart]]), availability[[#This Row],[AvailableStart]], IFERROR(TIMEVALUE(availability[[#This Row],[AvailableStart]]), "")))</f>
        <v>0.45833333333333331</v>
      </c>
      <c r="N718">
        <f>IF(availability[[#This Row],[end_missing]],"", IF(ISNUMBER(availability[[#This Row],[AvailableEnd]]), availability[[#This Row],[AvailableEnd]], IFERROR(TIMEVALUE(availability[[#This Row],[AvailableEnd]]), "")))</f>
        <v>0.625</v>
      </c>
      <c r="O718" t="b">
        <f>IF(OR(availability[[#This Row],[start_missing]],availability[[#This Row],[end_missing]]), FALSE,
 IF(OR(availability[[#This Row],[start_not_time]],availability[[#This Row],[end_not_time]]), FALSE,
 availability[[#This Row],[end_num]]-availability[[#This Row],[start_num]]&lt;0))</f>
        <v>0</v>
      </c>
      <c r="P718" cm="1">
        <f t="array" aca="1" ref="P718" ca="1">IF(OR(availability[[#This Row],[start_missing]],availability[[#This Row],[end_missing]]), "",
 IF(OR(availability[[#This Row],[start_not_time]],availability[[#This Row],[end_not_time]]), "",
 (_FV(availability[#This Row],"end_num",TRUE)-_FV(availability[#This Row],"start_num",TRUE))*24))</f>
        <v>0</v>
      </c>
      <c r="Q718">
        <f ca="1">IF(availability[[#This Row],[duration_hours]]="", FALSE,
 OR(availability[[#This Row],[duration_hours]]&lt;=0, availability[[#This Row],[duration_hours]]&gt;16))</f>
        <v>0</v>
      </c>
    </row>
    <row r="719" spans="1:17" x14ac:dyDescent="0.25">
      <c r="A719" t="s">
        <v>840</v>
      </c>
      <c r="B719" t="s">
        <v>1050</v>
      </c>
      <c r="C719" s="1">
        <v>0.375</v>
      </c>
      <c r="D719" s="1">
        <v>0.5</v>
      </c>
      <c r="E719" t="b">
        <f>LEN(TRIM(availability[[#This Row],[FacultyID]]))=0</f>
        <v>0</v>
      </c>
      <c r="F719" t="b">
        <f>LEN(TRIM(availability[[#This Row],[Day]]))=0</f>
        <v>0</v>
      </c>
      <c r="G719" t="b">
        <f>IF(availability[[#This Row],[Day]]="",FALSE, ISERROR(MATCH(availability[[#This Row],[Day]], RefLists!$E:$E, 0)))</f>
        <v>0</v>
      </c>
      <c r="H719" t="b">
        <f>LEN(availability[[#This Row],[FacultyID]])&lt;&gt;LEN(TRIM(availability[[#This Row],[FacultyID]]))</f>
        <v>0</v>
      </c>
      <c r="I719" t="b">
        <f>OR(availability[[#This Row],[AvailableStart]]="", ISBLANK(availability[[#This Row],[AvailableStart]]))</f>
        <v>0</v>
      </c>
      <c r="J719" t="b">
        <f>OR(availability[[#This Row],[AvailableEnd]]="", ISBLANK(availability[[#This Row],[AvailableEnd]]))</f>
        <v>0</v>
      </c>
      <c r="K719" t="b">
        <f>AND(NOT(availability[[#This Row],[start_missing]]), NOT(ISNUMBER(availability[[#This Row],[AvailableStart]])))</f>
        <v>0</v>
      </c>
      <c r="L719" t="b">
        <f>AND(NOT(availability[[#This Row],[end_missing]]), NOT(ISNUMBER(availability[[#This Row],[AvailableEnd]])))</f>
        <v>0</v>
      </c>
      <c r="M719">
        <f>IF(availability[[#This Row],[start_missing]],"", IF(ISNUMBER(availability[[#This Row],[AvailableStart]]), availability[[#This Row],[AvailableStart]], IFERROR(TIMEVALUE(availability[[#This Row],[AvailableStart]]), "")))</f>
        <v>0.375</v>
      </c>
      <c r="N719">
        <f>IF(availability[[#This Row],[end_missing]],"", IF(ISNUMBER(availability[[#This Row],[AvailableEnd]]), availability[[#This Row],[AvailableEnd]], IFERROR(TIMEVALUE(availability[[#This Row],[AvailableEnd]]), "")))</f>
        <v>0.5</v>
      </c>
      <c r="O719" t="b">
        <f>IF(OR(availability[[#This Row],[start_missing]],availability[[#This Row],[end_missing]]), FALSE,
 IF(OR(availability[[#This Row],[start_not_time]],availability[[#This Row],[end_not_time]]), FALSE,
 availability[[#This Row],[end_num]]-availability[[#This Row],[start_num]]&lt;0))</f>
        <v>0</v>
      </c>
      <c r="P719" cm="1">
        <f t="array" aca="1" ref="P719" ca="1">IF(OR(availability[[#This Row],[start_missing]],availability[[#This Row],[end_missing]]), "",
 IF(OR(availability[[#This Row],[start_not_time]],availability[[#This Row],[end_not_time]]), "",
 (_FV(availability[#This Row],"end_num",TRUE)-_FV(availability[#This Row],"start_num",TRUE))*24))</f>
        <v>0</v>
      </c>
      <c r="Q719">
        <f ca="1">IF(availability[[#This Row],[duration_hours]]="", FALSE,
 OR(availability[[#This Row],[duration_hours]]&lt;=0, availability[[#This Row],[duration_hours]]&gt;16))</f>
        <v>0</v>
      </c>
    </row>
    <row r="720" spans="1:17" x14ac:dyDescent="0.25">
      <c r="A720" t="s">
        <v>840</v>
      </c>
      <c r="B720" t="s">
        <v>1053</v>
      </c>
      <c r="C720" s="1">
        <v>0.45833333333333331</v>
      </c>
      <c r="D720" s="1">
        <v>0.625</v>
      </c>
      <c r="E720" t="b">
        <f>LEN(TRIM(availability[[#This Row],[FacultyID]]))=0</f>
        <v>0</v>
      </c>
      <c r="F720" t="b">
        <f>LEN(TRIM(availability[[#This Row],[Day]]))=0</f>
        <v>0</v>
      </c>
      <c r="G720" t="b">
        <f>IF(availability[[#This Row],[Day]]="",FALSE, ISERROR(MATCH(availability[[#This Row],[Day]], RefLists!$E:$E, 0)))</f>
        <v>0</v>
      </c>
      <c r="H720" t="b">
        <f>LEN(availability[[#This Row],[FacultyID]])&lt;&gt;LEN(TRIM(availability[[#This Row],[FacultyID]]))</f>
        <v>0</v>
      </c>
      <c r="I720" t="b">
        <f>OR(availability[[#This Row],[AvailableStart]]="", ISBLANK(availability[[#This Row],[AvailableStart]]))</f>
        <v>0</v>
      </c>
      <c r="J720" t="b">
        <f>OR(availability[[#This Row],[AvailableEnd]]="", ISBLANK(availability[[#This Row],[AvailableEnd]]))</f>
        <v>0</v>
      </c>
      <c r="K720" t="b">
        <f>AND(NOT(availability[[#This Row],[start_missing]]), NOT(ISNUMBER(availability[[#This Row],[AvailableStart]])))</f>
        <v>0</v>
      </c>
      <c r="L720" t="b">
        <f>AND(NOT(availability[[#This Row],[end_missing]]), NOT(ISNUMBER(availability[[#This Row],[AvailableEnd]])))</f>
        <v>0</v>
      </c>
      <c r="M720">
        <f>IF(availability[[#This Row],[start_missing]],"", IF(ISNUMBER(availability[[#This Row],[AvailableStart]]), availability[[#This Row],[AvailableStart]], IFERROR(TIMEVALUE(availability[[#This Row],[AvailableStart]]), "")))</f>
        <v>0.45833333333333331</v>
      </c>
      <c r="N720">
        <f>IF(availability[[#This Row],[end_missing]],"", IF(ISNUMBER(availability[[#This Row],[AvailableEnd]]), availability[[#This Row],[AvailableEnd]], IFERROR(TIMEVALUE(availability[[#This Row],[AvailableEnd]]), "")))</f>
        <v>0.625</v>
      </c>
      <c r="O720" t="b">
        <f>IF(OR(availability[[#This Row],[start_missing]],availability[[#This Row],[end_missing]]), FALSE,
 IF(OR(availability[[#This Row],[start_not_time]],availability[[#This Row],[end_not_time]]), FALSE,
 availability[[#This Row],[end_num]]-availability[[#This Row],[start_num]]&lt;0))</f>
        <v>0</v>
      </c>
      <c r="P720" cm="1">
        <f t="array" aca="1" ref="P720" ca="1">IF(OR(availability[[#This Row],[start_missing]],availability[[#This Row],[end_missing]]), "",
 IF(OR(availability[[#This Row],[start_not_time]],availability[[#This Row],[end_not_time]]), "",
 (_FV(availability[#This Row],"end_num",TRUE)-_FV(availability[#This Row],"start_num",TRUE))*24))</f>
        <v>0</v>
      </c>
      <c r="Q720">
        <f ca="1">IF(availability[[#This Row],[duration_hours]]="", FALSE,
 OR(availability[[#This Row],[duration_hours]]&lt;=0, availability[[#This Row],[duration_hours]]&gt;16))</f>
        <v>0</v>
      </c>
    </row>
    <row r="721" spans="1:17" x14ac:dyDescent="0.25">
      <c r="A721" t="s">
        <v>840</v>
      </c>
      <c r="B721" t="s">
        <v>1051</v>
      </c>
      <c r="C721" s="1">
        <v>0.54166666666666663</v>
      </c>
      <c r="D721" s="1">
        <v>0.70833333333333337</v>
      </c>
      <c r="E721" t="b">
        <f>LEN(TRIM(availability[[#This Row],[FacultyID]]))=0</f>
        <v>0</v>
      </c>
      <c r="F721" t="b">
        <f>LEN(TRIM(availability[[#This Row],[Day]]))=0</f>
        <v>0</v>
      </c>
      <c r="G721" t="b">
        <f>IF(availability[[#This Row],[Day]]="",FALSE, ISERROR(MATCH(availability[[#This Row],[Day]], RefLists!$E:$E, 0)))</f>
        <v>0</v>
      </c>
      <c r="H721" t="b">
        <f>LEN(availability[[#This Row],[FacultyID]])&lt;&gt;LEN(TRIM(availability[[#This Row],[FacultyID]]))</f>
        <v>0</v>
      </c>
      <c r="I721" t="b">
        <f>OR(availability[[#This Row],[AvailableStart]]="", ISBLANK(availability[[#This Row],[AvailableStart]]))</f>
        <v>0</v>
      </c>
      <c r="J721" t="b">
        <f>OR(availability[[#This Row],[AvailableEnd]]="", ISBLANK(availability[[#This Row],[AvailableEnd]]))</f>
        <v>0</v>
      </c>
      <c r="K721" t="b">
        <f>AND(NOT(availability[[#This Row],[start_missing]]), NOT(ISNUMBER(availability[[#This Row],[AvailableStart]])))</f>
        <v>0</v>
      </c>
      <c r="L721" t="b">
        <f>AND(NOT(availability[[#This Row],[end_missing]]), NOT(ISNUMBER(availability[[#This Row],[AvailableEnd]])))</f>
        <v>0</v>
      </c>
      <c r="M721">
        <f>IF(availability[[#This Row],[start_missing]],"", IF(ISNUMBER(availability[[#This Row],[AvailableStart]]), availability[[#This Row],[AvailableStart]], IFERROR(TIMEVALUE(availability[[#This Row],[AvailableStart]]), "")))</f>
        <v>0.54166666666666663</v>
      </c>
      <c r="N721">
        <f>IF(availability[[#This Row],[end_missing]],"", IF(ISNUMBER(availability[[#This Row],[AvailableEnd]]), availability[[#This Row],[AvailableEnd]], IFERROR(TIMEVALUE(availability[[#This Row],[AvailableEnd]]), "")))</f>
        <v>0.70833333333333337</v>
      </c>
      <c r="O721" t="b">
        <f>IF(OR(availability[[#This Row],[start_missing]],availability[[#This Row],[end_missing]]), FALSE,
 IF(OR(availability[[#This Row],[start_not_time]],availability[[#This Row],[end_not_time]]), FALSE,
 availability[[#This Row],[end_num]]-availability[[#This Row],[start_num]]&lt;0))</f>
        <v>0</v>
      </c>
      <c r="P721" cm="1">
        <f t="array" aca="1" ref="P721" ca="1">IF(OR(availability[[#This Row],[start_missing]],availability[[#This Row],[end_missing]]), "",
 IF(OR(availability[[#This Row],[start_not_time]],availability[[#This Row],[end_not_time]]), "",
 (_FV(availability[#This Row],"end_num",TRUE)-_FV(availability[#This Row],"start_num",TRUE))*24))</f>
        <v>0</v>
      </c>
      <c r="Q721">
        <f ca="1">IF(availability[[#This Row],[duration_hours]]="", FALSE,
 OR(availability[[#This Row],[duration_hours]]&lt;=0, availability[[#This Row],[duration_hours]]&gt;16))</f>
        <v>0</v>
      </c>
    </row>
    <row r="722" spans="1:17" x14ac:dyDescent="0.25">
      <c r="A722" t="s">
        <v>843</v>
      </c>
      <c r="B722" t="s">
        <v>1052</v>
      </c>
      <c r="C722" s="1">
        <v>0.45833333333333331</v>
      </c>
      <c r="D722" s="1">
        <v>0.54166666666666663</v>
      </c>
      <c r="E722" t="b">
        <f>LEN(TRIM(availability[[#This Row],[FacultyID]]))=0</f>
        <v>0</v>
      </c>
      <c r="F722" t="b">
        <f>LEN(TRIM(availability[[#This Row],[Day]]))=0</f>
        <v>0</v>
      </c>
      <c r="G722" t="b">
        <f>IF(availability[[#This Row],[Day]]="",FALSE, ISERROR(MATCH(availability[[#This Row],[Day]], RefLists!$E:$E, 0)))</f>
        <v>0</v>
      </c>
      <c r="H722" t="b">
        <f>LEN(availability[[#This Row],[FacultyID]])&lt;&gt;LEN(TRIM(availability[[#This Row],[FacultyID]]))</f>
        <v>0</v>
      </c>
      <c r="I722" t="b">
        <f>OR(availability[[#This Row],[AvailableStart]]="", ISBLANK(availability[[#This Row],[AvailableStart]]))</f>
        <v>0</v>
      </c>
      <c r="J722" t="b">
        <f>OR(availability[[#This Row],[AvailableEnd]]="", ISBLANK(availability[[#This Row],[AvailableEnd]]))</f>
        <v>0</v>
      </c>
      <c r="K722" t="b">
        <f>AND(NOT(availability[[#This Row],[start_missing]]), NOT(ISNUMBER(availability[[#This Row],[AvailableStart]])))</f>
        <v>0</v>
      </c>
      <c r="L722" t="b">
        <f>AND(NOT(availability[[#This Row],[end_missing]]), NOT(ISNUMBER(availability[[#This Row],[AvailableEnd]])))</f>
        <v>0</v>
      </c>
      <c r="M722">
        <f>IF(availability[[#This Row],[start_missing]],"", IF(ISNUMBER(availability[[#This Row],[AvailableStart]]), availability[[#This Row],[AvailableStart]], IFERROR(TIMEVALUE(availability[[#This Row],[AvailableStart]]), "")))</f>
        <v>0.45833333333333331</v>
      </c>
      <c r="N722">
        <f>IF(availability[[#This Row],[end_missing]],"", IF(ISNUMBER(availability[[#This Row],[AvailableEnd]]), availability[[#This Row],[AvailableEnd]], IFERROR(TIMEVALUE(availability[[#This Row],[AvailableEnd]]), "")))</f>
        <v>0.54166666666666663</v>
      </c>
      <c r="O722" t="b">
        <f>IF(OR(availability[[#This Row],[start_missing]],availability[[#This Row],[end_missing]]), FALSE,
 IF(OR(availability[[#This Row],[start_not_time]],availability[[#This Row],[end_not_time]]), FALSE,
 availability[[#This Row],[end_num]]-availability[[#This Row],[start_num]]&lt;0))</f>
        <v>0</v>
      </c>
      <c r="P722" cm="1">
        <f t="array" aca="1" ref="P722" ca="1">IF(OR(availability[[#This Row],[start_missing]],availability[[#This Row],[end_missing]]), "",
 IF(OR(availability[[#This Row],[start_not_time]],availability[[#This Row],[end_not_time]]), "",
 (_FV(availability[#This Row],"end_num",TRUE)-_FV(availability[#This Row],"start_num",TRUE))*24))</f>
        <v>0</v>
      </c>
      <c r="Q722">
        <f ca="1">IF(availability[[#This Row],[duration_hours]]="", FALSE,
 OR(availability[[#This Row],[duration_hours]]&lt;=0, availability[[#This Row],[duration_hours]]&gt;16))</f>
        <v>0</v>
      </c>
    </row>
    <row r="723" spans="1:17" x14ac:dyDescent="0.25">
      <c r="A723" t="s">
        <v>843</v>
      </c>
      <c r="B723" t="s">
        <v>1053</v>
      </c>
      <c r="C723" s="1">
        <v>0.41666666666666669</v>
      </c>
      <c r="D723" s="1">
        <v>0.5</v>
      </c>
      <c r="E723" t="b">
        <f>LEN(TRIM(availability[[#This Row],[FacultyID]]))=0</f>
        <v>0</v>
      </c>
      <c r="F723" t="b">
        <f>LEN(TRIM(availability[[#This Row],[Day]]))=0</f>
        <v>0</v>
      </c>
      <c r="G723" t="b">
        <f>IF(availability[[#This Row],[Day]]="",FALSE, ISERROR(MATCH(availability[[#This Row],[Day]], RefLists!$E:$E, 0)))</f>
        <v>0</v>
      </c>
      <c r="H723" t="b">
        <f>LEN(availability[[#This Row],[FacultyID]])&lt;&gt;LEN(TRIM(availability[[#This Row],[FacultyID]]))</f>
        <v>0</v>
      </c>
      <c r="I723" t="b">
        <f>OR(availability[[#This Row],[AvailableStart]]="", ISBLANK(availability[[#This Row],[AvailableStart]]))</f>
        <v>0</v>
      </c>
      <c r="J723" t="b">
        <f>OR(availability[[#This Row],[AvailableEnd]]="", ISBLANK(availability[[#This Row],[AvailableEnd]]))</f>
        <v>0</v>
      </c>
      <c r="K723" t="b">
        <f>AND(NOT(availability[[#This Row],[start_missing]]), NOT(ISNUMBER(availability[[#This Row],[AvailableStart]])))</f>
        <v>0</v>
      </c>
      <c r="L723" t="b">
        <f>AND(NOT(availability[[#This Row],[end_missing]]), NOT(ISNUMBER(availability[[#This Row],[AvailableEnd]])))</f>
        <v>0</v>
      </c>
      <c r="M723">
        <f>IF(availability[[#This Row],[start_missing]],"", IF(ISNUMBER(availability[[#This Row],[AvailableStart]]), availability[[#This Row],[AvailableStart]], IFERROR(TIMEVALUE(availability[[#This Row],[AvailableStart]]), "")))</f>
        <v>0.41666666666666669</v>
      </c>
      <c r="N723">
        <f>IF(availability[[#This Row],[end_missing]],"", IF(ISNUMBER(availability[[#This Row],[AvailableEnd]]), availability[[#This Row],[AvailableEnd]], IFERROR(TIMEVALUE(availability[[#This Row],[AvailableEnd]]), "")))</f>
        <v>0.5</v>
      </c>
      <c r="O723" t="b">
        <f>IF(OR(availability[[#This Row],[start_missing]],availability[[#This Row],[end_missing]]), FALSE,
 IF(OR(availability[[#This Row],[start_not_time]],availability[[#This Row],[end_not_time]]), FALSE,
 availability[[#This Row],[end_num]]-availability[[#This Row],[start_num]]&lt;0))</f>
        <v>0</v>
      </c>
      <c r="P723" cm="1">
        <f t="array" aca="1" ref="P723" ca="1">IF(OR(availability[[#This Row],[start_missing]],availability[[#This Row],[end_missing]]), "",
 IF(OR(availability[[#This Row],[start_not_time]],availability[[#This Row],[end_not_time]]), "",
 (_FV(availability[#This Row],"end_num",TRUE)-_FV(availability[#This Row],"start_num",TRUE))*24))</f>
        <v>0</v>
      </c>
      <c r="Q723">
        <f ca="1">IF(availability[[#This Row],[duration_hours]]="", FALSE,
 OR(availability[[#This Row],[duration_hours]]&lt;=0, availability[[#This Row],[duration_hours]]&gt;16))</f>
        <v>0</v>
      </c>
    </row>
    <row r="724" spans="1:17" x14ac:dyDescent="0.25">
      <c r="A724" t="s">
        <v>843</v>
      </c>
      <c r="B724" t="s">
        <v>1051</v>
      </c>
      <c r="C724" s="1">
        <v>0.33333333333333331</v>
      </c>
      <c r="D724" s="1">
        <v>0.5</v>
      </c>
      <c r="E724" t="b">
        <f>LEN(TRIM(availability[[#This Row],[FacultyID]]))=0</f>
        <v>0</v>
      </c>
      <c r="F724" t="b">
        <f>LEN(TRIM(availability[[#This Row],[Day]]))=0</f>
        <v>0</v>
      </c>
      <c r="G724" t="b">
        <f>IF(availability[[#This Row],[Day]]="",FALSE, ISERROR(MATCH(availability[[#This Row],[Day]], RefLists!$E:$E, 0)))</f>
        <v>0</v>
      </c>
      <c r="H724" t="b">
        <f>LEN(availability[[#This Row],[FacultyID]])&lt;&gt;LEN(TRIM(availability[[#This Row],[FacultyID]]))</f>
        <v>0</v>
      </c>
      <c r="I724" t="b">
        <f>OR(availability[[#This Row],[AvailableStart]]="", ISBLANK(availability[[#This Row],[AvailableStart]]))</f>
        <v>0</v>
      </c>
      <c r="J724" t="b">
        <f>OR(availability[[#This Row],[AvailableEnd]]="", ISBLANK(availability[[#This Row],[AvailableEnd]]))</f>
        <v>0</v>
      </c>
      <c r="K724" t="b">
        <f>AND(NOT(availability[[#This Row],[start_missing]]), NOT(ISNUMBER(availability[[#This Row],[AvailableStart]])))</f>
        <v>0</v>
      </c>
      <c r="L724" t="b">
        <f>AND(NOT(availability[[#This Row],[end_missing]]), NOT(ISNUMBER(availability[[#This Row],[AvailableEnd]])))</f>
        <v>0</v>
      </c>
      <c r="M724">
        <f>IF(availability[[#This Row],[start_missing]],"", IF(ISNUMBER(availability[[#This Row],[AvailableStart]]), availability[[#This Row],[AvailableStart]], IFERROR(TIMEVALUE(availability[[#This Row],[AvailableStart]]), "")))</f>
        <v>0.33333333333333331</v>
      </c>
      <c r="N724">
        <f>IF(availability[[#This Row],[end_missing]],"", IF(ISNUMBER(availability[[#This Row],[AvailableEnd]]), availability[[#This Row],[AvailableEnd]], IFERROR(TIMEVALUE(availability[[#This Row],[AvailableEnd]]), "")))</f>
        <v>0.5</v>
      </c>
      <c r="O724" t="b">
        <f>IF(OR(availability[[#This Row],[start_missing]],availability[[#This Row],[end_missing]]), FALSE,
 IF(OR(availability[[#This Row],[start_not_time]],availability[[#This Row],[end_not_time]]), FALSE,
 availability[[#This Row],[end_num]]-availability[[#This Row],[start_num]]&lt;0))</f>
        <v>0</v>
      </c>
      <c r="P724" cm="1">
        <f t="array" aca="1" ref="P724" ca="1">IF(OR(availability[[#This Row],[start_missing]],availability[[#This Row],[end_missing]]), "",
 IF(OR(availability[[#This Row],[start_not_time]],availability[[#This Row],[end_not_time]]), "",
 (_FV(availability[#This Row],"end_num",TRUE)-_FV(availability[#This Row],"start_num",TRUE))*24))</f>
        <v>0</v>
      </c>
      <c r="Q724">
        <f ca="1">IF(availability[[#This Row],[duration_hours]]="", FALSE,
 OR(availability[[#This Row],[duration_hours]]&lt;=0, availability[[#This Row],[duration_hours]]&gt;16))</f>
        <v>0</v>
      </c>
    </row>
    <row r="725" spans="1:17" x14ac:dyDescent="0.25">
      <c r="A725" t="s">
        <v>843</v>
      </c>
      <c r="B725" t="s">
        <v>1049</v>
      </c>
      <c r="C725" s="1">
        <v>0.5</v>
      </c>
      <c r="D725" s="1">
        <v>0.58333333333333337</v>
      </c>
      <c r="E725" t="b">
        <f>LEN(TRIM(availability[[#This Row],[FacultyID]]))=0</f>
        <v>0</v>
      </c>
      <c r="F725" t="b">
        <f>LEN(TRIM(availability[[#This Row],[Day]]))=0</f>
        <v>0</v>
      </c>
      <c r="G725" t="b">
        <f>IF(availability[[#This Row],[Day]]="",FALSE, ISERROR(MATCH(availability[[#This Row],[Day]], RefLists!$E:$E, 0)))</f>
        <v>0</v>
      </c>
      <c r="H725" t="b">
        <f>LEN(availability[[#This Row],[FacultyID]])&lt;&gt;LEN(TRIM(availability[[#This Row],[FacultyID]]))</f>
        <v>0</v>
      </c>
      <c r="I725" t="b">
        <f>OR(availability[[#This Row],[AvailableStart]]="", ISBLANK(availability[[#This Row],[AvailableStart]]))</f>
        <v>0</v>
      </c>
      <c r="J725" t="b">
        <f>OR(availability[[#This Row],[AvailableEnd]]="", ISBLANK(availability[[#This Row],[AvailableEnd]]))</f>
        <v>0</v>
      </c>
      <c r="K725" t="b">
        <f>AND(NOT(availability[[#This Row],[start_missing]]), NOT(ISNUMBER(availability[[#This Row],[AvailableStart]])))</f>
        <v>0</v>
      </c>
      <c r="L725" t="b">
        <f>AND(NOT(availability[[#This Row],[end_missing]]), NOT(ISNUMBER(availability[[#This Row],[AvailableEnd]])))</f>
        <v>0</v>
      </c>
      <c r="M725">
        <f>IF(availability[[#This Row],[start_missing]],"", IF(ISNUMBER(availability[[#This Row],[AvailableStart]]), availability[[#This Row],[AvailableStart]], IFERROR(TIMEVALUE(availability[[#This Row],[AvailableStart]]), "")))</f>
        <v>0.5</v>
      </c>
      <c r="N725">
        <f>IF(availability[[#This Row],[end_missing]],"", IF(ISNUMBER(availability[[#This Row],[AvailableEnd]]), availability[[#This Row],[AvailableEnd]], IFERROR(TIMEVALUE(availability[[#This Row],[AvailableEnd]]), "")))</f>
        <v>0.58333333333333337</v>
      </c>
      <c r="O725" t="b">
        <f>IF(OR(availability[[#This Row],[start_missing]],availability[[#This Row],[end_missing]]), FALSE,
 IF(OR(availability[[#This Row],[start_not_time]],availability[[#This Row],[end_not_time]]), FALSE,
 availability[[#This Row],[end_num]]-availability[[#This Row],[start_num]]&lt;0))</f>
        <v>0</v>
      </c>
      <c r="P725" cm="1">
        <f t="array" aca="1" ref="P725" ca="1">IF(OR(availability[[#This Row],[start_missing]],availability[[#This Row],[end_missing]]), "",
 IF(OR(availability[[#This Row],[start_not_time]],availability[[#This Row],[end_not_time]]), "",
 (_FV(availability[#This Row],"end_num",TRUE)-_FV(availability[#This Row],"start_num",TRUE))*24))</f>
        <v>0</v>
      </c>
      <c r="Q725">
        <f ca="1">IF(availability[[#This Row],[duration_hours]]="", FALSE,
 OR(availability[[#This Row],[duration_hours]]&lt;=0, availability[[#This Row],[duration_hours]]&gt;16))</f>
        <v>0</v>
      </c>
    </row>
    <row r="726" spans="1:17" x14ac:dyDescent="0.25">
      <c r="A726" t="s">
        <v>843</v>
      </c>
      <c r="B726" t="s">
        <v>1050</v>
      </c>
      <c r="C726" s="1">
        <v>0.45833333333333331</v>
      </c>
      <c r="D726" s="1">
        <v>0.54166666666666663</v>
      </c>
      <c r="E726" t="b">
        <f>LEN(TRIM(availability[[#This Row],[FacultyID]]))=0</f>
        <v>0</v>
      </c>
      <c r="F726" t="b">
        <f>LEN(TRIM(availability[[#This Row],[Day]]))=0</f>
        <v>0</v>
      </c>
      <c r="G726" t="b">
        <f>IF(availability[[#This Row],[Day]]="",FALSE, ISERROR(MATCH(availability[[#This Row],[Day]], RefLists!$E:$E, 0)))</f>
        <v>0</v>
      </c>
      <c r="H726" t="b">
        <f>LEN(availability[[#This Row],[FacultyID]])&lt;&gt;LEN(TRIM(availability[[#This Row],[FacultyID]]))</f>
        <v>0</v>
      </c>
      <c r="I726" t="b">
        <f>OR(availability[[#This Row],[AvailableStart]]="", ISBLANK(availability[[#This Row],[AvailableStart]]))</f>
        <v>0</v>
      </c>
      <c r="J726" t="b">
        <f>OR(availability[[#This Row],[AvailableEnd]]="", ISBLANK(availability[[#This Row],[AvailableEnd]]))</f>
        <v>0</v>
      </c>
      <c r="K726" t="b">
        <f>AND(NOT(availability[[#This Row],[start_missing]]), NOT(ISNUMBER(availability[[#This Row],[AvailableStart]])))</f>
        <v>0</v>
      </c>
      <c r="L726" t="b">
        <f>AND(NOT(availability[[#This Row],[end_missing]]), NOT(ISNUMBER(availability[[#This Row],[AvailableEnd]])))</f>
        <v>0</v>
      </c>
      <c r="M726">
        <f>IF(availability[[#This Row],[start_missing]],"", IF(ISNUMBER(availability[[#This Row],[AvailableStart]]), availability[[#This Row],[AvailableStart]], IFERROR(TIMEVALUE(availability[[#This Row],[AvailableStart]]), "")))</f>
        <v>0.45833333333333331</v>
      </c>
      <c r="N726">
        <f>IF(availability[[#This Row],[end_missing]],"", IF(ISNUMBER(availability[[#This Row],[AvailableEnd]]), availability[[#This Row],[AvailableEnd]], IFERROR(TIMEVALUE(availability[[#This Row],[AvailableEnd]]), "")))</f>
        <v>0.54166666666666663</v>
      </c>
      <c r="O726" t="b">
        <f>IF(OR(availability[[#This Row],[start_missing]],availability[[#This Row],[end_missing]]), FALSE,
 IF(OR(availability[[#This Row],[start_not_time]],availability[[#This Row],[end_not_time]]), FALSE,
 availability[[#This Row],[end_num]]-availability[[#This Row],[start_num]]&lt;0))</f>
        <v>0</v>
      </c>
      <c r="P726" cm="1">
        <f t="array" aca="1" ref="P726" ca="1">IF(OR(availability[[#This Row],[start_missing]],availability[[#This Row],[end_missing]]), "",
 IF(OR(availability[[#This Row],[start_not_time]],availability[[#This Row],[end_not_time]]), "",
 (_FV(availability[#This Row],"end_num",TRUE)-_FV(availability[#This Row],"start_num",TRUE))*24))</f>
        <v>0</v>
      </c>
      <c r="Q726">
        <f ca="1">IF(availability[[#This Row],[duration_hours]]="", FALSE,
 OR(availability[[#This Row],[duration_hours]]&lt;=0, availability[[#This Row],[duration_hours]]&gt;16))</f>
        <v>0</v>
      </c>
    </row>
    <row r="727" spans="1:17" x14ac:dyDescent="0.25">
      <c r="A727" t="s">
        <v>846</v>
      </c>
      <c r="B727" t="s">
        <v>1053</v>
      </c>
      <c r="C727" s="1">
        <v>0.54166666666666663</v>
      </c>
      <c r="D727" s="1">
        <v>0.66666666666666663</v>
      </c>
      <c r="E727" t="b">
        <f>LEN(TRIM(availability[[#This Row],[FacultyID]]))=0</f>
        <v>0</v>
      </c>
      <c r="F727" t="b">
        <f>LEN(TRIM(availability[[#This Row],[Day]]))=0</f>
        <v>0</v>
      </c>
      <c r="G727" t="b">
        <f>IF(availability[[#This Row],[Day]]="",FALSE, ISERROR(MATCH(availability[[#This Row],[Day]], RefLists!$E:$E, 0)))</f>
        <v>0</v>
      </c>
      <c r="H727" t="b">
        <f>LEN(availability[[#This Row],[FacultyID]])&lt;&gt;LEN(TRIM(availability[[#This Row],[FacultyID]]))</f>
        <v>0</v>
      </c>
      <c r="I727" t="b">
        <f>OR(availability[[#This Row],[AvailableStart]]="", ISBLANK(availability[[#This Row],[AvailableStart]]))</f>
        <v>0</v>
      </c>
      <c r="J727" t="b">
        <f>OR(availability[[#This Row],[AvailableEnd]]="", ISBLANK(availability[[#This Row],[AvailableEnd]]))</f>
        <v>0</v>
      </c>
      <c r="K727" t="b">
        <f>AND(NOT(availability[[#This Row],[start_missing]]), NOT(ISNUMBER(availability[[#This Row],[AvailableStart]])))</f>
        <v>0</v>
      </c>
      <c r="L727" t="b">
        <f>AND(NOT(availability[[#This Row],[end_missing]]), NOT(ISNUMBER(availability[[#This Row],[AvailableEnd]])))</f>
        <v>0</v>
      </c>
      <c r="M727">
        <f>IF(availability[[#This Row],[start_missing]],"", IF(ISNUMBER(availability[[#This Row],[AvailableStart]]), availability[[#This Row],[AvailableStart]], IFERROR(TIMEVALUE(availability[[#This Row],[AvailableStart]]), "")))</f>
        <v>0.54166666666666663</v>
      </c>
      <c r="N727">
        <f>IF(availability[[#This Row],[end_missing]],"", IF(ISNUMBER(availability[[#This Row],[AvailableEnd]]), availability[[#This Row],[AvailableEnd]], IFERROR(TIMEVALUE(availability[[#This Row],[AvailableEnd]]), "")))</f>
        <v>0.66666666666666663</v>
      </c>
      <c r="O727" t="b">
        <f>IF(OR(availability[[#This Row],[start_missing]],availability[[#This Row],[end_missing]]), FALSE,
 IF(OR(availability[[#This Row],[start_not_time]],availability[[#This Row],[end_not_time]]), FALSE,
 availability[[#This Row],[end_num]]-availability[[#This Row],[start_num]]&lt;0))</f>
        <v>0</v>
      </c>
      <c r="P727" cm="1">
        <f t="array" aca="1" ref="P727" ca="1">IF(OR(availability[[#This Row],[start_missing]],availability[[#This Row],[end_missing]]), "",
 IF(OR(availability[[#This Row],[start_not_time]],availability[[#This Row],[end_not_time]]), "",
 (_FV(availability[#This Row],"end_num",TRUE)-_FV(availability[#This Row],"start_num",TRUE))*24))</f>
        <v>0</v>
      </c>
      <c r="Q727">
        <f ca="1">IF(availability[[#This Row],[duration_hours]]="", FALSE,
 OR(availability[[#This Row],[duration_hours]]&lt;=0, availability[[#This Row],[duration_hours]]&gt;16))</f>
        <v>0</v>
      </c>
    </row>
    <row r="728" spans="1:17" x14ac:dyDescent="0.25">
      <c r="A728" t="s">
        <v>846</v>
      </c>
      <c r="B728" t="s">
        <v>1052</v>
      </c>
      <c r="C728" s="1">
        <v>0.54166666666666663</v>
      </c>
      <c r="D728" s="1">
        <v>0.625</v>
      </c>
      <c r="E728" t="b">
        <f>LEN(TRIM(availability[[#This Row],[FacultyID]]))=0</f>
        <v>0</v>
      </c>
      <c r="F728" t="b">
        <f>LEN(TRIM(availability[[#This Row],[Day]]))=0</f>
        <v>0</v>
      </c>
      <c r="G728" t="b">
        <f>IF(availability[[#This Row],[Day]]="",FALSE, ISERROR(MATCH(availability[[#This Row],[Day]], RefLists!$E:$E, 0)))</f>
        <v>0</v>
      </c>
      <c r="H728" t="b">
        <f>LEN(availability[[#This Row],[FacultyID]])&lt;&gt;LEN(TRIM(availability[[#This Row],[FacultyID]]))</f>
        <v>0</v>
      </c>
      <c r="I728" t="b">
        <f>OR(availability[[#This Row],[AvailableStart]]="", ISBLANK(availability[[#This Row],[AvailableStart]]))</f>
        <v>0</v>
      </c>
      <c r="J728" t="b">
        <f>OR(availability[[#This Row],[AvailableEnd]]="", ISBLANK(availability[[#This Row],[AvailableEnd]]))</f>
        <v>0</v>
      </c>
      <c r="K728" t="b">
        <f>AND(NOT(availability[[#This Row],[start_missing]]), NOT(ISNUMBER(availability[[#This Row],[AvailableStart]])))</f>
        <v>0</v>
      </c>
      <c r="L728" t="b">
        <f>AND(NOT(availability[[#This Row],[end_missing]]), NOT(ISNUMBER(availability[[#This Row],[AvailableEnd]])))</f>
        <v>0</v>
      </c>
      <c r="M728">
        <f>IF(availability[[#This Row],[start_missing]],"", IF(ISNUMBER(availability[[#This Row],[AvailableStart]]), availability[[#This Row],[AvailableStart]], IFERROR(TIMEVALUE(availability[[#This Row],[AvailableStart]]), "")))</f>
        <v>0.54166666666666663</v>
      </c>
      <c r="N728">
        <f>IF(availability[[#This Row],[end_missing]],"", IF(ISNUMBER(availability[[#This Row],[AvailableEnd]]), availability[[#This Row],[AvailableEnd]], IFERROR(TIMEVALUE(availability[[#This Row],[AvailableEnd]]), "")))</f>
        <v>0.625</v>
      </c>
      <c r="O728" t="b">
        <f>IF(OR(availability[[#This Row],[start_missing]],availability[[#This Row],[end_missing]]), FALSE,
 IF(OR(availability[[#This Row],[start_not_time]],availability[[#This Row],[end_not_time]]), FALSE,
 availability[[#This Row],[end_num]]-availability[[#This Row],[start_num]]&lt;0))</f>
        <v>0</v>
      </c>
      <c r="P728" cm="1">
        <f t="array" aca="1" ref="P728" ca="1">IF(OR(availability[[#This Row],[start_missing]],availability[[#This Row],[end_missing]]), "",
 IF(OR(availability[[#This Row],[start_not_time]],availability[[#This Row],[end_not_time]]), "",
 (_FV(availability[#This Row],"end_num",TRUE)-_FV(availability[#This Row],"start_num",TRUE))*24))</f>
        <v>0</v>
      </c>
      <c r="Q728">
        <f ca="1">IF(availability[[#This Row],[duration_hours]]="", FALSE,
 OR(availability[[#This Row],[duration_hours]]&lt;=0, availability[[#This Row],[duration_hours]]&gt;16))</f>
        <v>0</v>
      </c>
    </row>
    <row r="729" spans="1:17" x14ac:dyDescent="0.25">
      <c r="A729" t="s">
        <v>846</v>
      </c>
      <c r="B729" t="s">
        <v>1050</v>
      </c>
      <c r="C729" s="1">
        <v>0.54166666666666663</v>
      </c>
      <c r="D729" s="1">
        <v>0.70833333333333337</v>
      </c>
      <c r="E729" t="b">
        <f>LEN(TRIM(availability[[#This Row],[FacultyID]]))=0</f>
        <v>0</v>
      </c>
      <c r="F729" t="b">
        <f>LEN(TRIM(availability[[#This Row],[Day]]))=0</f>
        <v>0</v>
      </c>
      <c r="G729" t="b">
        <f>IF(availability[[#This Row],[Day]]="",FALSE, ISERROR(MATCH(availability[[#This Row],[Day]], RefLists!$E:$E, 0)))</f>
        <v>0</v>
      </c>
      <c r="H729" t="b">
        <f>LEN(availability[[#This Row],[FacultyID]])&lt;&gt;LEN(TRIM(availability[[#This Row],[FacultyID]]))</f>
        <v>0</v>
      </c>
      <c r="I729" t="b">
        <f>OR(availability[[#This Row],[AvailableStart]]="", ISBLANK(availability[[#This Row],[AvailableStart]]))</f>
        <v>0</v>
      </c>
      <c r="J729" t="b">
        <f>OR(availability[[#This Row],[AvailableEnd]]="", ISBLANK(availability[[#This Row],[AvailableEnd]]))</f>
        <v>0</v>
      </c>
      <c r="K729" t="b">
        <f>AND(NOT(availability[[#This Row],[start_missing]]), NOT(ISNUMBER(availability[[#This Row],[AvailableStart]])))</f>
        <v>0</v>
      </c>
      <c r="L729" t="b">
        <f>AND(NOT(availability[[#This Row],[end_missing]]), NOT(ISNUMBER(availability[[#This Row],[AvailableEnd]])))</f>
        <v>0</v>
      </c>
      <c r="M729">
        <f>IF(availability[[#This Row],[start_missing]],"", IF(ISNUMBER(availability[[#This Row],[AvailableStart]]), availability[[#This Row],[AvailableStart]], IFERROR(TIMEVALUE(availability[[#This Row],[AvailableStart]]), "")))</f>
        <v>0.54166666666666663</v>
      </c>
      <c r="N729">
        <f>IF(availability[[#This Row],[end_missing]],"", IF(ISNUMBER(availability[[#This Row],[AvailableEnd]]), availability[[#This Row],[AvailableEnd]], IFERROR(TIMEVALUE(availability[[#This Row],[AvailableEnd]]), "")))</f>
        <v>0.70833333333333337</v>
      </c>
      <c r="O729" t="b">
        <f>IF(OR(availability[[#This Row],[start_missing]],availability[[#This Row],[end_missing]]), FALSE,
 IF(OR(availability[[#This Row],[start_not_time]],availability[[#This Row],[end_not_time]]), FALSE,
 availability[[#This Row],[end_num]]-availability[[#This Row],[start_num]]&lt;0))</f>
        <v>0</v>
      </c>
      <c r="P729" cm="1">
        <f t="array" aca="1" ref="P729" ca="1">IF(OR(availability[[#This Row],[start_missing]],availability[[#This Row],[end_missing]]), "",
 IF(OR(availability[[#This Row],[start_not_time]],availability[[#This Row],[end_not_time]]), "",
 (_FV(availability[#This Row],"end_num",TRUE)-_FV(availability[#This Row],"start_num",TRUE))*24))</f>
        <v>0</v>
      </c>
      <c r="Q729">
        <f ca="1">IF(availability[[#This Row],[duration_hours]]="", FALSE,
 OR(availability[[#This Row],[duration_hours]]&lt;=0, availability[[#This Row],[duration_hours]]&gt;16))</f>
        <v>0</v>
      </c>
    </row>
    <row r="730" spans="1:17" x14ac:dyDescent="0.25">
      <c r="A730" t="s">
        <v>850</v>
      </c>
      <c r="B730" t="s">
        <v>1049</v>
      </c>
      <c r="C730" s="1">
        <v>0.375</v>
      </c>
      <c r="D730" s="1">
        <v>0.5</v>
      </c>
      <c r="E730" t="b">
        <f>LEN(TRIM(availability[[#This Row],[FacultyID]]))=0</f>
        <v>0</v>
      </c>
      <c r="F730" t="b">
        <f>LEN(TRIM(availability[[#This Row],[Day]]))=0</f>
        <v>0</v>
      </c>
      <c r="G730" t="b">
        <f>IF(availability[[#This Row],[Day]]="",FALSE, ISERROR(MATCH(availability[[#This Row],[Day]], RefLists!$E:$E, 0)))</f>
        <v>0</v>
      </c>
      <c r="H730" t="b">
        <f>LEN(availability[[#This Row],[FacultyID]])&lt;&gt;LEN(TRIM(availability[[#This Row],[FacultyID]]))</f>
        <v>0</v>
      </c>
      <c r="I730" t="b">
        <f>OR(availability[[#This Row],[AvailableStart]]="", ISBLANK(availability[[#This Row],[AvailableStart]]))</f>
        <v>0</v>
      </c>
      <c r="J730" t="b">
        <f>OR(availability[[#This Row],[AvailableEnd]]="", ISBLANK(availability[[#This Row],[AvailableEnd]]))</f>
        <v>0</v>
      </c>
      <c r="K730" t="b">
        <f>AND(NOT(availability[[#This Row],[start_missing]]), NOT(ISNUMBER(availability[[#This Row],[AvailableStart]])))</f>
        <v>0</v>
      </c>
      <c r="L730" t="b">
        <f>AND(NOT(availability[[#This Row],[end_missing]]), NOT(ISNUMBER(availability[[#This Row],[AvailableEnd]])))</f>
        <v>0</v>
      </c>
      <c r="M730">
        <f>IF(availability[[#This Row],[start_missing]],"", IF(ISNUMBER(availability[[#This Row],[AvailableStart]]), availability[[#This Row],[AvailableStart]], IFERROR(TIMEVALUE(availability[[#This Row],[AvailableStart]]), "")))</f>
        <v>0.375</v>
      </c>
      <c r="N730">
        <f>IF(availability[[#This Row],[end_missing]],"", IF(ISNUMBER(availability[[#This Row],[AvailableEnd]]), availability[[#This Row],[AvailableEnd]], IFERROR(TIMEVALUE(availability[[#This Row],[AvailableEnd]]), "")))</f>
        <v>0.5</v>
      </c>
      <c r="O730" t="b">
        <f>IF(OR(availability[[#This Row],[start_missing]],availability[[#This Row],[end_missing]]), FALSE,
 IF(OR(availability[[#This Row],[start_not_time]],availability[[#This Row],[end_not_time]]), FALSE,
 availability[[#This Row],[end_num]]-availability[[#This Row],[start_num]]&lt;0))</f>
        <v>0</v>
      </c>
      <c r="P730" cm="1">
        <f t="array" aca="1" ref="P730" ca="1">IF(OR(availability[[#This Row],[start_missing]],availability[[#This Row],[end_missing]]), "",
 IF(OR(availability[[#This Row],[start_not_time]],availability[[#This Row],[end_not_time]]), "",
 (_FV(availability[#This Row],"end_num",TRUE)-_FV(availability[#This Row],"start_num",TRUE))*24))</f>
        <v>0</v>
      </c>
      <c r="Q730">
        <f ca="1">IF(availability[[#This Row],[duration_hours]]="", FALSE,
 OR(availability[[#This Row],[duration_hours]]&lt;=0, availability[[#This Row],[duration_hours]]&gt;16))</f>
        <v>0</v>
      </c>
    </row>
    <row r="731" spans="1:17" x14ac:dyDescent="0.25">
      <c r="A731" t="s">
        <v>850</v>
      </c>
      <c r="B731" t="s">
        <v>1053</v>
      </c>
      <c r="C731" s="1">
        <v>0.33333333333333331</v>
      </c>
      <c r="D731" s="1">
        <v>0.5</v>
      </c>
      <c r="E731" t="b">
        <f>LEN(TRIM(availability[[#This Row],[FacultyID]]))=0</f>
        <v>0</v>
      </c>
      <c r="F731" t="b">
        <f>LEN(TRIM(availability[[#This Row],[Day]]))=0</f>
        <v>0</v>
      </c>
      <c r="G731" t="b">
        <f>IF(availability[[#This Row],[Day]]="",FALSE, ISERROR(MATCH(availability[[#This Row],[Day]], RefLists!$E:$E, 0)))</f>
        <v>0</v>
      </c>
      <c r="H731" t="b">
        <f>LEN(availability[[#This Row],[FacultyID]])&lt;&gt;LEN(TRIM(availability[[#This Row],[FacultyID]]))</f>
        <v>0</v>
      </c>
      <c r="I731" t="b">
        <f>OR(availability[[#This Row],[AvailableStart]]="", ISBLANK(availability[[#This Row],[AvailableStart]]))</f>
        <v>0</v>
      </c>
      <c r="J731" t="b">
        <f>OR(availability[[#This Row],[AvailableEnd]]="", ISBLANK(availability[[#This Row],[AvailableEnd]]))</f>
        <v>0</v>
      </c>
      <c r="K731" t="b">
        <f>AND(NOT(availability[[#This Row],[start_missing]]), NOT(ISNUMBER(availability[[#This Row],[AvailableStart]])))</f>
        <v>0</v>
      </c>
      <c r="L731" t="b">
        <f>AND(NOT(availability[[#This Row],[end_missing]]), NOT(ISNUMBER(availability[[#This Row],[AvailableEnd]])))</f>
        <v>0</v>
      </c>
      <c r="M731">
        <f>IF(availability[[#This Row],[start_missing]],"", IF(ISNUMBER(availability[[#This Row],[AvailableStart]]), availability[[#This Row],[AvailableStart]], IFERROR(TIMEVALUE(availability[[#This Row],[AvailableStart]]), "")))</f>
        <v>0.33333333333333331</v>
      </c>
      <c r="N731">
        <f>IF(availability[[#This Row],[end_missing]],"", IF(ISNUMBER(availability[[#This Row],[AvailableEnd]]), availability[[#This Row],[AvailableEnd]], IFERROR(TIMEVALUE(availability[[#This Row],[AvailableEnd]]), "")))</f>
        <v>0.5</v>
      </c>
      <c r="O731" t="b">
        <f>IF(OR(availability[[#This Row],[start_missing]],availability[[#This Row],[end_missing]]), FALSE,
 IF(OR(availability[[#This Row],[start_not_time]],availability[[#This Row],[end_not_time]]), FALSE,
 availability[[#This Row],[end_num]]-availability[[#This Row],[start_num]]&lt;0))</f>
        <v>0</v>
      </c>
      <c r="P731" cm="1">
        <f t="array" aca="1" ref="P731" ca="1">IF(OR(availability[[#This Row],[start_missing]],availability[[#This Row],[end_missing]]), "",
 IF(OR(availability[[#This Row],[start_not_time]],availability[[#This Row],[end_not_time]]), "",
 (_FV(availability[#This Row],"end_num",TRUE)-_FV(availability[#This Row],"start_num",TRUE))*24))</f>
        <v>0</v>
      </c>
      <c r="Q731">
        <f ca="1">IF(availability[[#This Row],[duration_hours]]="", FALSE,
 OR(availability[[#This Row],[duration_hours]]&lt;=0, availability[[#This Row],[duration_hours]]&gt;16))</f>
        <v>0</v>
      </c>
    </row>
    <row r="732" spans="1:17" x14ac:dyDescent="0.25">
      <c r="A732" t="s">
        <v>853</v>
      </c>
      <c r="B732" t="s">
        <v>1050</v>
      </c>
      <c r="C732" s="1">
        <v>0.5</v>
      </c>
      <c r="D732" s="1">
        <v>0.66666666666666663</v>
      </c>
      <c r="E732" t="b">
        <f>LEN(TRIM(availability[[#This Row],[FacultyID]]))=0</f>
        <v>0</v>
      </c>
      <c r="F732" t="b">
        <f>LEN(TRIM(availability[[#This Row],[Day]]))=0</f>
        <v>0</v>
      </c>
      <c r="G732" t="b">
        <f>IF(availability[[#This Row],[Day]]="",FALSE, ISERROR(MATCH(availability[[#This Row],[Day]], RefLists!$E:$E, 0)))</f>
        <v>0</v>
      </c>
      <c r="H732" t="b">
        <f>LEN(availability[[#This Row],[FacultyID]])&lt;&gt;LEN(TRIM(availability[[#This Row],[FacultyID]]))</f>
        <v>0</v>
      </c>
      <c r="I732" t="b">
        <f>OR(availability[[#This Row],[AvailableStart]]="", ISBLANK(availability[[#This Row],[AvailableStart]]))</f>
        <v>0</v>
      </c>
      <c r="J732" t="b">
        <f>OR(availability[[#This Row],[AvailableEnd]]="", ISBLANK(availability[[#This Row],[AvailableEnd]]))</f>
        <v>0</v>
      </c>
      <c r="K732" t="b">
        <f>AND(NOT(availability[[#This Row],[start_missing]]), NOT(ISNUMBER(availability[[#This Row],[AvailableStart]])))</f>
        <v>0</v>
      </c>
      <c r="L732" t="b">
        <f>AND(NOT(availability[[#This Row],[end_missing]]), NOT(ISNUMBER(availability[[#This Row],[AvailableEnd]])))</f>
        <v>0</v>
      </c>
      <c r="M732">
        <f>IF(availability[[#This Row],[start_missing]],"", IF(ISNUMBER(availability[[#This Row],[AvailableStart]]), availability[[#This Row],[AvailableStart]], IFERROR(TIMEVALUE(availability[[#This Row],[AvailableStart]]), "")))</f>
        <v>0.5</v>
      </c>
      <c r="N732">
        <f>IF(availability[[#This Row],[end_missing]],"", IF(ISNUMBER(availability[[#This Row],[AvailableEnd]]), availability[[#This Row],[AvailableEnd]], IFERROR(TIMEVALUE(availability[[#This Row],[AvailableEnd]]), "")))</f>
        <v>0.66666666666666663</v>
      </c>
      <c r="O732" t="b">
        <f>IF(OR(availability[[#This Row],[start_missing]],availability[[#This Row],[end_missing]]), FALSE,
 IF(OR(availability[[#This Row],[start_not_time]],availability[[#This Row],[end_not_time]]), FALSE,
 availability[[#This Row],[end_num]]-availability[[#This Row],[start_num]]&lt;0))</f>
        <v>0</v>
      </c>
      <c r="P732" cm="1">
        <f t="array" aca="1" ref="P732" ca="1">IF(OR(availability[[#This Row],[start_missing]],availability[[#This Row],[end_missing]]), "",
 IF(OR(availability[[#This Row],[start_not_time]],availability[[#This Row],[end_not_time]]), "",
 (_FV(availability[#This Row],"end_num",TRUE)-_FV(availability[#This Row],"start_num",TRUE))*24))</f>
        <v>0</v>
      </c>
      <c r="Q732">
        <f ca="1">IF(availability[[#This Row],[duration_hours]]="", FALSE,
 OR(availability[[#This Row],[duration_hours]]&lt;=0, availability[[#This Row],[duration_hours]]&gt;16))</f>
        <v>0</v>
      </c>
    </row>
    <row r="733" spans="1:17" x14ac:dyDescent="0.25">
      <c r="A733" t="s">
        <v>853</v>
      </c>
      <c r="B733" t="s">
        <v>1053</v>
      </c>
      <c r="C733" s="1">
        <v>0.41666666666666669</v>
      </c>
      <c r="D733" s="1">
        <v>0.54166666666666663</v>
      </c>
      <c r="E733" t="b">
        <f>LEN(TRIM(availability[[#This Row],[FacultyID]]))=0</f>
        <v>0</v>
      </c>
      <c r="F733" t="b">
        <f>LEN(TRIM(availability[[#This Row],[Day]]))=0</f>
        <v>0</v>
      </c>
      <c r="G733" t="b">
        <f>IF(availability[[#This Row],[Day]]="",FALSE, ISERROR(MATCH(availability[[#This Row],[Day]], RefLists!$E:$E, 0)))</f>
        <v>0</v>
      </c>
      <c r="H733" t="b">
        <f>LEN(availability[[#This Row],[FacultyID]])&lt;&gt;LEN(TRIM(availability[[#This Row],[FacultyID]]))</f>
        <v>0</v>
      </c>
      <c r="I733" t="b">
        <f>OR(availability[[#This Row],[AvailableStart]]="", ISBLANK(availability[[#This Row],[AvailableStart]]))</f>
        <v>0</v>
      </c>
      <c r="J733" t="b">
        <f>OR(availability[[#This Row],[AvailableEnd]]="", ISBLANK(availability[[#This Row],[AvailableEnd]]))</f>
        <v>0</v>
      </c>
      <c r="K733" t="b">
        <f>AND(NOT(availability[[#This Row],[start_missing]]), NOT(ISNUMBER(availability[[#This Row],[AvailableStart]])))</f>
        <v>0</v>
      </c>
      <c r="L733" t="b">
        <f>AND(NOT(availability[[#This Row],[end_missing]]), NOT(ISNUMBER(availability[[#This Row],[AvailableEnd]])))</f>
        <v>0</v>
      </c>
      <c r="M733">
        <f>IF(availability[[#This Row],[start_missing]],"", IF(ISNUMBER(availability[[#This Row],[AvailableStart]]), availability[[#This Row],[AvailableStart]], IFERROR(TIMEVALUE(availability[[#This Row],[AvailableStart]]), "")))</f>
        <v>0.41666666666666669</v>
      </c>
      <c r="N733">
        <f>IF(availability[[#This Row],[end_missing]],"", IF(ISNUMBER(availability[[#This Row],[AvailableEnd]]), availability[[#This Row],[AvailableEnd]], IFERROR(TIMEVALUE(availability[[#This Row],[AvailableEnd]]), "")))</f>
        <v>0.54166666666666663</v>
      </c>
      <c r="O733" t="b">
        <f>IF(OR(availability[[#This Row],[start_missing]],availability[[#This Row],[end_missing]]), FALSE,
 IF(OR(availability[[#This Row],[start_not_time]],availability[[#This Row],[end_not_time]]), FALSE,
 availability[[#This Row],[end_num]]-availability[[#This Row],[start_num]]&lt;0))</f>
        <v>0</v>
      </c>
      <c r="P733" cm="1">
        <f t="array" aca="1" ref="P733" ca="1">IF(OR(availability[[#This Row],[start_missing]],availability[[#This Row],[end_missing]]), "",
 IF(OR(availability[[#This Row],[start_not_time]],availability[[#This Row],[end_not_time]]), "",
 (_FV(availability[#This Row],"end_num",TRUE)-_FV(availability[#This Row],"start_num",TRUE))*24))</f>
        <v>0</v>
      </c>
      <c r="Q733">
        <f ca="1">IF(availability[[#This Row],[duration_hours]]="", FALSE,
 OR(availability[[#This Row],[duration_hours]]&lt;=0, availability[[#This Row],[duration_hours]]&gt;16))</f>
        <v>0</v>
      </c>
    </row>
    <row r="734" spans="1:17" x14ac:dyDescent="0.25">
      <c r="A734" t="s">
        <v>853</v>
      </c>
      <c r="B734" t="s">
        <v>1051</v>
      </c>
      <c r="C734" s="1">
        <v>0.41666666666666669</v>
      </c>
      <c r="D734" s="1">
        <v>0.5</v>
      </c>
      <c r="E734" t="b">
        <f>LEN(TRIM(availability[[#This Row],[FacultyID]]))=0</f>
        <v>0</v>
      </c>
      <c r="F734" t="b">
        <f>LEN(TRIM(availability[[#This Row],[Day]]))=0</f>
        <v>0</v>
      </c>
      <c r="G734" t="b">
        <f>IF(availability[[#This Row],[Day]]="",FALSE, ISERROR(MATCH(availability[[#This Row],[Day]], RefLists!$E:$E, 0)))</f>
        <v>0</v>
      </c>
      <c r="H734" t="b">
        <f>LEN(availability[[#This Row],[FacultyID]])&lt;&gt;LEN(TRIM(availability[[#This Row],[FacultyID]]))</f>
        <v>0</v>
      </c>
      <c r="I734" t="b">
        <f>OR(availability[[#This Row],[AvailableStart]]="", ISBLANK(availability[[#This Row],[AvailableStart]]))</f>
        <v>0</v>
      </c>
      <c r="J734" t="b">
        <f>OR(availability[[#This Row],[AvailableEnd]]="", ISBLANK(availability[[#This Row],[AvailableEnd]]))</f>
        <v>0</v>
      </c>
      <c r="K734" t="b">
        <f>AND(NOT(availability[[#This Row],[start_missing]]), NOT(ISNUMBER(availability[[#This Row],[AvailableStart]])))</f>
        <v>0</v>
      </c>
      <c r="L734" t="b">
        <f>AND(NOT(availability[[#This Row],[end_missing]]), NOT(ISNUMBER(availability[[#This Row],[AvailableEnd]])))</f>
        <v>0</v>
      </c>
      <c r="M734">
        <f>IF(availability[[#This Row],[start_missing]],"", IF(ISNUMBER(availability[[#This Row],[AvailableStart]]), availability[[#This Row],[AvailableStart]], IFERROR(TIMEVALUE(availability[[#This Row],[AvailableStart]]), "")))</f>
        <v>0.41666666666666669</v>
      </c>
      <c r="N734">
        <f>IF(availability[[#This Row],[end_missing]],"", IF(ISNUMBER(availability[[#This Row],[AvailableEnd]]), availability[[#This Row],[AvailableEnd]], IFERROR(TIMEVALUE(availability[[#This Row],[AvailableEnd]]), "")))</f>
        <v>0.5</v>
      </c>
      <c r="O734" t="b">
        <f>IF(OR(availability[[#This Row],[start_missing]],availability[[#This Row],[end_missing]]), FALSE,
 IF(OR(availability[[#This Row],[start_not_time]],availability[[#This Row],[end_not_time]]), FALSE,
 availability[[#This Row],[end_num]]-availability[[#This Row],[start_num]]&lt;0))</f>
        <v>0</v>
      </c>
      <c r="P734" cm="1">
        <f t="array" aca="1" ref="P734" ca="1">IF(OR(availability[[#This Row],[start_missing]],availability[[#This Row],[end_missing]]), "",
 IF(OR(availability[[#This Row],[start_not_time]],availability[[#This Row],[end_not_time]]), "",
 (_FV(availability[#This Row],"end_num",TRUE)-_FV(availability[#This Row],"start_num",TRUE))*24))</f>
        <v>0</v>
      </c>
      <c r="Q734">
        <f ca="1">IF(availability[[#This Row],[duration_hours]]="", FALSE,
 OR(availability[[#This Row],[duration_hours]]&lt;=0, availability[[#This Row],[duration_hours]]&gt;16))</f>
        <v>0</v>
      </c>
    </row>
    <row r="735" spans="1:17" x14ac:dyDescent="0.25">
      <c r="A735" t="s">
        <v>853</v>
      </c>
      <c r="B735" t="s">
        <v>1049</v>
      </c>
      <c r="C735" s="1">
        <v>0.33333333333333331</v>
      </c>
      <c r="D735" s="1">
        <v>0.5</v>
      </c>
      <c r="E735" t="b">
        <f>LEN(TRIM(availability[[#This Row],[FacultyID]]))=0</f>
        <v>0</v>
      </c>
      <c r="F735" t="b">
        <f>LEN(TRIM(availability[[#This Row],[Day]]))=0</f>
        <v>0</v>
      </c>
      <c r="G735" t="b">
        <f>IF(availability[[#This Row],[Day]]="",FALSE, ISERROR(MATCH(availability[[#This Row],[Day]], RefLists!$E:$E, 0)))</f>
        <v>0</v>
      </c>
      <c r="H735" t="b">
        <f>LEN(availability[[#This Row],[FacultyID]])&lt;&gt;LEN(TRIM(availability[[#This Row],[FacultyID]]))</f>
        <v>0</v>
      </c>
      <c r="I735" t="b">
        <f>OR(availability[[#This Row],[AvailableStart]]="", ISBLANK(availability[[#This Row],[AvailableStart]]))</f>
        <v>0</v>
      </c>
      <c r="J735" t="b">
        <f>OR(availability[[#This Row],[AvailableEnd]]="", ISBLANK(availability[[#This Row],[AvailableEnd]]))</f>
        <v>0</v>
      </c>
      <c r="K735" t="b">
        <f>AND(NOT(availability[[#This Row],[start_missing]]), NOT(ISNUMBER(availability[[#This Row],[AvailableStart]])))</f>
        <v>0</v>
      </c>
      <c r="L735" t="b">
        <f>AND(NOT(availability[[#This Row],[end_missing]]), NOT(ISNUMBER(availability[[#This Row],[AvailableEnd]])))</f>
        <v>0</v>
      </c>
      <c r="M735">
        <f>IF(availability[[#This Row],[start_missing]],"", IF(ISNUMBER(availability[[#This Row],[AvailableStart]]), availability[[#This Row],[AvailableStart]], IFERROR(TIMEVALUE(availability[[#This Row],[AvailableStart]]), "")))</f>
        <v>0.33333333333333331</v>
      </c>
      <c r="N735">
        <f>IF(availability[[#This Row],[end_missing]],"", IF(ISNUMBER(availability[[#This Row],[AvailableEnd]]), availability[[#This Row],[AvailableEnd]], IFERROR(TIMEVALUE(availability[[#This Row],[AvailableEnd]]), "")))</f>
        <v>0.5</v>
      </c>
      <c r="O735" t="b">
        <f>IF(OR(availability[[#This Row],[start_missing]],availability[[#This Row],[end_missing]]), FALSE,
 IF(OR(availability[[#This Row],[start_not_time]],availability[[#This Row],[end_not_time]]), FALSE,
 availability[[#This Row],[end_num]]-availability[[#This Row],[start_num]]&lt;0))</f>
        <v>0</v>
      </c>
      <c r="P735" cm="1">
        <f t="array" aca="1" ref="P735" ca="1">IF(OR(availability[[#This Row],[start_missing]],availability[[#This Row],[end_missing]]), "",
 IF(OR(availability[[#This Row],[start_not_time]],availability[[#This Row],[end_not_time]]), "",
 (_FV(availability[#This Row],"end_num",TRUE)-_FV(availability[#This Row],"start_num",TRUE))*24))</f>
        <v>0</v>
      </c>
      <c r="Q735">
        <f ca="1">IF(availability[[#This Row],[duration_hours]]="", FALSE,
 OR(availability[[#This Row],[duration_hours]]&lt;=0, availability[[#This Row],[duration_hours]]&gt;16))</f>
        <v>0</v>
      </c>
    </row>
    <row r="736" spans="1:17" x14ac:dyDescent="0.25">
      <c r="A736" t="s">
        <v>856</v>
      </c>
      <c r="B736" t="s">
        <v>1053</v>
      </c>
      <c r="C736" s="1">
        <v>0.54166666666666663</v>
      </c>
      <c r="D736" s="1">
        <v>0.66666666666666663</v>
      </c>
      <c r="E736" t="b">
        <f>LEN(TRIM(availability[[#This Row],[FacultyID]]))=0</f>
        <v>0</v>
      </c>
      <c r="F736" t="b">
        <f>LEN(TRIM(availability[[#This Row],[Day]]))=0</f>
        <v>0</v>
      </c>
      <c r="G736" t="b">
        <f>IF(availability[[#This Row],[Day]]="",FALSE, ISERROR(MATCH(availability[[#This Row],[Day]], RefLists!$E:$E, 0)))</f>
        <v>0</v>
      </c>
      <c r="H736" t="b">
        <f>LEN(availability[[#This Row],[FacultyID]])&lt;&gt;LEN(TRIM(availability[[#This Row],[FacultyID]]))</f>
        <v>0</v>
      </c>
      <c r="I736" t="b">
        <f>OR(availability[[#This Row],[AvailableStart]]="", ISBLANK(availability[[#This Row],[AvailableStart]]))</f>
        <v>0</v>
      </c>
      <c r="J736" t="b">
        <f>OR(availability[[#This Row],[AvailableEnd]]="", ISBLANK(availability[[#This Row],[AvailableEnd]]))</f>
        <v>0</v>
      </c>
      <c r="K736" t="b">
        <f>AND(NOT(availability[[#This Row],[start_missing]]), NOT(ISNUMBER(availability[[#This Row],[AvailableStart]])))</f>
        <v>0</v>
      </c>
      <c r="L736" t="b">
        <f>AND(NOT(availability[[#This Row],[end_missing]]), NOT(ISNUMBER(availability[[#This Row],[AvailableEnd]])))</f>
        <v>0</v>
      </c>
      <c r="M736">
        <f>IF(availability[[#This Row],[start_missing]],"", IF(ISNUMBER(availability[[#This Row],[AvailableStart]]), availability[[#This Row],[AvailableStart]], IFERROR(TIMEVALUE(availability[[#This Row],[AvailableStart]]), "")))</f>
        <v>0.54166666666666663</v>
      </c>
      <c r="N736">
        <f>IF(availability[[#This Row],[end_missing]],"", IF(ISNUMBER(availability[[#This Row],[AvailableEnd]]), availability[[#This Row],[AvailableEnd]], IFERROR(TIMEVALUE(availability[[#This Row],[AvailableEnd]]), "")))</f>
        <v>0.66666666666666663</v>
      </c>
      <c r="O736" t="b">
        <f>IF(OR(availability[[#This Row],[start_missing]],availability[[#This Row],[end_missing]]), FALSE,
 IF(OR(availability[[#This Row],[start_not_time]],availability[[#This Row],[end_not_time]]), FALSE,
 availability[[#This Row],[end_num]]-availability[[#This Row],[start_num]]&lt;0))</f>
        <v>0</v>
      </c>
      <c r="P736" cm="1">
        <f t="array" aca="1" ref="P736" ca="1">IF(OR(availability[[#This Row],[start_missing]],availability[[#This Row],[end_missing]]), "",
 IF(OR(availability[[#This Row],[start_not_time]],availability[[#This Row],[end_not_time]]), "",
 (_FV(availability[#This Row],"end_num",TRUE)-_FV(availability[#This Row],"start_num",TRUE))*24))</f>
        <v>0</v>
      </c>
      <c r="Q736">
        <f ca="1">IF(availability[[#This Row],[duration_hours]]="", FALSE,
 OR(availability[[#This Row],[duration_hours]]&lt;=0, availability[[#This Row],[duration_hours]]&gt;16))</f>
        <v>0</v>
      </c>
    </row>
    <row r="737" spans="1:17" x14ac:dyDescent="0.25">
      <c r="A737" t="s">
        <v>856</v>
      </c>
      <c r="B737" t="s">
        <v>1051</v>
      </c>
      <c r="C737" s="1">
        <v>0.33333333333333331</v>
      </c>
      <c r="D737" s="1">
        <v>0.45833333333333331</v>
      </c>
      <c r="E737" t="b">
        <f>LEN(TRIM(availability[[#This Row],[FacultyID]]))=0</f>
        <v>0</v>
      </c>
      <c r="F737" t="b">
        <f>LEN(TRIM(availability[[#This Row],[Day]]))=0</f>
        <v>0</v>
      </c>
      <c r="G737" t="b">
        <f>IF(availability[[#This Row],[Day]]="",FALSE, ISERROR(MATCH(availability[[#This Row],[Day]], RefLists!$E:$E, 0)))</f>
        <v>0</v>
      </c>
      <c r="H737" t="b">
        <f>LEN(availability[[#This Row],[FacultyID]])&lt;&gt;LEN(TRIM(availability[[#This Row],[FacultyID]]))</f>
        <v>0</v>
      </c>
      <c r="I737" t="b">
        <f>OR(availability[[#This Row],[AvailableStart]]="", ISBLANK(availability[[#This Row],[AvailableStart]]))</f>
        <v>0</v>
      </c>
      <c r="J737" t="b">
        <f>OR(availability[[#This Row],[AvailableEnd]]="", ISBLANK(availability[[#This Row],[AvailableEnd]]))</f>
        <v>0</v>
      </c>
      <c r="K737" t="b">
        <f>AND(NOT(availability[[#This Row],[start_missing]]), NOT(ISNUMBER(availability[[#This Row],[AvailableStart]])))</f>
        <v>0</v>
      </c>
      <c r="L737" t="b">
        <f>AND(NOT(availability[[#This Row],[end_missing]]), NOT(ISNUMBER(availability[[#This Row],[AvailableEnd]])))</f>
        <v>0</v>
      </c>
      <c r="M737">
        <f>IF(availability[[#This Row],[start_missing]],"", IF(ISNUMBER(availability[[#This Row],[AvailableStart]]), availability[[#This Row],[AvailableStart]], IFERROR(TIMEVALUE(availability[[#This Row],[AvailableStart]]), "")))</f>
        <v>0.33333333333333331</v>
      </c>
      <c r="N737">
        <f>IF(availability[[#This Row],[end_missing]],"", IF(ISNUMBER(availability[[#This Row],[AvailableEnd]]), availability[[#This Row],[AvailableEnd]], IFERROR(TIMEVALUE(availability[[#This Row],[AvailableEnd]]), "")))</f>
        <v>0.45833333333333331</v>
      </c>
      <c r="O737" t="b">
        <f>IF(OR(availability[[#This Row],[start_missing]],availability[[#This Row],[end_missing]]), FALSE,
 IF(OR(availability[[#This Row],[start_not_time]],availability[[#This Row],[end_not_time]]), FALSE,
 availability[[#This Row],[end_num]]-availability[[#This Row],[start_num]]&lt;0))</f>
        <v>0</v>
      </c>
      <c r="P737" cm="1">
        <f t="array" aca="1" ref="P737" ca="1">IF(OR(availability[[#This Row],[start_missing]],availability[[#This Row],[end_missing]]), "",
 IF(OR(availability[[#This Row],[start_not_time]],availability[[#This Row],[end_not_time]]), "",
 (_FV(availability[#This Row],"end_num",TRUE)-_FV(availability[#This Row],"start_num",TRUE))*24))</f>
        <v>0</v>
      </c>
      <c r="Q737">
        <f ca="1">IF(availability[[#This Row],[duration_hours]]="", FALSE,
 OR(availability[[#This Row],[duration_hours]]&lt;=0, availability[[#This Row],[duration_hours]]&gt;16))</f>
        <v>0</v>
      </c>
    </row>
    <row r="738" spans="1:17" x14ac:dyDescent="0.25">
      <c r="A738" t="s">
        <v>856</v>
      </c>
      <c r="B738" t="s">
        <v>1049</v>
      </c>
      <c r="C738" s="1">
        <v>0.33333333333333331</v>
      </c>
      <c r="D738" s="1">
        <v>0.41666666666666669</v>
      </c>
      <c r="E738" t="b">
        <f>LEN(TRIM(availability[[#This Row],[FacultyID]]))=0</f>
        <v>0</v>
      </c>
      <c r="F738" t="b">
        <f>LEN(TRIM(availability[[#This Row],[Day]]))=0</f>
        <v>0</v>
      </c>
      <c r="G738" t="b">
        <f>IF(availability[[#This Row],[Day]]="",FALSE, ISERROR(MATCH(availability[[#This Row],[Day]], RefLists!$E:$E, 0)))</f>
        <v>0</v>
      </c>
      <c r="H738" t="b">
        <f>LEN(availability[[#This Row],[FacultyID]])&lt;&gt;LEN(TRIM(availability[[#This Row],[FacultyID]]))</f>
        <v>0</v>
      </c>
      <c r="I738" t="b">
        <f>OR(availability[[#This Row],[AvailableStart]]="", ISBLANK(availability[[#This Row],[AvailableStart]]))</f>
        <v>0</v>
      </c>
      <c r="J738" t="b">
        <f>OR(availability[[#This Row],[AvailableEnd]]="", ISBLANK(availability[[#This Row],[AvailableEnd]]))</f>
        <v>0</v>
      </c>
      <c r="K738" t="b">
        <f>AND(NOT(availability[[#This Row],[start_missing]]), NOT(ISNUMBER(availability[[#This Row],[AvailableStart]])))</f>
        <v>0</v>
      </c>
      <c r="L738" t="b">
        <f>AND(NOT(availability[[#This Row],[end_missing]]), NOT(ISNUMBER(availability[[#This Row],[AvailableEnd]])))</f>
        <v>0</v>
      </c>
      <c r="M738">
        <f>IF(availability[[#This Row],[start_missing]],"", IF(ISNUMBER(availability[[#This Row],[AvailableStart]]), availability[[#This Row],[AvailableStart]], IFERROR(TIMEVALUE(availability[[#This Row],[AvailableStart]]), "")))</f>
        <v>0.33333333333333331</v>
      </c>
      <c r="N738">
        <f>IF(availability[[#This Row],[end_missing]],"", IF(ISNUMBER(availability[[#This Row],[AvailableEnd]]), availability[[#This Row],[AvailableEnd]], IFERROR(TIMEVALUE(availability[[#This Row],[AvailableEnd]]), "")))</f>
        <v>0.41666666666666669</v>
      </c>
      <c r="O738" t="b">
        <f>IF(OR(availability[[#This Row],[start_missing]],availability[[#This Row],[end_missing]]), FALSE,
 IF(OR(availability[[#This Row],[start_not_time]],availability[[#This Row],[end_not_time]]), FALSE,
 availability[[#This Row],[end_num]]-availability[[#This Row],[start_num]]&lt;0))</f>
        <v>0</v>
      </c>
      <c r="P738" cm="1">
        <f t="array" aca="1" ref="P738" ca="1">IF(OR(availability[[#This Row],[start_missing]],availability[[#This Row],[end_missing]]), "",
 IF(OR(availability[[#This Row],[start_not_time]],availability[[#This Row],[end_not_time]]), "",
 (_FV(availability[#This Row],"end_num",TRUE)-_FV(availability[#This Row],"start_num",TRUE))*24))</f>
        <v>0</v>
      </c>
      <c r="Q738">
        <f ca="1">IF(availability[[#This Row],[duration_hours]]="", FALSE,
 OR(availability[[#This Row],[duration_hours]]&lt;=0, availability[[#This Row],[duration_hours]]&gt;16))</f>
        <v>0</v>
      </c>
    </row>
    <row r="739" spans="1:17" x14ac:dyDescent="0.25">
      <c r="A739" t="s">
        <v>860</v>
      </c>
      <c r="B739" t="s">
        <v>1051</v>
      </c>
      <c r="C739" s="1">
        <v>0.41666666666666669</v>
      </c>
      <c r="D739" s="1">
        <v>0.54166666666666663</v>
      </c>
      <c r="E739" t="b">
        <f>LEN(TRIM(availability[[#This Row],[FacultyID]]))=0</f>
        <v>0</v>
      </c>
      <c r="F739" t="b">
        <f>LEN(TRIM(availability[[#This Row],[Day]]))=0</f>
        <v>0</v>
      </c>
      <c r="G739" t="b">
        <f>IF(availability[[#This Row],[Day]]="",FALSE, ISERROR(MATCH(availability[[#This Row],[Day]], RefLists!$E:$E, 0)))</f>
        <v>0</v>
      </c>
      <c r="H739" t="b">
        <f>LEN(availability[[#This Row],[FacultyID]])&lt;&gt;LEN(TRIM(availability[[#This Row],[FacultyID]]))</f>
        <v>0</v>
      </c>
      <c r="I739" t="b">
        <f>OR(availability[[#This Row],[AvailableStart]]="", ISBLANK(availability[[#This Row],[AvailableStart]]))</f>
        <v>0</v>
      </c>
      <c r="J739" t="b">
        <f>OR(availability[[#This Row],[AvailableEnd]]="", ISBLANK(availability[[#This Row],[AvailableEnd]]))</f>
        <v>0</v>
      </c>
      <c r="K739" t="b">
        <f>AND(NOT(availability[[#This Row],[start_missing]]), NOT(ISNUMBER(availability[[#This Row],[AvailableStart]])))</f>
        <v>0</v>
      </c>
      <c r="L739" t="b">
        <f>AND(NOT(availability[[#This Row],[end_missing]]), NOT(ISNUMBER(availability[[#This Row],[AvailableEnd]])))</f>
        <v>0</v>
      </c>
      <c r="M739">
        <f>IF(availability[[#This Row],[start_missing]],"", IF(ISNUMBER(availability[[#This Row],[AvailableStart]]), availability[[#This Row],[AvailableStart]], IFERROR(TIMEVALUE(availability[[#This Row],[AvailableStart]]), "")))</f>
        <v>0.41666666666666669</v>
      </c>
      <c r="N739">
        <f>IF(availability[[#This Row],[end_missing]],"", IF(ISNUMBER(availability[[#This Row],[AvailableEnd]]), availability[[#This Row],[AvailableEnd]], IFERROR(TIMEVALUE(availability[[#This Row],[AvailableEnd]]), "")))</f>
        <v>0.54166666666666663</v>
      </c>
      <c r="O739" t="b">
        <f>IF(OR(availability[[#This Row],[start_missing]],availability[[#This Row],[end_missing]]), FALSE,
 IF(OR(availability[[#This Row],[start_not_time]],availability[[#This Row],[end_not_time]]), FALSE,
 availability[[#This Row],[end_num]]-availability[[#This Row],[start_num]]&lt;0))</f>
        <v>0</v>
      </c>
      <c r="P739" cm="1">
        <f t="array" aca="1" ref="P739" ca="1">IF(OR(availability[[#This Row],[start_missing]],availability[[#This Row],[end_missing]]), "",
 IF(OR(availability[[#This Row],[start_not_time]],availability[[#This Row],[end_not_time]]), "",
 (_FV(availability[#This Row],"end_num",TRUE)-_FV(availability[#This Row],"start_num",TRUE))*24))</f>
        <v>0</v>
      </c>
      <c r="Q739">
        <f ca="1">IF(availability[[#This Row],[duration_hours]]="", FALSE,
 OR(availability[[#This Row],[duration_hours]]&lt;=0, availability[[#This Row],[duration_hours]]&gt;16))</f>
        <v>0</v>
      </c>
    </row>
    <row r="740" spans="1:17" x14ac:dyDescent="0.25">
      <c r="A740" t="s">
        <v>860</v>
      </c>
      <c r="B740" t="s">
        <v>1050</v>
      </c>
      <c r="C740" s="1">
        <v>0.375</v>
      </c>
      <c r="D740" s="1">
        <v>0.45833333333333331</v>
      </c>
      <c r="E740" t="b">
        <f>LEN(TRIM(availability[[#This Row],[FacultyID]]))=0</f>
        <v>0</v>
      </c>
      <c r="F740" t="b">
        <f>LEN(TRIM(availability[[#This Row],[Day]]))=0</f>
        <v>0</v>
      </c>
      <c r="G740" t="b">
        <f>IF(availability[[#This Row],[Day]]="",FALSE, ISERROR(MATCH(availability[[#This Row],[Day]], RefLists!$E:$E, 0)))</f>
        <v>0</v>
      </c>
      <c r="H740" t="b">
        <f>LEN(availability[[#This Row],[FacultyID]])&lt;&gt;LEN(TRIM(availability[[#This Row],[FacultyID]]))</f>
        <v>0</v>
      </c>
      <c r="I740" t="b">
        <f>OR(availability[[#This Row],[AvailableStart]]="", ISBLANK(availability[[#This Row],[AvailableStart]]))</f>
        <v>0</v>
      </c>
      <c r="J740" t="b">
        <f>OR(availability[[#This Row],[AvailableEnd]]="", ISBLANK(availability[[#This Row],[AvailableEnd]]))</f>
        <v>0</v>
      </c>
      <c r="K740" t="b">
        <f>AND(NOT(availability[[#This Row],[start_missing]]), NOT(ISNUMBER(availability[[#This Row],[AvailableStart]])))</f>
        <v>0</v>
      </c>
      <c r="L740" t="b">
        <f>AND(NOT(availability[[#This Row],[end_missing]]), NOT(ISNUMBER(availability[[#This Row],[AvailableEnd]])))</f>
        <v>0</v>
      </c>
      <c r="M740">
        <f>IF(availability[[#This Row],[start_missing]],"", IF(ISNUMBER(availability[[#This Row],[AvailableStart]]), availability[[#This Row],[AvailableStart]], IFERROR(TIMEVALUE(availability[[#This Row],[AvailableStart]]), "")))</f>
        <v>0.375</v>
      </c>
      <c r="N740">
        <f>IF(availability[[#This Row],[end_missing]],"", IF(ISNUMBER(availability[[#This Row],[AvailableEnd]]), availability[[#This Row],[AvailableEnd]], IFERROR(TIMEVALUE(availability[[#This Row],[AvailableEnd]]), "")))</f>
        <v>0.45833333333333331</v>
      </c>
      <c r="O740" t="b">
        <f>IF(OR(availability[[#This Row],[start_missing]],availability[[#This Row],[end_missing]]), FALSE,
 IF(OR(availability[[#This Row],[start_not_time]],availability[[#This Row],[end_not_time]]), FALSE,
 availability[[#This Row],[end_num]]-availability[[#This Row],[start_num]]&lt;0))</f>
        <v>0</v>
      </c>
      <c r="P740" cm="1">
        <f t="array" aca="1" ref="P740" ca="1">IF(OR(availability[[#This Row],[start_missing]],availability[[#This Row],[end_missing]]), "",
 IF(OR(availability[[#This Row],[start_not_time]],availability[[#This Row],[end_not_time]]), "",
 (_FV(availability[#This Row],"end_num",TRUE)-_FV(availability[#This Row],"start_num",TRUE))*24))</f>
        <v>0</v>
      </c>
      <c r="Q740">
        <f ca="1">IF(availability[[#This Row],[duration_hours]]="", FALSE,
 OR(availability[[#This Row],[duration_hours]]&lt;=0, availability[[#This Row],[duration_hours]]&gt;16))</f>
        <v>0</v>
      </c>
    </row>
    <row r="741" spans="1:17" x14ac:dyDescent="0.25">
      <c r="A741" t="s">
        <v>860</v>
      </c>
      <c r="B741" t="s">
        <v>1049</v>
      </c>
      <c r="C741" s="1">
        <v>0.5</v>
      </c>
      <c r="D741" s="1">
        <v>0.66666666666666663</v>
      </c>
      <c r="E741" t="b">
        <f>LEN(TRIM(availability[[#This Row],[FacultyID]]))=0</f>
        <v>0</v>
      </c>
      <c r="F741" t="b">
        <f>LEN(TRIM(availability[[#This Row],[Day]]))=0</f>
        <v>0</v>
      </c>
      <c r="G741" t="b">
        <f>IF(availability[[#This Row],[Day]]="",FALSE, ISERROR(MATCH(availability[[#This Row],[Day]], RefLists!$E:$E, 0)))</f>
        <v>0</v>
      </c>
      <c r="H741" t="b">
        <f>LEN(availability[[#This Row],[FacultyID]])&lt;&gt;LEN(TRIM(availability[[#This Row],[FacultyID]]))</f>
        <v>0</v>
      </c>
      <c r="I741" t="b">
        <f>OR(availability[[#This Row],[AvailableStart]]="", ISBLANK(availability[[#This Row],[AvailableStart]]))</f>
        <v>0</v>
      </c>
      <c r="J741" t="b">
        <f>OR(availability[[#This Row],[AvailableEnd]]="", ISBLANK(availability[[#This Row],[AvailableEnd]]))</f>
        <v>0</v>
      </c>
      <c r="K741" t="b">
        <f>AND(NOT(availability[[#This Row],[start_missing]]), NOT(ISNUMBER(availability[[#This Row],[AvailableStart]])))</f>
        <v>0</v>
      </c>
      <c r="L741" t="b">
        <f>AND(NOT(availability[[#This Row],[end_missing]]), NOT(ISNUMBER(availability[[#This Row],[AvailableEnd]])))</f>
        <v>0</v>
      </c>
      <c r="M741">
        <f>IF(availability[[#This Row],[start_missing]],"", IF(ISNUMBER(availability[[#This Row],[AvailableStart]]), availability[[#This Row],[AvailableStart]], IFERROR(TIMEVALUE(availability[[#This Row],[AvailableStart]]), "")))</f>
        <v>0.5</v>
      </c>
      <c r="N741">
        <f>IF(availability[[#This Row],[end_missing]],"", IF(ISNUMBER(availability[[#This Row],[AvailableEnd]]), availability[[#This Row],[AvailableEnd]], IFERROR(TIMEVALUE(availability[[#This Row],[AvailableEnd]]), "")))</f>
        <v>0.66666666666666663</v>
      </c>
      <c r="O741" t="b">
        <f>IF(OR(availability[[#This Row],[start_missing]],availability[[#This Row],[end_missing]]), FALSE,
 IF(OR(availability[[#This Row],[start_not_time]],availability[[#This Row],[end_not_time]]), FALSE,
 availability[[#This Row],[end_num]]-availability[[#This Row],[start_num]]&lt;0))</f>
        <v>0</v>
      </c>
      <c r="P741" cm="1">
        <f t="array" aca="1" ref="P741" ca="1">IF(OR(availability[[#This Row],[start_missing]],availability[[#This Row],[end_missing]]), "",
 IF(OR(availability[[#This Row],[start_not_time]],availability[[#This Row],[end_not_time]]), "",
 (_FV(availability[#This Row],"end_num",TRUE)-_FV(availability[#This Row],"start_num",TRUE))*24))</f>
        <v>0</v>
      </c>
      <c r="Q741">
        <f ca="1">IF(availability[[#This Row],[duration_hours]]="", FALSE,
 OR(availability[[#This Row],[duration_hours]]&lt;=0, availability[[#This Row],[duration_hours]]&gt;16))</f>
        <v>0</v>
      </c>
    </row>
    <row r="742" spans="1:17" x14ac:dyDescent="0.25">
      <c r="A742" t="s">
        <v>860</v>
      </c>
      <c r="B742" t="s">
        <v>1052</v>
      </c>
      <c r="C742" s="1">
        <v>0.41666666666666669</v>
      </c>
      <c r="D742" s="1">
        <v>0.58333333333333337</v>
      </c>
      <c r="E742" t="b">
        <f>LEN(TRIM(availability[[#This Row],[FacultyID]]))=0</f>
        <v>0</v>
      </c>
      <c r="F742" t="b">
        <f>LEN(TRIM(availability[[#This Row],[Day]]))=0</f>
        <v>0</v>
      </c>
      <c r="G742" t="b">
        <f>IF(availability[[#This Row],[Day]]="",FALSE, ISERROR(MATCH(availability[[#This Row],[Day]], RefLists!$E:$E, 0)))</f>
        <v>0</v>
      </c>
      <c r="H742" t="b">
        <f>LEN(availability[[#This Row],[FacultyID]])&lt;&gt;LEN(TRIM(availability[[#This Row],[FacultyID]]))</f>
        <v>0</v>
      </c>
      <c r="I742" t="b">
        <f>OR(availability[[#This Row],[AvailableStart]]="", ISBLANK(availability[[#This Row],[AvailableStart]]))</f>
        <v>0</v>
      </c>
      <c r="J742" t="b">
        <f>OR(availability[[#This Row],[AvailableEnd]]="", ISBLANK(availability[[#This Row],[AvailableEnd]]))</f>
        <v>0</v>
      </c>
      <c r="K742" t="b">
        <f>AND(NOT(availability[[#This Row],[start_missing]]), NOT(ISNUMBER(availability[[#This Row],[AvailableStart]])))</f>
        <v>0</v>
      </c>
      <c r="L742" t="b">
        <f>AND(NOT(availability[[#This Row],[end_missing]]), NOT(ISNUMBER(availability[[#This Row],[AvailableEnd]])))</f>
        <v>0</v>
      </c>
      <c r="M742">
        <f>IF(availability[[#This Row],[start_missing]],"", IF(ISNUMBER(availability[[#This Row],[AvailableStart]]), availability[[#This Row],[AvailableStart]], IFERROR(TIMEVALUE(availability[[#This Row],[AvailableStart]]), "")))</f>
        <v>0.41666666666666669</v>
      </c>
      <c r="N742">
        <f>IF(availability[[#This Row],[end_missing]],"", IF(ISNUMBER(availability[[#This Row],[AvailableEnd]]), availability[[#This Row],[AvailableEnd]], IFERROR(TIMEVALUE(availability[[#This Row],[AvailableEnd]]), "")))</f>
        <v>0.58333333333333337</v>
      </c>
      <c r="O742" t="b">
        <f>IF(OR(availability[[#This Row],[start_missing]],availability[[#This Row],[end_missing]]), FALSE,
 IF(OR(availability[[#This Row],[start_not_time]],availability[[#This Row],[end_not_time]]), FALSE,
 availability[[#This Row],[end_num]]-availability[[#This Row],[start_num]]&lt;0))</f>
        <v>0</v>
      </c>
      <c r="P742" cm="1">
        <f t="array" aca="1" ref="P742" ca="1">IF(OR(availability[[#This Row],[start_missing]],availability[[#This Row],[end_missing]]), "",
 IF(OR(availability[[#This Row],[start_not_time]],availability[[#This Row],[end_not_time]]), "",
 (_FV(availability[#This Row],"end_num",TRUE)-_FV(availability[#This Row],"start_num",TRUE))*24))</f>
        <v>0</v>
      </c>
      <c r="Q742">
        <f ca="1">IF(availability[[#This Row],[duration_hours]]="", FALSE,
 OR(availability[[#This Row],[duration_hours]]&lt;=0, availability[[#This Row],[duration_hours]]&gt;16))</f>
        <v>0</v>
      </c>
    </row>
    <row r="743" spans="1:17" x14ac:dyDescent="0.25">
      <c r="A743" t="s">
        <v>863</v>
      </c>
      <c r="B743" t="s">
        <v>1052</v>
      </c>
      <c r="C743" s="1">
        <v>0.54166666666666663</v>
      </c>
      <c r="D743" s="1">
        <v>0.66666666666666663</v>
      </c>
      <c r="E743" t="b">
        <f>LEN(TRIM(availability[[#This Row],[FacultyID]]))=0</f>
        <v>0</v>
      </c>
      <c r="F743" t="b">
        <f>LEN(TRIM(availability[[#This Row],[Day]]))=0</f>
        <v>0</v>
      </c>
      <c r="G743" t="b">
        <f>IF(availability[[#This Row],[Day]]="",FALSE, ISERROR(MATCH(availability[[#This Row],[Day]], RefLists!$E:$E, 0)))</f>
        <v>0</v>
      </c>
      <c r="H743" t="b">
        <f>LEN(availability[[#This Row],[FacultyID]])&lt;&gt;LEN(TRIM(availability[[#This Row],[FacultyID]]))</f>
        <v>0</v>
      </c>
      <c r="I743" t="b">
        <f>OR(availability[[#This Row],[AvailableStart]]="", ISBLANK(availability[[#This Row],[AvailableStart]]))</f>
        <v>0</v>
      </c>
      <c r="J743" t="b">
        <f>OR(availability[[#This Row],[AvailableEnd]]="", ISBLANK(availability[[#This Row],[AvailableEnd]]))</f>
        <v>0</v>
      </c>
      <c r="K743" t="b">
        <f>AND(NOT(availability[[#This Row],[start_missing]]), NOT(ISNUMBER(availability[[#This Row],[AvailableStart]])))</f>
        <v>0</v>
      </c>
      <c r="L743" t="b">
        <f>AND(NOT(availability[[#This Row],[end_missing]]), NOT(ISNUMBER(availability[[#This Row],[AvailableEnd]])))</f>
        <v>0</v>
      </c>
      <c r="M743">
        <f>IF(availability[[#This Row],[start_missing]],"", IF(ISNUMBER(availability[[#This Row],[AvailableStart]]), availability[[#This Row],[AvailableStart]], IFERROR(TIMEVALUE(availability[[#This Row],[AvailableStart]]), "")))</f>
        <v>0.54166666666666663</v>
      </c>
      <c r="N743">
        <f>IF(availability[[#This Row],[end_missing]],"", IF(ISNUMBER(availability[[#This Row],[AvailableEnd]]), availability[[#This Row],[AvailableEnd]], IFERROR(TIMEVALUE(availability[[#This Row],[AvailableEnd]]), "")))</f>
        <v>0.66666666666666663</v>
      </c>
      <c r="O743" t="b">
        <f>IF(OR(availability[[#This Row],[start_missing]],availability[[#This Row],[end_missing]]), FALSE,
 IF(OR(availability[[#This Row],[start_not_time]],availability[[#This Row],[end_not_time]]), FALSE,
 availability[[#This Row],[end_num]]-availability[[#This Row],[start_num]]&lt;0))</f>
        <v>0</v>
      </c>
      <c r="P743" cm="1">
        <f t="array" aca="1" ref="P743" ca="1">IF(OR(availability[[#This Row],[start_missing]],availability[[#This Row],[end_missing]]), "",
 IF(OR(availability[[#This Row],[start_not_time]],availability[[#This Row],[end_not_time]]), "",
 (_FV(availability[#This Row],"end_num",TRUE)-_FV(availability[#This Row],"start_num",TRUE))*24))</f>
        <v>0</v>
      </c>
      <c r="Q743">
        <f ca="1">IF(availability[[#This Row],[duration_hours]]="", FALSE,
 OR(availability[[#This Row],[duration_hours]]&lt;=0, availability[[#This Row],[duration_hours]]&gt;16))</f>
        <v>0</v>
      </c>
    </row>
    <row r="744" spans="1:17" x14ac:dyDescent="0.25">
      <c r="A744" t="s">
        <v>863</v>
      </c>
      <c r="B744" t="s">
        <v>1053</v>
      </c>
      <c r="C744" s="1">
        <v>0.5</v>
      </c>
      <c r="D744" s="1">
        <v>0.625</v>
      </c>
      <c r="E744" t="b">
        <f>LEN(TRIM(availability[[#This Row],[FacultyID]]))=0</f>
        <v>0</v>
      </c>
      <c r="F744" t="b">
        <f>LEN(TRIM(availability[[#This Row],[Day]]))=0</f>
        <v>0</v>
      </c>
      <c r="G744" t="b">
        <f>IF(availability[[#This Row],[Day]]="",FALSE, ISERROR(MATCH(availability[[#This Row],[Day]], RefLists!$E:$E, 0)))</f>
        <v>0</v>
      </c>
      <c r="H744" t="b">
        <f>LEN(availability[[#This Row],[FacultyID]])&lt;&gt;LEN(TRIM(availability[[#This Row],[FacultyID]]))</f>
        <v>0</v>
      </c>
      <c r="I744" t="b">
        <f>OR(availability[[#This Row],[AvailableStart]]="", ISBLANK(availability[[#This Row],[AvailableStart]]))</f>
        <v>0</v>
      </c>
      <c r="J744" t="b">
        <f>OR(availability[[#This Row],[AvailableEnd]]="", ISBLANK(availability[[#This Row],[AvailableEnd]]))</f>
        <v>0</v>
      </c>
      <c r="K744" t="b">
        <f>AND(NOT(availability[[#This Row],[start_missing]]), NOT(ISNUMBER(availability[[#This Row],[AvailableStart]])))</f>
        <v>0</v>
      </c>
      <c r="L744" t="b">
        <f>AND(NOT(availability[[#This Row],[end_missing]]), NOT(ISNUMBER(availability[[#This Row],[AvailableEnd]])))</f>
        <v>0</v>
      </c>
      <c r="M744">
        <f>IF(availability[[#This Row],[start_missing]],"", IF(ISNUMBER(availability[[#This Row],[AvailableStart]]), availability[[#This Row],[AvailableStart]], IFERROR(TIMEVALUE(availability[[#This Row],[AvailableStart]]), "")))</f>
        <v>0.5</v>
      </c>
      <c r="N744">
        <f>IF(availability[[#This Row],[end_missing]],"", IF(ISNUMBER(availability[[#This Row],[AvailableEnd]]), availability[[#This Row],[AvailableEnd]], IFERROR(TIMEVALUE(availability[[#This Row],[AvailableEnd]]), "")))</f>
        <v>0.625</v>
      </c>
      <c r="O744" t="b">
        <f>IF(OR(availability[[#This Row],[start_missing]],availability[[#This Row],[end_missing]]), FALSE,
 IF(OR(availability[[#This Row],[start_not_time]],availability[[#This Row],[end_not_time]]), FALSE,
 availability[[#This Row],[end_num]]-availability[[#This Row],[start_num]]&lt;0))</f>
        <v>0</v>
      </c>
      <c r="P744" cm="1">
        <f t="array" aca="1" ref="P744" ca="1">IF(OR(availability[[#This Row],[start_missing]],availability[[#This Row],[end_missing]]), "",
 IF(OR(availability[[#This Row],[start_not_time]],availability[[#This Row],[end_not_time]]), "",
 (_FV(availability[#This Row],"end_num",TRUE)-_FV(availability[#This Row],"start_num",TRUE))*24))</f>
        <v>0</v>
      </c>
      <c r="Q744">
        <f ca="1">IF(availability[[#This Row],[duration_hours]]="", FALSE,
 OR(availability[[#This Row],[duration_hours]]&lt;=0, availability[[#This Row],[duration_hours]]&gt;16))</f>
        <v>0</v>
      </c>
    </row>
    <row r="745" spans="1:17" x14ac:dyDescent="0.25">
      <c r="A745" t="s">
        <v>863</v>
      </c>
      <c r="B745" t="s">
        <v>1050</v>
      </c>
      <c r="C745" s="1">
        <v>0.54166666666666663</v>
      </c>
      <c r="D745" s="1">
        <v>0.70833333333333337</v>
      </c>
      <c r="E745" t="b">
        <f>LEN(TRIM(availability[[#This Row],[FacultyID]]))=0</f>
        <v>0</v>
      </c>
      <c r="F745" t="b">
        <f>LEN(TRIM(availability[[#This Row],[Day]]))=0</f>
        <v>0</v>
      </c>
      <c r="G745" t="b">
        <f>IF(availability[[#This Row],[Day]]="",FALSE, ISERROR(MATCH(availability[[#This Row],[Day]], RefLists!$E:$E, 0)))</f>
        <v>0</v>
      </c>
      <c r="H745" t="b">
        <f>LEN(availability[[#This Row],[FacultyID]])&lt;&gt;LEN(TRIM(availability[[#This Row],[FacultyID]]))</f>
        <v>0</v>
      </c>
      <c r="I745" t="b">
        <f>OR(availability[[#This Row],[AvailableStart]]="", ISBLANK(availability[[#This Row],[AvailableStart]]))</f>
        <v>0</v>
      </c>
      <c r="J745" t="b">
        <f>OR(availability[[#This Row],[AvailableEnd]]="", ISBLANK(availability[[#This Row],[AvailableEnd]]))</f>
        <v>0</v>
      </c>
      <c r="K745" t="b">
        <f>AND(NOT(availability[[#This Row],[start_missing]]), NOT(ISNUMBER(availability[[#This Row],[AvailableStart]])))</f>
        <v>0</v>
      </c>
      <c r="L745" t="b">
        <f>AND(NOT(availability[[#This Row],[end_missing]]), NOT(ISNUMBER(availability[[#This Row],[AvailableEnd]])))</f>
        <v>0</v>
      </c>
      <c r="M745">
        <f>IF(availability[[#This Row],[start_missing]],"", IF(ISNUMBER(availability[[#This Row],[AvailableStart]]), availability[[#This Row],[AvailableStart]], IFERROR(TIMEVALUE(availability[[#This Row],[AvailableStart]]), "")))</f>
        <v>0.54166666666666663</v>
      </c>
      <c r="N745">
        <f>IF(availability[[#This Row],[end_missing]],"", IF(ISNUMBER(availability[[#This Row],[AvailableEnd]]), availability[[#This Row],[AvailableEnd]], IFERROR(TIMEVALUE(availability[[#This Row],[AvailableEnd]]), "")))</f>
        <v>0.70833333333333337</v>
      </c>
      <c r="O745" t="b">
        <f>IF(OR(availability[[#This Row],[start_missing]],availability[[#This Row],[end_missing]]), FALSE,
 IF(OR(availability[[#This Row],[start_not_time]],availability[[#This Row],[end_not_time]]), FALSE,
 availability[[#This Row],[end_num]]-availability[[#This Row],[start_num]]&lt;0))</f>
        <v>0</v>
      </c>
      <c r="P745" cm="1">
        <f t="array" aca="1" ref="P745" ca="1">IF(OR(availability[[#This Row],[start_missing]],availability[[#This Row],[end_missing]]), "",
 IF(OR(availability[[#This Row],[start_not_time]],availability[[#This Row],[end_not_time]]), "",
 (_FV(availability[#This Row],"end_num",TRUE)-_FV(availability[#This Row],"start_num",TRUE))*24))</f>
        <v>0</v>
      </c>
      <c r="Q745">
        <f ca="1">IF(availability[[#This Row],[duration_hours]]="", FALSE,
 OR(availability[[#This Row],[duration_hours]]&lt;=0, availability[[#This Row],[duration_hours]]&gt;16))</f>
        <v>0</v>
      </c>
    </row>
    <row r="746" spans="1:17" x14ac:dyDescent="0.25">
      <c r="A746" t="s">
        <v>863</v>
      </c>
      <c r="B746" t="s">
        <v>1049</v>
      </c>
      <c r="C746" s="1">
        <v>0.45833333333333331</v>
      </c>
      <c r="D746" s="1">
        <v>0.54166666666666663</v>
      </c>
      <c r="E746" t="b">
        <f>LEN(TRIM(availability[[#This Row],[FacultyID]]))=0</f>
        <v>0</v>
      </c>
      <c r="F746" t="b">
        <f>LEN(TRIM(availability[[#This Row],[Day]]))=0</f>
        <v>0</v>
      </c>
      <c r="G746" t="b">
        <f>IF(availability[[#This Row],[Day]]="",FALSE, ISERROR(MATCH(availability[[#This Row],[Day]], RefLists!$E:$E, 0)))</f>
        <v>0</v>
      </c>
      <c r="H746" t="b">
        <f>LEN(availability[[#This Row],[FacultyID]])&lt;&gt;LEN(TRIM(availability[[#This Row],[FacultyID]]))</f>
        <v>0</v>
      </c>
      <c r="I746" t="b">
        <f>OR(availability[[#This Row],[AvailableStart]]="", ISBLANK(availability[[#This Row],[AvailableStart]]))</f>
        <v>0</v>
      </c>
      <c r="J746" t="b">
        <f>OR(availability[[#This Row],[AvailableEnd]]="", ISBLANK(availability[[#This Row],[AvailableEnd]]))</f>
        <v>0</v>
      </c>
      <c r="K746" t="b">
        <f>AND(NOT(availability[[#This Row],[start_missing]]), NOT(ISNUMBER(availability[[#This Row],[AvailableStart]])))</f>
        <v>0</v>
      </c>
      <c r="L746" t="b">
        <f>AND(NOT(availability[[#This Row],[end_missing]]), NOT(ISNUMBER(availability[[#This Row],[AvailableEnd]])))</f>
        <v>0</v>
      </c>
      <c r="M746">
        <f>IF(availability[[#This Row],[start_missing]],"", IF(ISNUMBER(availability[[#This Row],[AvailableStart]]), availability[[#This Row],[AvailableStart]], IFERROR(TIMEVALUE(availability[[#This Row],[AvailableStart]]), "")))</f>
        <v>0.45833333333333331</v>
      </c>
      <c r="N746">
        <f>IF(availability[[#This Row],[end_missing]],"", IF(ISNUMBER(availability[[#This Row],[AvailableEnd]]), availability[[#This Row],[AvailableEnd]], IFERROR(TIMEVALUE(availability[[#This Row],[AvailableEnd]]), "")))</f>
        <v>0.54166666666666663</v>
      </c>
      <c r="O746" t="b">
        <f>IF(OR(availability[[#This Row],[start_missing]],availability[[#This Row],[end_missing]]), FALSE,
 IF(OR(availability[[#This Row],[start_not_time]],availability[[#This Row],[end_not_time]]), FALSE,
 availability[[#This Row],[end_num]]-availability[[#This Row],[start_num]]&lt;0))</f>
        <v>0</v>
      </c>
      <c r="P746" cm="1">
        <f t="array" aca="1" ref="P746" ca="1">IF(OR(availability[[#This Row],[start_missing]],availability[[#This Row],[end_missing]]), "",
 IF(OR(availability[[#This Row],[start_not_time]],availability[[#This Row],[end_not_time]]), "",
 (_FV(availability[#This Row],"end_num",TRUE)-_FV(availability[#This Row],"start_num",TRUE))*24))</f>
        <v>0</v>
      </c>
      <c r="Q746">
        <f ca="1">IF(availability[[#This Row],[duration_hours]]="", FALSE,
 OR(availability[[#This Row],[duration_hours]]&lt;=0, availability[[#This Row],[duration_hours]]&gt;16))</f>
        <v>0</v>
      </c>
    </row>
    <row r="747" spans="1:17" x14ac:dyDescent="0.25">
      <c r="A747" t="s">
        <v>863</v>
      </c>
      <c r="B747" t="s">
        <v>1051</v>
      </c>
      <c r="C747" s="1">
        <v>0.45833333333333331</v>
      </c>
      <c r="D747" s="1">
        <v>0.54166666666666663</v>
      </c>
      <c r="E747" t="b">
        <f>LEN(TRIM(availability[[#This Row],[FacultyID]]))=0</f>
        <v>0</v>
      </c>
      <c r="F747" t="b">
        <f>LEN(TRIM(availability[[#This Row],[Day]]))=0</f>
        <v>0</v>
      </c>
      <c r="G747" t="b">
        <f>IF(availability[[#This Row],[Day]]="",FALSE, ISERROR(MATCH(availability[[#This Row],[Day]], RefLists!$E:$E, 0)))</f>
        <v>0</v>
      </c>
      <c r="H747" t="b">
        <f>LEN(availability[[#This Row],[FacultyID]])&lt;&gt;LEN(TRIM(availability[[#This Row],[FacultyID]]))</f>
        <v>0</v>
      </c>
      <c r="I747" t="b">
        <f>OR(availability[[#This Row],[AvailableStart]]="", ISBLANK(availability[[#This Row],[AvailableStart]]))</f>
        <v>0</v>
      </c>
      <c r="J747" t="b">
        <f>OR(availability[[#This Row],[AvailableEnd]]="", ISBLANK(availability[[#This Row],[AvailableEnd]]))</f>
        <v>0</v>
      </c>
      <c r="K747" t="b">
        <f>AND(NOT(availability[[#This Row],[start_missing]]), NOT(ISNUMBER(availability[[#This Row],[AvailableStart]])))</f>
        <v>0</v>
      </c>
      <c r="L747" t="b">
        <f>AND(NOT(availability[[#This Row],[end_missing]]), NOT(ISNUMBER(availability[[#This Row],[AvailableEnd]])))</f>
        <v>0</v>
      </c>
      <c r="M747">
        <f>IF(availability[[#This Row],[start_missing]],"", IF(ISNUMBER(availability[[#This Row],[AvailableStart]]), availability[[#This Row],[AvailableStart]], IFERROR(TIMEVALUE(availability[[#This Row],[AvailableStart]]), "")))</f>
        <v>0.45833333333333331</v>
      </c>
      <c r="N747">
        <f>IF(availability[[#This Row],[end_missing]],"", IF(ISNUMBER(availability[[#This Row],[AvailableEnd]]), availability[[#This Row],[AvailableEnd]], IFERROR(TIMEVALUE(availability[[#This Row],[AvailableEnd]]), "")))</f>
        <v>0.54166666666666663</v>
      </c>
      <c r="O747" t="b">
        <f>IF(OR(availability[[#This Row],[start_missing]],availability[[#This Row],[end_missing]]), FALSE,
 IF(OR(availability[[#This Row],[start_not_time]],availability[[#This Row],[end_not_time]]), FALSE,
 availability[[#This Row],[end_num]]-availability[[#This Row],[start_num]]&lt;0))</f>
        <v>0</v>
      </c>
      <c r="P747" cm="1">
        <f t="array" aca="1" ref="P747" ca="1">IF(OR(availability[[#This Row],[start_missing]],availability[[#This Row],[end_missing]]), "",
 IF(OR(availability[[#This Row],[start_not_time]],availability[[#This Row],[end_not_time]]), "",
 (_FV(availability[#This Row],"end_num",TRUE)-_FV(availability[#This Row],"start_num",TRUE))*24))</f>
        <v>0</v>
      </c>
      <c r="Q747">
        <f ca="1">IF(availability[[#This Row],[duration_hours]]="", FALSE,
 OR(availability[[#This Row],[duration_hours]]&lt;=0, availability[[#This Row],[duration_hours]]&gt;16))</f>
        <v>0</v>
      </c>
    </row>
    <row r="748" spans="1:17" x14ac:dyDescent="0.25">
      <c r="A748" t="s">
        <v>866</v>
      </c>
      <c r="B748" t="s">
        <v>1049</v>
      </c>
      <c r="C748" s="1">
        <v>0.54166666666666663</v>
      </c>
      <c r="D748" s="1">
        <v>0.70833333333333337</v>
      </c>
      <c r="E748" t="b">
        <f>LEN(TRIM(availability[[#This Row],[FacultyID]]))=0</f>
        <v>0</v>
      </c>
      <c r="F748" t="b">
        <f>LEN(TRIM(availability[[#This Row],[Day]]))=0</f>
        <v>0</v>
      </c>
      <c r="G748" t="b">
        <f>IF(availability[[#This Row],[Day]]="",FALSE, ISERROR(MATCH(availability[[#This Row],[Day]], RefLists!$E:$E, 0)))</f>
        <v>0</v>
      </c>
      <c r="H748" t="b">
        <f>LEN(availability[[#This Row],[FacultyID]])&lt;&gt;LEN(TRIM(availability[[#This Row],[FacultyID]]))</f>
        <v>0</v>
      </c>
      <c r="I748" t="b">
        <f>OR(availability[[#This Row],[AvailableStart]]="", ISBLANK(availability[[#This Row],[AvailableStart]]))</f>
        <v>0</v>
      </c>
      <c r="J748" t="b">
        <f>OR(availability[[#This Row],[AvailableEnd]]="", ISBLANK(availability[[#This Row],[AvailableEnd]]))</f>
        <v>0</v>
      </c>
      <c r="K748" t="b">
        <f>AND(NOT(availability[[#This Row],[start_missing]]), NOT(ISNUMBER(availability[[#This Row],[AvailableStart]])))</f>
        <v>0</v>
      </c>
      <c r="L748" t="b">
        <f>AND(NOT(availability[[#This Row],[end_missing]]), NOT(ISNUMBER(availability[[#This Row],[AvailableEnd]])))</f>
        <v>0</v>
      </c>
      <c r="M748">
        <f>IF(availability[[#This Row],[start_missing]],"", IF(ISNUMBER(availability[[#This Row],[AvailableStart]]), availability[[#This Row],[AvailableStart]], IFERROR(TIMEVALUE(availability[[#This Row],[AvailableStart]]), "")))</f>
        <v>0.54166666666666663</v>
      </c>
      <c r="N748">
        <f>IF(availability[[#This Row],[end_missing]],"", IF(ISNUMBER(availability[[#This Row],[AvailableEnd]]), availability[[#This Row],[AvailableEnd]], IFERROR(TIMEVALUE(availability[[#This Row],[AvailableEnd]]), "")))</f>
        <v>0.70833333333333337</v>
      </c>
      <c r="O748" t="b">
        <f>IF(OR(availability[[#This Row],[start_missing]],availability[[#This Row],[end_missing]]), FALSE,
 IF(OR(availability[[#This Row],[start_not_time]],availability[[#This Row],[end_not_time]]), FALSE,
 availability[[#This Row],[end_num]]-availability[[#This Row],[start_num]]&lt;0))</f>
        <v>0</v>
      </c>
      <c r="P748" cm="1">
        <f t="array" aca="1" ref="P748" ca="1">IF(OR(availability[[#This Row],[start_missing]],availability[[#This Row],[end_missing]]), "",
 IF(OR(availability[[#This Row],[start_not_time]],availability[[#This Row],[end_not_time]]), "",
 (_FV(availability[#This Row],"end_num",TRUE)-_FV(availability[#This Row],"start_num",TRUE))*24))</f>
        <v>0</v>
      </c>
      <c r="Q748">
        <f ca="1">IF(availability[[#This Row],[duration_hours]]="", FALSE,
 OR(availability[[#This Row],[duration_hours]]&lt;=0, availability[[#This Row],[duration_hours]]&gt;16))</f>
        <v>0</v>
      </c>
    </row>
    <row r="749" spans="1:17" x14ac:dyDescent="0.25">
      <c r="A749" t="s">
        <v>866</v>
      </c>
      <c r="B749" t="s">
        <v>1050</v>
      </c>
      <c r="C749" s="1">
        <v>0.5</v>
      </c>
      <c r="D749" s="1">
        <v>0.625</v>
      </c>
      <c r="E749" t="b">
        <f>LEN(TRIM(availability[[#This Row],[FacultyID]]))=0</f>
        <v>0</v>
      </c>
      <c r="F749" t="b">
        <f>LEN(TRIM(availability[[#This Row],[Day]]))=0</f>
        <v>0</v>
      </c>
      <c r="G749" t="b">
        <f>IF(availability[[#This Row],[Day]]="",FALSE, ISERROR(MATCH(availability[[#This Row],[Day]], RefLists!$E:$E, 0)))</f>
        <v>0</v>
      </c>
      <c r="H749" t="b">
        <f>LEN(availability[[#This Row],[FacultyID]])&lt;&gt;LEN(TRIM(availability[[#This Row],[FacultyID]]))</f>
        <v>0</v>
      </c>
      <c r="I749" t="b">
        <f>OR(availability[[#This Row],[AvailableStart]]="", ISBLANK(availability[[#This Row],[AvailableStart]]))</f>
        <v>0</v>
      </c>
      <c r="J749" t="b">
        <f>OR(availability[[#This Row],[AvailableEnd]]="", ISBLANK(availability[[#This Row],[AvailableEnd]]))</f>
        <v>0</v>
      </c>
      <c r="K749" t="b">
        <f>AND(NOT(availability[[#This Row],[start_missing]]), NOT(ISNUMBER(availability[[#This Row],[AvailableStart]])))</f>
        <v>0</v>
      </c>
      <c r="L749" t="b">
        <f>AND(NOT(availability[[#This Row],[end_missing]]), NOT(ISNUMBER(availability[[#This Row],[AvailableEnd]])))</f>
        <v>0</v>
      </c>
      <c r="M749">
        <f>IF(availability[[#This Row],[start_missing]],"", IF(ISNUMBER(availability[[#This Row],[AvailableStart]]), availability[[#This Row],[AvailableStart]], IFERROR(TIMEVALUE(availability[[#This Row],[AvailableStart]]), "")))</f>
        <v>0.5</v>
      </c>
      <c r="N749">
        <f>IF(availability[[#This Row],[end_missing]],"", IF(ISNUMBER(availability[[#This Row],[AvailableEnd]]), availability[[#This Row],[AvailableEnd]], IFERROR(TIMEVALUE(availability[[#This Row],[AvailableEnd]]), "")))</f>
        <v>0.625</v>
      </c>
      <c r="O749" t="b">
        <f>IF(OR(availability[[#This Row],[start_missing]],availability[[#This Row],[end_missing]]), FALSE,
 IF(OR(availability[[#This Row],[start_not_time]],availability[[#This Row],[end_not_time]]), FALSE,
 availability[[#This Row],[end_num]]-availability[[#This Row],[start_num]]&lt;0))</f>
        <v>0</v>
      </c>
      <c r="P749" cm="1">
        <f t="array" aca="1" ref="P749" ca="1">IF(OR(availability[[#This Row],[start_missing]],availability[[#This Row],[end_missing]]), "",
 IF(OR(availability[[#This Row],[start_not_time]],availability[[#This Row],[end_not_time]]), "",
 (_FV(availability[#This Row],"end_num",TRUE)-_FV(availability[#This Row],"start_num",TRUE))*24))</f>
        <v>0</v>
      </c>
      <c r="Q749">
        <f ca="1">IF(availability[[#This Row],[duration_hours]]="", FALSE,
 OR(availability[[#This Row],[duration_hours]]&lt;=0, availability[[#This Row],[duration_hours]]&gt;16))</f>
        <v>0</v>
      </c>
    </row>
    <row r="750" spans="1:17" x14ac:dyDescent="0.25">
      <c r="A750" t="s">
        <v>866</v>
      </c>
      <c r="B750" t="s">
        <v>1051</v>
      </c>
      <c r="C750" s="1">
        <v>0.33333333333333331</v>
      </c>
      <c r="D750" s="1">
        <v>0.41666666666666669</v>
      </c>
      <c r="E750" t="b">
        <f>LEN(TRIM(availability[[#This Row],[FacultyID]]))=0</f>
        <v>0</v>
      </c>
      <c r="F750" t="b">
        <f>LEN(TRIM(availability[[#This Row],[Day]]))=0</f>
        <v>0</v>
      </c>
      <c r="G750" t="b">
        <f>IF(availability[[#This Row],[Day]]="",FALSE, ISERROR(MATCH(availability[[#This Row],[Day]], RefLists!$E:$E, 0)))</f>
        <v>0</v>
      </c>
      <c r="H750" t="b">
        <f>LEN(availability[[#This Row],[FacultyID]])&lt;&gt;LEN(TRIM(availability[[#This Row],[FacultyID]]))</f>
        <v>0</v>
      </c>
      <c r="I750" t="b">
        <f>OR(availability[[#This Row],[AvailableStart]]="", ISBLANK(availability[[#This Row],[AvailableStart]]))</f>
        <v>0</v>
      </c>
      <c r="J750" t="b">
        <f>OR(availability[[#This Row],[AvailableEnd]]="", ISBLANK(availability[[#This Row],[AvailableEnd]]))</f>
        <v>0</v>
      </c>
      <c r="K750" t="b">
        <f>AND(NOT(availability[[#This Row],[start_missing]]), NOT(ISNUMBER(availability[[#This Row],[AvailableStart]])))</f>
        <v>0</v>
      </c>
      <c r="L750" t="b">
        <f>AND(NOT(availability[[#This Row],[end_missing]]), NOT(ISNUMBER(availability[[#This Row],[AvailableEnd]])))</f>
        <v>0</v>
      </c>
      <c r="M750">
        <f>IF(availability[[#This Row],[start_missing]],"", IF(ISNUMBER(availability[[#This Row],[AvailableStart]]), availability[[#This Row],[AvailableStart]], IFERROR(TIMEVALUE(availability[[#This Row],[AvailableStart]]), "")))</f>
        <v>0.33333333333333331</v>
      </c>
      <c r="N750">
        <f>IF(availability[[#This Row],[end_missing]],"", IF(ISNUMBER(availability[[#This Row],[AvailableEnd]]), availability[[#This Row],[AvailableEnd]], IFERROR(TIMEVALUE(availability[[#This Row],[AvailableEnd]]), "")))</f>
        <v>0.41666666666666669</v>
      </c>
      <c r="O750" t="b">
        <f>IF(OR(availability[[#This Row],[start_missing]],availability[[#This Row],[end_missing]]), FALSE,
 IF(OR(availability[[#This Row],[start_not_time]],availability[[#This Row],[end_not_time]]), FALSE,
 availability[[#This Row],[end_num]]-availability[[#This Row],[start_num]]&lt;0))</f>
        <v>0</v>
      </c>
      <c r="P750" cm="1">
        <f t="array" aca="1" ref="P750" ca="1">IF(OR(availability[[#This Row],[start_missing]],availability[[#This Row],[end_missing]]), "",
 IF(OR(availability[[#This Row],[start_not_time]],availability[[#This Row],[end_not_time]]), "",
 (_FV(availability[#This Row],"end_num",TRUE)-_FV(availability[#This Row],"start_num",TRUE))*24))</f>
        <v>0</v>
      </c>
      <c r="Q750">
        <f ca="1">IF(availability[[#This Row],[duration_hours]]="", FALSE,
 OR(availability[[#This Row],[duration_hours]]&lt;=0, availability[[#This Row],[duration_hours]]&gt;16))</f>
        <v>0</v>
      </c>
    </row>
    <row r="751" spans="1:17" x14ac:dyDescent="0.25">
      <c r="A751" t="s">
        <v>869</v>
      </c>
      <c r="B751" t="s">
        <v>1051</v>
      </c>
      <c r="C751" s="1">
        <v>0.375</v>
      </c>
      <c r="D751" s="1">
        <v>0.54166666666666663</v>
      </c>
      <c r="E751" t="b">
        <f>LEN(TRIM(availability[[#This Row],[FacultyID]]))=0</f>
        <v>0</v>
      </c>
      <c r="F751" t="b">
        <f>LEN(TRIM(availability[[#This Row],[Day]]))=0</f>
        <v>0</v>
      </c>
      <c r="G751" t="b">
        <f>IF(availability[[#This Row],[Day]]="",FALSE, ISERROR(MATCH(availability[[#This Row],[Day]], RefLists!$E:$E, 0)))</f>
        <v>0</v>
      </c>
      <c r="H751" t="b">
        <f>LEN(availability[[#This Row],[FacultyID]])&lt;&gt;LEN(TRIM(availability[[#This Row],[FacultyID]]))</f>
        <v>0</v>
      </c>
      <c r="I751" t="b">
        <f>OR(availability[[#This Row],[AvailableStart]]="", ISBLANK(availability[[#This Row],[AvailableStart]]))</f>
        <v>0</v>
      </c>
      <c r="J751" t="b">
        <f>OR(availability[[#This Row],[AvailableEnd]]="", ISBLANK(availability[[#This Row],[AvailableEnd]]))</f>
        <v>0</v>
      </c>
      <c r="K751" t="b">
        <f>AND(NOT(availability[[#This Row],[start_missing]]), NOT(ISNUMBER(availability[[#This Row],[AvailableStart]])))</f>
        <v>0</v>
      </c>
      <c r="L751" t="b">
        <f>AND(NOT(availability[[#This Row],[end_missing]]), NOT(ISNUMBER(availability[[#This Row],[AvailableEnd]])))</f>
        <v>0</v>
      </c>
      <c r="M751">
        <f>IF(availability[[#This Row],[start_missing]],"", IF(ISNUMBER(availability[[#This Row],[AvailableStart]]), availability[[#This Row],[AvailableStart]], IFERROR(TIMEVALUE(availability[[#This Row],[AvailableStart]]), "")))</f>
        <v>0.375</v>
      </c>
      <c r="N751">
        <f>IF(availability[[#This Row],[end_missing]],"", IF(ISNUMBER(availability[[#This Row],[AvailableEnd]]), availability[[#This Row],[AvailableEnd]], IFERROR(TIMEVALUE(availability[[#This Row],[AvailableEnd]]), "")))</f>
        <v>0.54166666666666663</v>
      </c>
      <c r="O751" t="b">
        <f>IF(OR(availability[[#This Row],[start_missing]],availability[[#This Row],[end_missing]]), FALSE,
 IF(OR(availability[[#This Row],[start_not_time]],availability[[#This Row],[end_not_time]]), FALSE,
 availability[[#This Row],[end_num]]-availability[[#This Row],[start_num]]&lt;0))</f>
        <v>0</v>
      </c>
      <c r="P751" cm="1">
        <f t="array" aca="1" ref="P751" ca="1">IF(OR(availability[[#This Row],[start_missing]],availability[[#This Row],[end_missing]]), "",
 IF(OR(availability[[#This Row],[start_not_time]],availability[[#This Row],[end_not_time]]), "",
 (_FV(availability[#This Row],"end_num",TRUE)-_FV(availability[#This Row],"start_num",TRUE))*24))</f>
        <v>0</v>
      </c>
      <c r="Q751">
        <f ca="1">IF(availability[[#This Row],[duration_hours]]="", FALSE,
 OR(availability[[#This Row],[duration_hours]]&lt;=0, availability[[#This Row],[duration_hours]]&gt;16))</f>
        <v>0</v>
      </c>
    </row>
    <row r="752" spans="1:17" x14ac:dyDescent="0.25">
      <c r="A752" t="s">
        <v>869</v>
      </c>
      <c r="B752" t="s">
        <v>1049</v>
      </c>
      <c r="C752" s="1">
        <v>0.5</v>
      </c>
      <c r="D752" s="1">
        <v>0.58333333333333337</v>
      </c>
      <c r="E752" t="b">
        <f>LEN(TRIM(availability[[#This Row],[FacultyID]]))=0</f>
        <v>0</v>
      </c>
      <c r="F752" t="b">
        <f>LEN(TRIM(availability[[#This Row],[Day]]))=0</f>
        <v>0</v>
      </c>
      <c r="G752" t="b">
        <f>IF(availability[[#This Row],[Day]]="",FALSE, ISERROR(MATCH(availability[[#This Row],[Day]], RefLists!$E:$E, 0)))</f>
        <v>0</v>
      </c>
      <c r="H752" t="b">
        <f>LEN(availability[[#This Row],[FacultyID]])&lt;&gt;LEN(TRIM(availability[[#This Row],[FacultyID]]))</f>
        <v>0</v>
      </c>
      <c r="I752" t="b">
        <f>OR(availability[[#This Row],[AvailableStart]]="", ISBLANK(availability[[#This Row],[AvailableStart]]))</f>
        <v>0</v>
      </c>
      <c r="J752" t="b">
        <f>OR(availability[[#This Row],[AvailableEnd]]="", ISBLANK(availability[[#This Row],[AvailableEnd]]))</f>
        <v>0</v>
      </c>
      <c r="K752" t="b">
        <f>AND(NOT(availability[[#This Row],[start_missing]]), NOT(ISNUMBER(availability[[#This Row],[AvailableStart]])))</f>
        <v>0</v>
      </c>
      <c r="L752" t="b">
        <f>AND(NOT(availability[[#This Row],[end_missing]]), NOT(ISNUMBER(availability[[#This Row],[AvailableEnd]])))</f>
        <v>0</v>
      </c>
      <c r="M752">
        <f>IF(availability[[#This Row],[start_missing]],"", IF(ISNUMBER(availability[[#This Row],[AvailableStart]]), availability[[#This Row],[AvailableStart]], IFERROR(TIMEVALUE(availability[[#This Row],[AvailableStart]]), "")))</f>
        <v>0.5</v>
      </c>
      <c r="N752">
        <f>IF(availability[[#This Row],[end_missing]],"", IF(ISNUMBER(availability[[#This Row],[AvailableEnd]]), availability[[#This Row],[AvailableEnd]], IFERROR(TIMEVALUE(availability[[#This Row],[AvailableEnd]]), "")))</f>
        <v>0.58333333333333337</v>
      </c>
      <c r="O752" t="b">
        <f>IF(OR(availability[[#This Row],[start_missing]],availability[[#This Row],[end_missing]]), FALSE,
 IF(OR(availability[[#This Row],[start_not_time]],availability[[#This Row],[end_not_time]]), FALSE,
 availability[[#This Row],[end_num]]-availability[[#This Row],[start_num]]&lt;0))</f>
        <v>0</v>
      </c>
      <c r="P752" cm="1">
        <f t="array" aca="1" ref="P752" ca="1">IF(OR(availability[[#This Row],[start_missing]],availability[[#This Row],[end_missing]]), "",
 IF(OR(availability[[#This Row],[start_not_time]],availability[[#This Row],[end_not_time]]), "",
 (_FV(availability[#This Row],"end_num",TRUE)-_FV(availability[#This Row],"start_num",TRUE))*24))</f>
        <v>0</v>
      </c>
      <c r="Q752">
        <f ca="1">IF(availability[[#This Row],[duration_hours]]="", FALSE,
 OR(availability[[#This Row],[duration_hours]]&lt;=0, availability[[#This Row],[duration_hours]]&gt;16))</f>
        <v>0</v>
      </c>
    </row>
    <row r="753" spans="1:17" x14ac:dyDescent="0.25">
      <c r="A753" t="s">
        <v>872</v>
      </c>
      <c r="B753" t="s">
        <v>1053</v>
      </c>
      <c r="C753" s="1">
        <v>0.33333333333333331</v>
      </c>
      <c r="D753" s="1">
        <v>0.41666666666666669</v>
      </c>
      <c r="E753" t="b">
        <f>LEN(TRIM(availability[[#This Row],[FacultyID]]))=0</f>
        <v>0</v>
      </c>
      <c r="F753" t="b">
        <f>LEN(TRIM(availability[[#This Row],[Day]]))=0</f>
        <v>0</v>
      </c>
      <c r="G753" t="b">
        <f>IF(availability[[#This Row],[Day]]="",FALSE, ISERROR(MATCH(availability[[#This Row],[Day]], RefLists!$E:$E, 0)))</f>
        <v>0</v>
      </c>
      <c r="H753" t="b">
        <f>LEN(availability[[#This Row],[FacultyID]])&lt;&gt;LEN(TRIM(availability[[#This Row],[FacultyID]]))</f>
        <v>0</v>
      </c>
      <c r="I753" t="b">
        <f>OR(availability[[#This Row],[AvailableStart]]="", ISBLANK(availability[[#This Row],[AvailableStart]]))</f>
        <v>0</v>
      </c>
      <c r="J753" t="b">
        <f>OR(availability[[#This Row],[AvailableEnd]]="", ISBLANK(availability[[#This Row],[AvailableEnd]]))</f>
        <v>0</v>
      </c>
      <c r="K753" t="b">
        <f>AND(NOT(availability[[#This Row],[start_missing]]), NOT(ISNUMBER(availability[[#This Row],[AvailableStart]])))</f>
        <v>0</v>
      </c>
      <c r="L753" t="b">
        <f>AND(NOT(availability[[#This Row],[end_missing]]), NOT(ISNUMBER(availability[[#This Row],[AvailableEnd]])))</f>
        <v>0</v>
      </c>
      <c r="M753">
        <f>IF(availability[[#This Row],[start_missing]],"", IF(ISNUMBER(availability[[#This Row],[AvailableStart]]), availability[[#This Row],[AvailableStart]], IFERROR(TIMEVALUE(availability[[#This Row],[AvailableStart]]), "")))</f>
        <v>0.33333333333333331</v>
      </c>
      <c r="N753">
        <f>IF(availability[[#This Row],[end_missing]],"", IF(ISNUMBER(availability[[#This Row],[AvailableEnd]]), availability[[#This Row],[AvailableEnd]], IFERROR(TIMEVALUE(availability[[#This Row],[AvailableEnd]]), "")))</f>
        <v>0.41666666666666669</v>
      </c>
      <c r="O753" t="b">
        <f>IF(OR(availability[[#This Row],[start_missing]],availability[[#This Row],[end_missing]]), FALSE,
 IF(OR(availability[[#This Row],[start_not_time]],availability[[#This Row],[end_not_time]]), FALSE,
 availability[[#This Row],[end_num]]-availability[[#This Row],[start_num]]&lt;0))</f>
        <v>0</v>
      </c>
      <c r="P753" cm="1">
        <f t="array" aca="1" ref="P753" ca="1">IF(OR(availability[[#This Row],[start_missing]],availability[[#This Row],[end_missing]]), "",
 IF(OR(availability[[#This Row],[start_not_time]],availability[[#This Row],[end_not_time]]), "",
 (_FV(availability[#This Row],"end_num",TRUE)-_FV(availability[#This Row],"start_num",TRUE))*24))</f>
        <v>0</v>
      </c>
      <c r="Q753">
        <f ca="1">IF(availability[[#This Row],[duration_hours]]="", FALSE,
 OR(availability[[#This Row],[duration_hours]]&lt;=0, availability[[#This Row],[duration_hours]]&gt;16))</f>
        <v>0</v>
      </c>
    </row>
    <row r="754" spans="1:17" x14ac:dyDescent="0.25">
      <c r="A754" t="s">
        <v>872</v>
      </c>
      <c r="B754" t="s">
        <v>1051</v>
      </c>
      <c r="C754" s="1">
        <v>0.375</v>
      </c>
      <c r="D754" s="1">
        <v>0.5</v>
      </c>
      <c r="E754" t="b">
        <f>LEN(TRIM(availability[[#This Row],[FacultyID]]))=0</f>
        <v>0</v>
      </c>
      <c r="F754" t="b">
        <f>LEN(TRIM(availability[[#This Row],[Day]]))=0</f>
        <v>0</v>
      </c>
      <c r="G754" t="b">
        <f>IF(availability[[#This Row],[Day]]="",FALSE, ISERROR(MATCH(availability[[#This Row],[Day]], RefLists!$E:$E, 0)))</f>
        <v>0</v>
      </c>
      <c r="H754" t="b">
        <f>LEN(availability[[#This Row],[FacultyID]])&lt;&gt;LEN(TRIM(availability[[#This Row],[FacultyID]]))</f>
        <v>0</v>
      </c>
      <c r="I754" t="b">
        <f>OR(availability[[#This Row],[AvailableStart]]="", ISBLANK(availability[[#This Row],[AvailableStart]]))</f>
        <v>0</v>
      </c>
      <c r="J754" t="b">
        <f>OR(availability[[#This Row],[AvailableEnd]]="", ISBLANK(availability[[#This Row],[AvailableEnd]]))</f>
        <v>0</v>
      </c>
      <c r="K754" t="b">
        <f>AND(NOT(availability[[#This Row],[start_missing]]), NOT(ISNUMBER(availability[[#This Row],[AvailableStart]])))</f>
        <v>0</v>
      </c>
      <c r="L754" t="b">
        <f>AND(NOT(availability[[#This Row],[end_missing]]), NOT(ISNUMBER(availability[[#This Row],[AvailableEnd]])))</f>
        <v>0</v>
      </c>
      <c r="M754">
        <f>IF(availability[[#This Row],[start_missing]],"", IF(ISNUMBER(availability[[#This Row],[AvailableStart]]), availability[[#This Row],[AvailableStart]], IFERROR(TIMEVALUE(availability[[#This Row],[AvailableStart]]), "")))</f>
        <v>0.375</v>
      </c>
      <c r="N754">
        <f>IF(availability[[#This Row],[end_missing]],"", IF(ISNUMBER(availability[[#This Row],[AvailableEnd]]), availability[[#This Row],[AvailableEnd]], IFERROR(TIMEVALUE(availability[[#This Row],[AvailableEnd]]), "")))</f>
        <v>0.5</v>
      </c>
      <c r="O754" t="b">
        <f>IF(OR(availability[[#This Row],[start_missing]],availability[[#This Row],[end_missing]]), FALSE,
 IF(OR(availability[[#This Row],[start_not_time]],availability[[#This Row],[end_not_time]]), FALSE,
 availability[[#This Row],[end_num]]-availability[[#This Row],[start_num]]&lt;0))</f>
        <v>0</v>
      </c>
      <c r="P754" cm="1">
        <f t="array" aca="1" ref="P754" ca="1">IF(OR(availability[[#This Row],[start_missing]],availability[[#This Row],[end_missing]]), "",
 IF(OR(availability[[#This Row],[start_not_time]],availability[[#This Row],[end_not_time]]), "",
 (_FV(availability[#This Row],"end_num",TRUE)-_FV(availability[#This Row],"start_num",TRUE))*24))</f>
        <v>0</v>
      </c>
      <c r="Q754">
        <f ca="1">IF(availability[[#This Row],[duration_hours]]="", FALSE,
 OR(availability[[#This Row],[duration_hours]]&lt;=0, availability[[#This Row],[duration_hours]]&gt;16))</f>
        <v>0</v>
      </c>
    </row>
    <row r="755" spans="1:17" x14ac:dyDescent="0.25">
      <c r="A755" t="s">
        <v>872</v>
      </c>
      <c r="B755" t="s">
        <v>1052</v>
      </c>
      <c r="C755" s="1">
        <v>0.45833333333333331</v>
      </c>
      <c r="D755" s="1">
        <v>0.54166666666666663</v>
      </c>
      <c r="E755" t="b">
        <f>LEN(TRIM(availability[[#This Row],[FacultyID]]))=0</f>
        <v>0</v>
      </c>
      <c r="F755" t="b">
        <f>LEN(TRIM(availability[[#This Row],[Day]]))=0</f>
        <v>0</v>
      </c>
      <c r="G755" t="b">
        <f>IF(availability[[#This Row],[Day]]="",FALSE, ISERROR(MATCH(availability[[#This Row],[Day]], RefLists!$E:$E, 0)))</f>
        <v>0</v>
      </c>
      <c r="H755" t="b">
        <f>LEN(availability[[#This Row],[FacultyID]])&lt;&gt;LEN(TRIM(availability[[#This Row],[FacultyID]]))</f>
        <v>0</v>
      </c>
      <c r="I755" t="b">
        <f>OR(availability[[#This Row],[AvailableStart]]="", ISBLANK(availability[[#This Row],[AvailableStart]]))</f>
        <v>0</v>
      </c>
      <c r="J755" t="b">
        <f>OR(availability[[#This Row],[AvailableEnd]]="", ISBLANK(availability[[#This Row],[AvailableEnd]]))</f>
        <v>0</v>
      </c>
      <c r="K755" t="b">
        <f>AND(NOT(availability[[#This Row],[start_missing]]), NOT(ISNUMBER(availability[[#This Row],[AvailableStart]])))</f>
        <v>0</v>
      </c>
      <c r="L755" t="b">
        <f>AND(NOT(availability[[#This Row],[end_missing]]), NOT(ISNUMBER(availability[[#This Row],[AvailableEnd]])))</f>
        <v>0</v>
      </c>
      <c r="M755">
        <f>IF(availability[[#This Row],[start_missing]],"", IF(ISNUMBER(availability[[#This Row],[AvailableStart]]), availability[[#This Row],[AvailableStart]], IFERROR(TIMEVALUE(availability[[#This Row],[AvailableStart]]), "")))</f>
        <v>0.45833333333333331</v>
      </c>
      <c r="N755">
        <f>IF(availability[[#This Row],[end_missing]],"", IF(ISNUMBER(availability[[#This Row],[AvailableEnd]]), availability[[#This Row],[AvailableEnd]], IFERROR(TIMEVALUE(availability[[#This Row],[AvailableEnd]]), "")))</f>
        <v>0.54166666666666663</v>
      </c>
      <c r="O755" t="b">
        <f>IF(OR(availability[[#This Row],[start_missing]],availability[[#This Row],[end_missing]]), FALSE,
 IF(OR(availability[[#This Row],[start_not_time]],availability[[#This Row],[end_not_time]]), FALSE,
 availability[[#This Row],[end_num]]-availability[[#This Row],[start_num]]&lt;0))</f>
        <v>0</v>
      </c>
      <c r="P755" cm="1">
        <f t="array" aca="1" ref="P755" ca="1">IF(OR(availability[[#This Row],[start_missing]],availability[[#This Row],[end_missing]]), "",
 IF(OR(availability[[#This Row],[start_not_time]],availability[[#This Row],[end_not_time]]), "",
 (_FV(availability[#This Row],"end_num",TRUE)-_FV(availability[#This Row],"start_num",TRUE))*24))</f>
        <v>0</v>
      </c>
      <c r="Q755">
        <f ca="1">IF(availability[[#This Row],[duration_hours]]="", FALSE,
 OR(availability[[#This Row],[duration_hours]]&lt;=0, availability[[#This Row],[duration_hours]]&gt;16))</f>
        <v>0</v>
      </c>
    </row>
    <row r="756" spans="1:17" x14ac:dyDescent="0.25">
      <c r="A756" t="s">
        <v>872</v>
      </c>
      <c r="B756" t="s">
        <v>1049</v>
      </c>
      <c r="C756" s="1">
        <v>0.33333333333333331</v>
      </c>
      <c r="D756" s="1">
        <v>0.5</v>
      </c>
      <c r="E756" t="b">
        <f>LEN(TRIM(availability[[#This Row],[FacultyID]]))=0</f>
        <v>0</v>
      </c>
      <c r="F756" t="b">
        <f>LEN(TRIM(availability[[#This Row],[Day]]))=0</f>
        <v>0</v>
      </c>
      <c r="G756" t="b">
        <f>IF(availability[[#This Row],[Day]]="",FALSE, ISERROR(MATCH(availability[[#This Row],[Day]], RefLists!$E:$E, 0)))</f>
        <v>0</v>
      </c>
      <c r="H756" t="b">
        <f>LEN(availability[[#This Row],[FacultyID]])&lt;&gt;LEN(TRIM(availability[[#This Row],[FacultyID]]))</f>
        <v>0</v>
      </c>
      <c r="I756" t="b">
        <f>OR(availability[[#This Row],[AvailableStart]]="", ISBLANK(availability[[#This Row],[AvailableStart]]))</f>
        <v>0</v>
      </c>
      <c r="J756" t="b">
        <f>OR(availability[[#This Row],[AvailableEnd]]="", ISBLANK(availability[[#This Row],[AvailableEnd]]))</f>
        <v>0</v>
      </c>
      <c r="K756" t="b">
        <f>AND(NOT(availability[[#This Row],[start_missing]]), NOT(ISNUMBER(availability[[#This Row],[AvailableStart]])))</f>
        <v>0</v>
      </c>
      <c r="L756" t="b">
        <f>AND(NOT(availability[[#This Row],[end_missing]]), NOT(ISNUMBER(availability[[#This Row],[AvailableEnd]])))</f>
        <v>0</v>
      </c>
      <c r="M756">
        <f>IF(availability[[#This Row],[start_missing]],"", IF(ISNUMBER(availability[[#This Row],[AvailableStart]]), availability[[#This Row],[AvailableStart]], IFERROR(TIMEVALUE(availability[[#This Row],[AvailableStart]]), "")))</f>
        <v>0.33333333333333331</v>
      </c>
      <c r="N756">
        <f>IF(availability[[#This Row],[end_missing]],"", IF(ISNUMBER(availability[[#This Row],[AvailableEnd]]), availability[[#This Row],[AvailableEnd]], IFERROR(TIMEVALUE(availability[[#This Row],[AvailableEnd]]), "")))</f>
        <v>0.5</v>
      </c>
      <c r="O756" t="b">
        <f>IF(OR(availability[[#This Row],[start_missing]],availability[[#This Row],[end_missing]]), FALSE,
 IF(OR(availability[[#This Row],[start_not_time]],availability[[#This Row],[end_not_time]]), FALSE,
 availability[[#This Row],[end_num]]-availability[[#This Row],[start_num]]&lt;0))</f>
        <v>0</v>
      </c>
      <c r="P756" cm="1">
        <f t="array" aca="1" ref="P756" ca="1">IF(OR(availability[[#This Row],[start_missing]],availability[[#This Row],[end_missing]]), "",
 IF(OR(availability[[#This Row],[start_not_time]],availability[[#This Row],[end_not_time]]), "",
 (_FV(availability[#This Row],"end_num",TRUE)-_FV(availability[#This Row],"start_num",TRUE))*24))</f>
        <v>0</v>
      </c>
      <c r="Q756">
        <f ca="1">IF(availability[[#This Row],[duration_hours]]="", FALSE,
 OR(availability[[#This Row],[duration_hours]]&lt;=0, availability[[#This Row],[duration_hours]]&gt;16))</f>
        <v>0</v>
      </c>
    </row>
    <row r="757" spans="1:17" x14ac:dyDescent="0.25">
      <c r="A757" t="s">
        <v>875</v>
      </c>
      <c r="B757" t="s">
        <v>1052</v>
      </c>
      <c r="C757" s="1">
        <v>0.5</v>
      </c>
      <c r="D757" s="1">
        <v>0.66666666666666663</v>
      </c>
      <c r="E757" t="b">
        <f>LEN(TRIM(availability[[#This Row],[FacultyID]]))=0</f>
        <v>0</v>
      </c>
      <c r="F757" t="b">
        <f>LEN(TRIM(availability[[#This Row],[Day]]))=0</f>
        <v>0</v>
      </c>
      <c r="G757" t="b">
        <f>IF(availability[[#This Row],[Day]]="",FALSE, ISERROR(MATCH(availability[[#This Row],[Day]], RefLists!$E:$E, 0)))</f>
        <v>0</v>
      </c>
      <c r="H757" t="b">
        <f>LEN(availability[[#This Row],[FacultyID]])&lt;&gt;LEN(TRIM(availability[[#This Row],[FacultyID]]))</f>
        <v>0</v>
      </c>
      <c r="I757" t="b">
        <f>OR(availability[[#This Row],[AvailableStart]]="", ISBLANK(availability[[#This Row],[AvailableStart]]))</f>
        <v>0</v>
      </c>
      <c r="J757" t="b">
        <f>OR(availability[[#This Row],[AvailableEnd]]="", ISBLANK(availability[[#This Row],[AvailableEnd]]))</f>
        <v>0</v>
      </c>
      <c r="K757" t="b">
        <f>AND(NOT(availability[[#This Row],[start_missing]]), NOT(ISNUMBER(availability[[#This Row],[AvailableStart]])))</f>
        <v>0</v>
      </c>
      <c r="L757" t="b">
        <f>AND(NOT(availability[[#This Row],[end_missing]]), NOT(ISNUMBER(availability[[#This Row],[AvailableEnd]])))</f>
        <v>0</v>
      </c>
      <c r="M757">
        <f>IF(availability[[#This Row],[start_missing]],"", IF(ISNUMBER(availability[[#This Row],[AvailableStart]]), availability[[#This Row],[AvailableStart]], IFERROR(TIMEVALUE(availability[[#This Row],[AvailableStart]]), "")))</f>
        <v>0.5</v>
      </c>
      <c r="N757">
        <f>IF(availability[[#This Row],[end_missing]],"", IF(ISNUMBER(availability[[#This Row],[AvailableEnd]]), availability[[#This Row],[AvailableEnd]], IFERROR(TIMEVALUE(availability[[#This Row],[AvailableEnd]]), "")))</f>
        <v>0.66666666666666663</v>
      </c>
      <c r="O757" t="b">
        <f>IF(OR(availability[[#This Row],[start_missing]],availability[[#This Row],[end_missing]]), FALSE,
 IF(OR(availability[[#This Row],[start_not_time]],availability[[#This Row],[end_not_time]]), FALSE,
 availability[[#This Row],[end_num]]-availability[[#This Row],[start_num]]&lt;0))</f>
        <v>0</v>
      </c>
      <c r="P757" cm="1">
        <f t="array" aca="1" ref="P757" ca="1">IF(OR(availability[[#This Row],[start_missing]],availability[[#This Row],[end_missing]]), "",
 IF(OR(availability[[#This Row],[start_not_time]],availability[[#This Row],[end_not_time]]), "",
 (_FV(availability[#This Row],"end_num",TRUE)-_FV(availability[#This Row],"start_num",TRUE))*24))</f>
        <v>0</v>
      </c>
      <c r="Q757">
        <f ca="1">IF(availability[[#This Row],[duration_hours]]="", FALSE,
 OR(availability[[#This Row],[duration_hours]]&lt;=0, availability[[#This Row],[duration_hours]]&gt;16))</f>
        <v>0</v>
      </c>
    </row>
    <row r="758" spans="1:17" x14ac:dyDescent="0.25">
      <c r="A758" t="s">
        <v>875</v>
      </c>
      <c r="B758" t="s">
        <v>1051</v>
      </c>
      <c r="C758" s="1">
        <v>0.54166666666666663</v>
      </c>
      <c r="D758" s="1">
        <v>0.70833333333333337</v>
      </c>
      <c r="E758" t="b">
        <f>LEN(TRIM(availability[[#This Row],[FacultyID]]))=0</f>
        <v>0</v>
      </c>
      <c r="F758" t="b">
        <f>LEN(TRIM(availability[[#This Row],[Day]]))=0</f>
        <v>0</v>
      </c>
      <c r="G758" t="b">
        <f>IF(availability[[#This Row],[Day]]="",FALSE, ISERROR(MATCH(availability[[#This Row],[Day]], RefLists!$E:$E, 0)))</f>
        <v>0</v>
      </c>
      <c r="H758" t="b">
        <f>LEN(availability[[#This Row],[FacultyID]])&lt;&gt;LEN(TRIM(availability[[#This Row],[FacultyID]]))</f>
        <v>0</v>
      </c>
      <c r="I758" t="b">
        <f>OR(availability[[#This Row],[AvailableStart]]="", ISBLANK(availability[[#This Row],[AvailableStart]]))</f>
        <v>0</v>
      </c>
      <c r="J758" t="b">
        <f>OR(availability[[#This Row],[AvailableEnd]]="", ISBLANK(availability[[#This Row],[AvailableEnd]]))</f>
        <v>0</v>
      </c>
      <c r="K758" t="b">
        <f>AND(NOT(availability[[#This Row],[start_missing]]), NOT(ISNUMBER(availability[[#This Row],[AvailableStart]])))</f>
        <v>0</v>
      </c>
      <c r="L758" t="b">
        <f>AND(NOT(availability[[#This Row],[end_missing]]), NOT(ISNUMBER(availability[[#This Row],[AvailableEnd]])))</f>
        <v>0</v>
      </c>
      <c r="M758">
        <f>IF(availability[[#This Row],[start_missing]],"", IF(ISNUMBER(availability[[#This Row],[AvailableStart]]), availability[[#This Row],[AvailableStart]], IFERROR(TIMEVALUE(availability[[#This Row],[AvailableStart]]), "")))</f>
        <v>0.54166666666666663</v>
      </c>
      <c r="N758">
        <f>IF(availability[[#This Row],[end_missing]],"", IF(ISNUMBER(availability[[#This Row],[AvailableEnd]]), availability[[#This Row],[AvailableEnd]], IFERROR(TIMEVALUE(availability[[#This Row],[AvailableEnd]]), "")))</f>
        <v>0.70833333333333337</v>
      </c>
      <c r="O758" t="b">
        <f>IF(OR(availability[[#This Row],[start_missing]],availability[[#This Row],[end_missing]]), FALSE,
 IF(OR(availability[[#This Row],[start_not_time]],availability[[#This Row],[end_not_time]]), FALSE,
 availability[[#This Row],[end_num]]-availability[[#This Row],[start_num]]&lt;0))</f>
        <v>0</v>
      </c>
      <c r="P758" cm="1">
        <f t="array" aca="1" ref="P758" ca="1">IF(OR(availability[[#This Row],[start_missing]],availability[[#This Row],[end_missing]]), "",
 IF(OR(availability[[#This Row],[start_not_time]],availability[[#This Row],[end_not_time]]), "",
 (_FV(availability[#This Row],"end_num",TRUE)-_FV(availability[#This Row],"start_num",TRUE))*24))</f>
        <v>0</v>
      </c>
      <c r="Q758">
        <f ca="1">IF(availability[[#This Row],[duration_hours]]="", FALSE,
 OR(availability[[#This Row],[duration_hours]]&lt;=0, availability[[#This Row],[duration_hours]]&gt;16))</f>
        <v>0</v>
      </c>
    </row>
    <row r="759" spans="1:17" x14ac:dyDescent="0.25">
      <c r="A759" t="s">
        <v>875</v>
      </c>
      <c r="B759" t="s">
        <v>1050</v>
      </c>
      <c r="C759" s="1">
        <v>0.54166666666666663</v>
      </c>
      <c r="D759" s="1">
        <v>0.66666666666666663</v>
      </c>
      <c r="E759" t="b">
        <f>LEN(TRIM(availability[[#This Row],[FacultyID]]))=0</f>
        <v>0</v>
      </c>
      <c r="F759" t="b">
        <f>LEN(TRIM(availability[[#This Row],[Day]]))=0</f>
        <v>0</v>
      </c>
      <c r="G759" t="b">
        <f>IF(availability[[#This Row],[Day]]="",FALSE, ISERROR(MATCH(availability[[#This Row],[Day]], RefLists!$E:$E, 0)))</f>
        <v>0</v>
      </c>
      <c r="H759" t="b">
        <f>LEN(availability[[#This Row],[FacultyID]])&lt;&gt;LEN(TRIM(availability[[#This Row],[FacultyID]]))</f>
        <v>0</v>
      </c>
      <c r="I759" t="b">
        <f>OR(availability[[#This Row],[AvailableStart]]="", ISBLANK(availability[[#This Row],[AvailableStart]]))</f>
        <v>0</v>
      </c>
      <c r="J759" t="b">
        <f>OR(availability[[#This Row],[AvailableEnd]]="", ISBLANK(availability[[#This Row],[AvailableEnd]]))</f>
        <v>0</v>
      </c>
      <c r="K759" t="b">
        <f>AND(NOT(availability[[#This Row],[start_missing]]), NOT(ISNUMBER(availability[[#This Row],[AvailableStart]])))</f>
        <v>0</v>
      </c>
      <c r="L759" t="b">
        <f>AND(NOT(availability[[#This Row],[end_missing]]), NOT(ISNUMBER(availability[[#This Row],[AvailableEnd]])))</f>
        <v>0</v>
      </c>
      <c r="M759">
        <f>IF(availability[[#This Row],[start_missing]],"", IF(ISNUMBER(availability[[#This Row],[AvailableStart]]), availability[[#This Row],[AvailableStart]], IFERROR(TIMEVALUE(availability[[#This Row],[AvailableStart]]), "")))</f>
        <v>0.54166666666666663</v>
      </c>
      <c r="N759">
        <f>IF(availability[[#This Row],[end_missing]],"", IF(ISNUMBER(availability[[#This Row],[AvailableEnd]]), availability[[#This Row],[AvailableEnd]], IFERROR(TIMEVALUE(availability[[#This Row],[AvailableEnd]]), "")))</f>
        <v>0.66666666666666663</v>
      </c>
      <c r="O759" t="b">
        <f>IF(OR(availability[[#This Row],[start_missing]],availability[[#This Row],[end_missing]]), FALSE,
 IF(OR(availability[[#This Row],[start_not_time]],availability[[#This Row],[end_not_time]]), FALSE,
 availability[[#This Row],[end_num]]-availability[[#This Row],[start_num]]&lt;0))</f>
        <v>0</v>
      </c>
      <c r="P759" cm="1">
        <f t="array" aca="1" ref="P759" ca="1">IF(OR(availability[[#This Row],[start_missing]],availability[[#This Row],[end_missing]]), "",
 IF(OR(availability[[#This Row],[start_not_time]],availability[[#This Row],[end_not_time]]), "",
 (_FV(availability[#This Row],"end_num",TRUE)-_FV(availability[#This Row],"start_num",TRUE))*24))</f>
        <v>0</v>
      </c>
      <c r="Q759">
        <f ca="1">IF(availability[[#This Row],[duration_hours]]="", FALSE,
 OR(availability[[#This Row],[duration_hours]]&lt;=0, availability[[#This Row],[duration_hours]]&gt;16))</f>
        <v>0</v>
      </c>
    </row>
    <row r="760" spans="1:17" x14ac:dyDescent="0.25">
      <c r="A760" t="s">
        <v>878</v>
      </c>
      <c r="B760" t="s">
        <v>1050</v>
      </c>
      <c r="C760" s="1">
        <v>0.45833333333333331</v>
      </c>
      <c r="D760" s="1">
        <v>0.54166666666666663</v>
      </c>
      <c r="E760" t="b">
        <f>LEN(TRIM(availability[[#This Row],[FacultyID]]))=0</f>
        <v>0</v>
      </c>
      <c r="F760" t="b">
        <f>LEN(TRIM(availability[[#This Row],[Day]]))=0</f>
        <v>0</v>
      </c>
      <c r="G760" t="b">
        <f>IF(availability[[#This Row],[Day]]="",FALSE, ISERROR(MATCH(availability[[#This Row],[Day]], RefLists!$E:$E, 0)))</f>
        <v>0</v>
      </c>
      <c r="H760" t="b">
        <f>LEN(availability[[#This Row],[FacultyID]])&lt;&gt;LEN(TRIM(availability[[#This Row],[FacultyID]]))</f>
        <v>0</v>
      </c>
      <c r="I760" t="b">
        <f>OR(availability[[#This Row],[AvailableStart]]="", ISBLANK(availability[[#This Row],[AvailableStart]]))</f>
        <v>0</v>
      </c>
      <c r="J760" t="b">
        <f>OR(availability[[#This Row],[AvailableEnd]]="", ISBLANK(availability[[#This Row],[AvailableEnd]]))</f>
        <v>0</v>
      </c>
      <c r="K760" t="b">
        <f>AND(NOT(availability[[#This Row],[start_missing]]), NOT(ISNUMBER(availability[[#This Row],[AvailableStart]])))</f>
        <v>0</v>
      </c>
      <c r="L760" t="b">
        <f>AND(NOT(availability[[#This Row],[end_missing]]), NOT(ISNUMBER(availability[[#This Row],[AvailableEnd]])))</f>
        <v>0</v>
      </c>
      <c r="M760">
        <f>IF(availability[[#This Row],[start_missing]],"", IF(ISNUMBER(availability[[#This Row],[AvailableStart]]), availability[[#This Row],[AvailableStart]], IFERROR(TIMEVALUE(availability[[#This Row],[AvailableStart]]), "")))</f>
        <v>0.45833333333333331</v>
      </c>
      <c r="N760">
        <f>IF(availability[[#This Row],[end_missing]],"", IF(ISNUMBER(availability[[#This Row],[AvailableEnd]]), availability[[#This Row],[AvailableEnd]], IFERROR(TIMEVALUE(availability[[#This Row],[AvailableEnd]]), "")))</f>
        <v>0.54166666666666663</v>
      </c>
      <c r="O760" t="b">
        <f>IF(OR(availability[[#This Row],[start_missing]],availability[[#This Row],[end_missing]]), FALSE,
 IF(OR(availability[[#This Row],[start_not_time]],availability[[#This Row],[end_not_time]]), FALSE,
 availability[[#This Row],[end_num]]-availability[[#This Row],[start_num]]&lt;0))</f>
        <v>0</v>
      </c>
      <c r="P760" cm="1">
        <f t="array" aca="1" ref="P760" ca="1">IF(OR(availability[[#This Row],[start_missing]],availability[[#This Row],[end_missing]]), "",
 IF(OR(availability[[#This Row],[start_not_time]],availability[[#This Row],[end_not_time]]), "",
 (_FV(availability[#This Row],"end_num",TRUE)-_FV(availability[#This Row],"start_num",TRUE))*24))</f>
        <v>0</v>
      </c>
      <c r="Q760">
        <f ca="1">IF(availability[[#This Row],[duration_hours]]="", FALSE,
 OR(availability[[#This Row],[duration_hours]]&lt;=0, availability[[#This Row],[duration_hours]]&gt;16))</f>
        <v>0</v>
      </c>
    </row>
    <row r="761" spans="1:17" x14ac:dyDescent="0.25">
      <c r="A761" t="s">
        <v>878</v>
      </c>
      <c r="B761" t="s">
        <v>1049</v>
      </c>
      <c r="C761" s="1">
        <v>0.45833333333333331</v>
      </c>
      <c r="D761" s="1">
        <v>0.625</v>
      </c>
      <c r="E761" t="b">
        <f>LEN(TRIM(availability[[#This Row],[FacultyID]]))=0</f>
        <v>0</v>
      </c>
      <c r="F761" t="b">
        <f>LEN(TRIM(availability[[#This Row],[Day]]))=0</f>
        <v>0</v>
      </c>
      <c r="G761" t="b">
        <f>IF(availability[[#This Row],[Day]]="",FALSE, ISERROR(MATCH(availability[[#This Row],[Day]], RefLists!$E:$E, 0)))</f>
        <v>0</v>
      </c>
      <c r="H761" t="b">
        <f>LEN(availability[[#This Row],[FacultyID]])&lt;&gt;LEN(TRIM(availability[[#This Row],[FacultyID]]))</f>
        <v>0</v>
      </c>
      <c r="I761" t="b">
        <f>OR(availability[[#This Row],[AvailableStart]]="", ISBLANK(availability[[#This Row],[AvailableStart]]))</f>
        <v>0</v>
      </c>
      <c r="J761" t="b">
        <f>OR(availability[[#This Row],[AvailableEnd]]="", ISBLANK(availability[[#This Row],[AvailableEnd]]))</f>
        <v>0</v>
      </c>
      <c r="K761" t="b">
        <f>AND(NOT(availability[[#This Row],[start_missing]]), NOT(ISNUMBER(availability[[#This Row],[AvailableStart]])))</f>
        <v>0</v>
      </c>
      <c r="L761" t="b">
        <f>AND(NOT(availability[[#This Row],[end_missing]]), NOT(ISNUMBER(availability[[#This Row],[AvailableEnd]])))</f>
        <v>0</v>
      </c>
      <c r="M761">
        <f>IF(availability[[#This Row],[start_missing]],"", IF(ISNUMBER(availability[[#This Row],[AvailableStart]]), availability[[#This Row],[AvailableStart]], IFERROR(TIMEVALUE(availability[[#This Row],[AvailableStart]]), "")))</f>
        <v>0.45833333333333331</v>
      </c>
      <c r="N761">
        <f>IF(availability[[#This Row],[end_missing]],"", IF(ISNUMBER(availability[[#This Row],[AvailableEnd]]), availability[[#This Row],[AvailableEnd]], IFERROR(TIMEVALUE(availability[[#This Row],[AvailableEnd]]), "")))</f>
        <v>0.625</v>
      </c>
      <c r="O761" t="b">
        <f>IF(OR(availability[[#This Row],[start_missing]],availability[[#This Row],[end_missing]]), FALSE,
 IF(OR(availability[[#This Row],[start_not_time]],availability[[#This Row],[end_not_time]]), FALSE,
 availability[[#This Row],[end_num]]-availability[[#This Row],[start_num]]&lt;0))</f>
        <v>0</v>
      </c>
      <c r="P761" cm="1">
        <f t="array" aca="1" ref="P761" ca="1">IF(OR(availability[[#This Row],[start_missing]],availability[[#This Row],[end_missing]]), "",
 IF(OR(availability[[#This Row],[start_not_time]],availability[[#This Row],[end_not_time]]), "",
 (_FV(availability[#This Row],"end_num",TRUE)-_FV(availability[#This Row],"start_num",TRUE))*24))</f>
        <v>0</v>
      </c>
      <c r="Q761">
        <f ca="1">IF(availability[[#This Row],[duration_hours]]="", FALSE,
 OR(availability[[#This Row],[duration_hours]]&lt;=0, availability[[#This Row],[duration_hours]]&gt;16))</f>
        <v>0</v>
      </c>
    </row>
    <row r="762" spans="1:17" x14ac:dyDescent="0.25">
      <c r="A762" t="s">
        <v>881</v>
      </c>
      <c r="B762" t="s">
        <v>1051</v>
      </c>
      <c r="C762" s="1">
        <v>0.375</v>
      </c>
      <c r="D762" s="1">
        <v>0.45833333333333331</v>
      </c>
      <c r="E762" t="b">
        <f>LEN(TRIM(availability[[#This Row],[FacultyID]]))=0</f>
        <v>0</v>
      </c>
      <c r="F762" t="b">
        <f>LEN(TRIM(availability[[#This Row],[Day]]))=0</f>
        <v>0</v>
      </c>
      <c r="G762" t="b">
        <f>IF(availability[[#This Row],[Day]]="",FALSE, ISERROR(MATCH(availability[[#This Row],[Day]], RefLists!$E:$E, 0)))</f>
        <v>0</v>
      </c>
      <c r="H762" t="b">
        <f>LEN(availability[[#This Row],[FacultyID]])&lt;&gt;LEN(TRIM(availability[[#This Row],[FacultyID]]))</f>
        <v>0</v>
      </c>
      <c r="I762" t="b">
        <f>OR(availability[[#This Row],[AvailableStart]]="", ISBLANK(availability[[#This Row],[AvailableStart]]))</f>
        <v>0</v>
      </c>
      <c r="J762" t="b">
        <f>OR(availability[[#This Row],[AvailableEnd]]="", ISBLANK(availability[[#This Row],[AvailableEnd]]))</f>
        <v>0</v>
      </c>
      <c r="K762" t="b">
        <f>AND(NOT(availability[[#This Row],[start_missing]]), NOT(ISNUMBER(availability[[#This Row],[AvailableStart]])))</f>
        <v>0</v>
      </c>
      <c r="L762" t="b">
        <f>AND(NOT(availability[[#This Row],[end_missing]]), NOT(ISNUMBER(availability[[#This Row],[AvailableEnd]])))</f>
        <v>0</v>
      </c>
      <c r="M762">
        <f>IF(availability[[#This Row],[start_missing]],"", IF(ISNUMBER(availability[[#This Row],[AvailableStart]]), availability[[#This Row],[AvailableStart]], IFERROR(TIMEVALUE(availability[[#This Row],[AvailableStart]]), "")))</f>
        <v>0.375</v>
      </c>
      <c r="N762">
        <f>IF(availability[[#This Row],[end_missing]],"", IF(ISNUMBER(availability[[#This Row],[AvailableEnd]]), availability[[#This Row],[AvailableEnd]], IFERROR(TIMEVALUE(availability[[#This Row],[AvailableEnd]]), "")))</f>
        <v>0.45833333333333331</v>
      </c>
      <c r="O762" t="b">
        <f>IF(OR(availability[[#This Row],[start_missing]],availability[[#This Row],[end_missing]]), FALSE,
 IF(OR(availability[[#This Row],[start_not_time]],availability[[#This Row],[end_not_time]]), FALSE,
 availability[[#This Row],[end_num]]-availability[[#This Row],[start_num]]&lt;0))</f>
        <v>0</v>
      </c>
      <c r="P762" cm="1">
        <f t="array" aca="1" ref="P762" ca="1">IF(OR(availability[[#This Row],[start_missing]],availability[[#This Row],[end_missing]]), "",
 IF(OR(availability[[#This Row],[start_not_time]],availability[[#This Row],[end_not_time]]), "",
 (_FV(availability[#This Row],"end_num",TRUE)-_FV(availability[#This Row],"start_num",TRUE))*24))</f>
        <v>0</v>
      </c>
      <c r="Q762">
        <f ca="1">IF(availability[[#This Row],[duration_hours]]="", FALSE,
 OR(availability[[#This Row],[duration_hours]]&lt;=0, availability[[#This Row],[duration_hours]]&gt;16))</f>
        <v>0</v>
      </c>
    </row>
    <row r="763" spans="1:17" x14ac:dyDescent="0.25">
      <c r="A763" t="s">
        <v>881</v>
      </c>
      <c r="B763" t="s">
        <v>1050</v>
      </c>
      <c r="C763" s="1">
        <v>0.45833333333333331</v>
      </c>
      <c r="D763" s="1">
        <v>0.625</v>
      </c>
      <c r="E763" t="b">
        <f>LEN(TRIM(availability[[#This Row],[FacultyID]]))=0</f>
        <v>0</v>
      </c>
      <c r="F763" t="b">
        <f>LEN(TRIM(availability[[#This Row],[Day]]))=0</f>
        <v>0</v>
      </c>
      <c r="G763" t="b">
        <f>IF(availability[[#This Row],[Day]]="",FALSE, ISERROR(MATCH(availability[[#This Row],[Day]], RefLists!$E:$E, 0)))</f>
        <v>0</v>
      </c>
      <c r="H763" t="b">
        <f>LEN(availability[[#This Row],[FacultyID]])&lt;&gt;LEN(TRIM(availability[[#This Row],[FacultyID]]))</f>
        <v>0</v>
      </c>
      <c r="I763" t="b">
        <f>OR(availability[[#This Row],[AvailableStart]]="", ISBLANK(availability[[#This Row],[AvailableStart]]))</f>
        <v>0</v>
      </c>
      <c r="J763" t="b">
        <f>OR(availability[[#This Row],[AvailableEnd]]="", ISBLANK(availability[[#This Row],[AvailableEnd]]))</f>
        <v>0</v>
      </c>
      <c r="K763" t="b">
        <f>AND(NOT(availability[[#This Row],[start_missing]]), NOT(ISNUMBER(availability[[#This Row],[AvailableStart]])))</f>
        <v>0</v>
      </c>
      <c r="L763" t="b">
        <f>AND(NOT(availability[[#This Row],[end_missing]]), NOT(ISNUMBER(availability[[#This Row],[AvailableEnd]])))</f>
        <v>0</v>
      </c>
      <c r="M763">
        <f>IF(availability[[#This Row],[start_missing]],"", IF(ISNUMBER(availability[[#This Row],[AvailableStart]]), availability[[#This Row],[AvailableStart]], IFERROR(TIMEVALUE(availability[[#This Row],[AvailableStart]]), "")))</f>
        <v>0.45833333333333331</v>
      </c>
      <c r="N763">
        <f>IF(availability[[#This Row],[end_missing]],"", IF(ISNUMBER(availability[[#This Row],[AvailableEnd]]), availability[[#This Row],[AvailableEnd]], IFERROR(TIMEVALUE(availability[[#This Row],[AvailableEnd]]), "")))</f>
        <v>0.625</v>
      </c>
      <c r="O763" t="b">
        <f>IF(OR(availability[[#This Row],[start_missing]],availability[[#This Row],[end_missing]]), FALSE,
 IF(OR(availability[[#This Row],[start_not_time]],availability[[#This Row],[end_not_time]]), FALSE,
 availability[[#This Row],[end_num]]-availability[[#This Row],[start_num]]&lt;0))</f>
        <v>0</v>
      </c>
      <c r="P763" cm="1">
        <f t="array" aca="1" ref="P763" ca="1">IF(OR(availability[[#This Row],[start_missing]],availability[[#This Row],[end_missing]]), "",
 IF(OR(availability[[#This Row],[start_not_time]],availability[[#This Row],[end_not_time]]), "",
 (_FV(availability[#This Row],"end_num",TRUE)-_FV(availability[#This Row],"start_num",TRUE))*24))</f>
        <v>0</v>
      </c>
      <c r="Q763">
        <f ca="1">IF(availability[[#This Row],[duration_hours]]="", FALSE,
 OR(availability[[#This Row],[duration_hours]]&lt;=0, availability[[#This Row],[duration_hours]]&gt;16))</f>
        <v>0</v>
      </c>
    </row>
    <row r="764" spans="1:17" x14ac:dyDescent="0.25">
      <c r="A764" t="s">
        <v>881</v>
      </c>
      <c r="B764" t="s">
        <v>1053</v>
      </c>
      <c r="C764" s="1">
        <v>0.45833333333333331</v>
      </c>
      <c r="D764" s="1">
        <v>0.54166666666666663</v>
      </c>
      <c r="E764" t="b">
        <f>LEN(TRIM(availability[[#This Row],[FacultyID]]))=0</f>
        <v>0</v>
      </c>
      <c r="F764" t="b">
        <f>LEN(TRIM(availability[[#This Row],[Day]]))=0</f>
        <v>0</v>
      </c>
      <c r="G764" t="b">
        <f>IF(availability[[#This Row],[Day]]="",FALSE, ISERROR(MATCH(availability[[#This Row],[Day]], RefLists!$E:$E, 0)))</f>
        <v>0</v>
      </c>
      <c r="H764" t="b">
        <f>LEN(availability[[#This Row],[FacultyID]])&lt;&gt;LEN(TRIM(availability[[#This Row],[FacultyID]]))</f>
        <v>0</v>
      </c>
      <c r="I764" t="b">
        <f>OR(availability[[#This Row],[AvailableStart]]="", ISBLANK(availability[[#This Row],[AvailableStart]]))</f>
        <v>0</v>
      </c>
      <c r="J764" t="b">
        <f>OR(availability[[#This Row],[AvailableEnd]]="", ISBLANK(availability[[#This Row],[AvailableEnd]]))</f>
        <v>0</v>
      </c>
      <c r="K764" t="b">
        <f>AND(NOT(availability[[#This Row],[start_missing]]), NOT(ISNUMBER(availability[[#This Row],[AvailableStart]])))</f>
        <v>0</v>
      </c>
      <c r="L764" t="b">
        <f>AND(NOT(availability[[#This Row],[end_missing]]), NOT(ISNUMBER(availability[[#This Row],[AvailableEnd]])))</f>
        <v>0</v>
      </c>
      <c r="M764">
        <f>IF(availability[[#This Row],[start_missing]],"", IF(ISNUMBER(availability[[#This Row],[AvailableStart]]), availability[[#This Row],[AvailableStart]], IFERROR(TIMEVALUE(availability[[#This Row],[AvailableStart]]), "")))</f>
        <v>0.45833333333333331</v>
      </c>
      <c r="N764">
        <f>IF(availability[[#This Row],[end_missing]],"", IF(ISNUMBER(availability[[#This Row],[AvailableEnd]]), availability[[#This Row],[AvailableEnd]], IFERROR(TIMEVALUE(availability[[#This Row],[AvailableEnd]]), "")))</f>
        <v>0.54166666666666663</v>
      </c>
      <c r="O764" t="b">
        <f>IF(OR(availability[[#This Row],[start_missing]],availability[[#This Row],[end_missing]]), FALSE,
 IF(OR(availability[[#This Row],[start_not_time]],availability[[#This Row],[end_not_time]]), FALSE,
 availability[[#This Row],[end_num]]-availability[[#This Row],[start_num]]&lt;0))</f>
        <v>0</v>
      </c>
      <c r="P764" cm="1">
        <f t="array" aca="1" ref="P764" ca="1">IF(OR(availability[[#This Row],[start_missing]],availability[[#This Row],[end_missing]]), "",
 IF(OR(availability[[#This Row],[start_not_time]],availability[[#This Row],[end_not_time]]), "",
 (_FV(availability[#This Row],"end_num",TRUE)-_FV(availability[#This Row],"start_num",TRUE))*24))</f>
        <v>0</v>
      </c>
      <c r="Q764">
        <f ca="1">IF(availability[[#This Row],[duration_hours]]="", FALSE,
 OR(availability[[#This Row],[duration_hours]]&lt;=0, availability[[#This Row],[duration_hours]]&gt;16))</f>
        <v>0</v>
      </c>
    </row>
    <row r="765" spans="1:17" x14ac:dyDescent="0.25">
      <c r="A765" t="s">
        <v>884</v>
      </c>
      <c r="B765" t="s">
        <v>1052</v>
      </c>
      <c r="C765" s="1">
        <v>0.5</v>
      </c>
      <c r="D765" s="1">
        <v>0.66666666666666663</v>
      </c>
      <c r="E765" t="b">
        <f>LEN(TRIM(availability[[#This Row],[FacultyID]]))=0</f>
        <v>0</v>
      </c>
      <c r="F765" t="b">
        <f>LEN(TRIM(availability[[#This Row],[Day]]))=0</f>
        <v>0</v>
      </c>
      <c r="G765" t="b">
        <f>IF(availability[[#This Row],[Day]]="",FALSE, ISERROR(MATCH(availability[[#This Row],[Day]], RefLists!$E:$E, 0)))</f>
        <v>0</v>
      </c>
      <c r="H765" t="b">
        <f>LEN(availability[[#This Row],[FacultyID]])&lt;&gt;LEN(TRIM(availability[[#This Row],[FacultyID]]))</f>
        <v>0</v>
      </c>
      <c r="I765" t="b">
        <f>OR(availability[[#This Row],[AvailableStart]]="", ISBLANK(availability[[#This Row],[AvailableStart]]))</f>
        <v>0</v>
      </c>
      <c r="J765" t="b">
        <f>OR(availability[[#This Row],[AvailableEnd]]="", ISBLANK(availability[[#This Row],[AvailableEnd]]))</f>
        <v>0</v>
      </c>
      <c r="K765" t="b">
        <f>AND(NOT(availability[[#This Row],[start_missing]]), NOT(ISNUMBER(availability[[#This Row],[AvailableStart]])))</f>
        <v>0</v>
      </c>
      <c r="L765" t="b">
        <f>AND(NOT(availability[[#This Row],[end_missing]]), NOT(ISNUMBER(availability[[#This Row],[AvailableEnd]])))</f>
        <v>0</v>
      </c>
      <c r="M765">
        <f>IF(availability[[#This Row],[start_missing]],"", IF(ISNUMBER(availability[[#This Row],[AvailableStart]]), availability[[#This Row],[AvailableStart]], IFERROR(TIMEVALUE(availability[[#This Row],[AvailableStart]]), "")))</f>
        <v>0.5</v>
      </c>
      <c r="N765">
        <f>IF(availability[[#This Row],[end_missing]],"", IF(ISNUMBER(availability[[#This Row],[AvailableEnd]]), availability[[#This Row],[AvailableEnd]], IFERROR(TIMEVALUE(availability[[#This Row],[AvailableEnd]]), "")))</f>
        <v>0.66666666666666663</v>
      </c>
      <c r="O765" t="b">
        <f>IF(OR(availability[[#This Row],[start_missing]],availability[[#This Row],[end_missing]]), FALSE,
 IF(OR(availability[[#This Row],[start_not_time]],availability[[#This Row],[end_not_time]]), FALSE,
 availability[[#This Row],[end_num]]-availability[[#This Row],[start_num]]&lt;0))</f>
        <v>0</v>
      </c>
      <c r="P765" cm="1">
        <f t="array" aca="1" ref="P765" ca="1">IF(OR(availability[[#This Row],[start_missing]],availability[[#This Row],[end_missing]]), "",
 IF(OR(availability[[#This Row],[start_not_time]],availability[[#This Row],[end_not_time]]), "",
 (_FV(availability[#This Row],"end_num",TRUE)-_FV(availability[#This Row],"start_num",TRUE))*24))</f>
        <v>0</v>
      </c>
      <c r="Q765">
        <f ca="1">IF(availability[[#This Row],[duration_hours]]="", FALSE,
 OR(availability[[#This Row],[duration_hours]]&lt;=0, availability[[#This Row],[duration_hours]]&gt;16))</f>
        <v>0</v>
      </c>
    </row>
    <row r="766" spans="1:17" x14ac:dyDescent="0.25">
      <c r="A766" t="s">
        <v>884</v>
      </c>
      <c r="B766" t="s">
        <v>1049</v>
      </c>
      <c r="C766" s="1">
        <v>0.375</v>
      </c>
      <c r="D766" s="1">
        <v>0.54166666666666663</v>
      </c>
      <c r="E766" t="b">
        <f>LEN(TRIM(availability[[#This Row],[FacultyID]]))=0</f>
        <v>0</v>
      </c>
      <c r="F766" t="b">
        <f>LEN(TRIM(availability[[#This Row],[Day]]))=0</f>
        <v>0</v>
      </c>
      <c r="G766" t="b">
        <f>IF(availability[[#This Row],[Day]]="",FALSE, ISERROR(MATCH(availability[[#This Row],[Day]], RefLists!$E:$E, 0)))</f>
        <v>0</v>
      </c>
      <c r="H766" t="b">
        <f>LEN(availability[[#This Row],[FacultyID]])&lt;&gt;LEN(TRIM(availability[[#This Row],[FacultyID]]))</f>
        <v>0</v>
      </c>
      <c r="I766" t="b">
        <f>OR(availability[[#This Row],[AvailableStart]]="", ISBLANK(availability[[#This Row],[AvailableStart]]))</f>
        <v>0</v>
      </c>
      <c r="J766" t="b">
        <f>OR(availability[[#This Row],[AvailableEnd]]="", ISBLANK(availability[[#This Row],[AvailableEnd]]))</f>
        <v>0</v>
      </c>
      <c r="K766" t="b">
        <f>AND(NOT(availability[[#This Row],[start_missing]]), NOT(ISNUMBER(availability[[#This Row],[AvailableStart]])))</f>
        <v>0</v>
      </c>
      <c r="L766" t="b">
        <f>AND(NOT(availability[[#This Row],[end_missing]]), NOT(ISNUMBER(availability[[#This Row],[AvailableEnd]])))</f>
        <v>0</v>
      </c>
      <c r="M766">
        <f>IF(availability[[#This Row],[start_missing]],"", IF(ISNUMBER(availability[[#This Row],[AvailableStart]]), availability[[#This Row],[AvailableStart]], IFERROR(TIMEVALUE(availability[[#This Row],[AvailableStart]]), "")))</f>
        <v>0.375</v>
      </c>
      <c r="N766">
        <f>IF(availability[[#This Row],[end_missing]],"", IF(ISNUMBER(availability[[#This Row],[AvailableEnd]]), availability[[#This Row],[AvailableEnd]], IFERROR(TIMEVALUE(availability[[#This Row],[AvailableEnd]]), "")))</f>
        <v>0.54166666666666663</v>
      </c>
      <c r="O766" t="b">
        <f>IF(OR(availability[[#This Row],[start_missing]],availability[[#This Row],[end_missing]]), FALSE,
 IF(OR(availability[[#This Row],[start_not_time]],availability[[#This Row],[end_not_time]]), FALSE,
 availability[[#This Row],[end_num]]-availability[[#This Row],[start_num]]&lt;0))</f>
        <v>0</v>
      </c>
      <c r="P766" cm="1">
        <f t="array" aca="1" ref="P766" ca="1">IF(OR(availability[[#This Row],[start_missing]],availability[[#This Row],[end_missing]]), "",
 IF(OR(availability[[#This Row],[start_not_time]],availability[[#This Row],[end_not_time]]), "",
 (_FV(availability[#This Row],"end_num",TRUE)-_FV(availability[#This Row],"start_num",TRUE))*24))</f>
        <v>0</v>
      </c>
      <c r="Q766">
        <f ca="1">IF(availability[[#This Row],[duration_hours]]="", FALSE,
 OR(availability[[#This Row],[duration_hours]]&lt;=0, availability[[#This Row],[duration_hours]]&gt;16))</f>
        <v>0</v>
      </c>
    </row>
    <row r="767" spans="1:17" x14ac:dyDescent="0.25">
      <c r="A767" t="s">
        <v>884</v>
      </c>
      <c r="B767" t="s">
        <v>1050</v>
      </c>
      <c r="C767" s="1">
        <v>0.54166666666666663</v>
      </c>
      <c r="D767" s="1">
        <v>0.70833333333333337</v>
      </c>
      <c r="E767" t="b">
        <f>LEN(TRIM(availability[[#This Row],[FacultyID]]))=0</f>
        <v>0</v>
      </c>
      <c r="F767" t="b">
        <f>LEN(TRIM(availability[[#This Row],[Day]]))=0</f>
        <v>0</v>
      </c>
      <c r="G767" t="b">
        <f>IF(availability[[#This Row],[Day]]="",FALSE, ISERROR(MATCH(availability[[#This Row],[Day]], RefLists!$E:$E, 0)))</f>
        <v>0</v>
      </c>
      <c r="H767" t="b">
        <f>LEN(availability[[#This Row],[FacultyID]])&lt;&gt;LEN(TRIM(availability[[#This Row],[FacultyID]]))</f>
        <v>0</v>
      </c>
      <c r="I767" t="b">
        <f>OR(availability[[#This Row],[AvailableStart]]="", ISBLANK(availability[[#This Row],[AvailableStart]]))</f>
        <v>0</v>
      </c>
      <c r="J767" t="b">
        <f>OR(availability[[#This Row],[AvailableEnd]]="", ISBLANK(availability[[#This Row],[AvailableEnd]]))</f>
        <v>0</v>
      </c>
      <c r="K767" t="b">
        <f>AND(NOT(availability[[#This Row],[start_missing]]), NOT(ISNUMBER(availability[[#This Row],[AvailableStart]])))</f>
        <v>0</v>
      </c>
      <c r="L767" t="b">
        <f>AND(NOT(availability[[#This Row],[end_missing]]), NOT(ISNUMBER(availability[[#This Row],[AvailableEnd]])))</f>
        <v>0</v>
      </c>
      <c r="M767">
        <f>IF(availability[[#This Row],[start_missing]],"", IF(ISNUMBER(availability[[#This Row],[AvailableStart]]), availability[[#This Row],[AvailableStart]], IFERROR(TIMEVALUE(availability[[#This Row],[AvailableStart]]), "")))</f>
        <v>0.54166666666666663</v>
      </c>
      <c r="N767">
        <f>IF(availability[[#This Row],[end_missing]],"", IF(ISNUMBER(availability[[#This Row],[AvailableEnd]]), availability[[#This Row],[AvailableEnd]], IFERROR(TIMEVALUE(availability[[#This Row],[AvailableEnd]]), "")))</f>
        <v>0.70833333333333337</v>
      </c>
      <c r="O767" t="b">
        <f>IF(OR(availability[[#This Row],[start_missing]],availability[[#This Row],[end_missing]]), FALSE,
 IF(OR(availability[[#This Row],[start_not_time]],availability[[#This Row],[end_not_time]]), FALSE,
 availability[[#This Row],[end_num]]-availability[[#This Row],[start_num]]&lt;0))</f>
        <v>0</v>
      </c>
      <c r="P767" cm="1">
        <f t="array" aca="1" ref="P767" ca="1">IF(OR(availability[[#This Row],[start_missing]],availability[[#This Row],[end_missing]]), "",
 IF(OR(availability[[#This Row],[start_not_time]],availability[[#This Row],[end_not_time]]), "",
 (_FV(availability[#This Row],"end_num",TRUE)-_FV(availability[#This Row],"start_num",TRUE))*24))</f>
        <v>0</v>
      </c>
      <c r="Q767">
        <f ca="1">IF(availability[[#This Row],[duration_hours]]="", FALSE,
 OR(availability[[#This Row],[duration_hours]]&lt;=0, availability[[#This Row],[duration_hours]]&gt;16))</f>
        <v>0</v>
      </c>
    </row>
    <row r="768" spans="1:17" x14ac:dyDescent="0.25">
      <c r="A768" t="s">
        <v>887</v>
      </c>
      <c r="B768" t="s">
        <v>1052</v>
      </c>
      <c r="C768" s="1">
        <v>0.375</v>
      </c>
      <c r="D768" s="1">
        <v>0.45833333333333331</v>
      </c>
      <c r="E768" t="b">
        <f>LEN(TRIM(availability[[#This Row],[FacultyID]]))=0</f>
        <v>0</v>
      </c>
      <c r="F768" t="b">
        <f>LEN(TRIM(availability[[#This Row],[Day]]))=0</f>
        <v>0</v>
      </c>
      <c r="G768" t="b">
        <f>IF(availability[[#This Row],[Day]]="",FALSE, ISERROR(MATCH(availability[[#This Row],[Day]], RefLists!$E:$E, 0)))</f>
        <v>0</v>
      </c>
      <c r="H768" t="b">
        <f>LEN(availability[[#This Row],[FacultyID]])&lt;&gt;LEN(TRIM(availability[[#This Row],[FacultyID]]))</f>
        <v>0</v>
      </c>
      <c r="I768" t="b">
        <f>OR(availability[[#This Row],[AvailableStart]]="", ISBLANK(availability[[#This Row],[AvailableStart]]))</f>
        <v>0</v>
      </c>
      <c r="J768" t="b">
        <f>OR(availability[[#This Row],[AvailableEnd]]="", ISBLANK(availability[[#This Row],[AvailableEnd]]))</f>
        <v>0</v>
      </c>
      <c r="K768" t="b">
        <f>AND(NOT(availability[[#This Row],[start_missing]]), NOT(ISNUMBER(availability[[#This Row],[AvailableStart]])))</f>
        <v>0</v>
      </c>
      <c r="L768" t="b">
        <f>AND(NOT(availability[[#This Row],[end_missing]]), NOT(ISNUMBER(availability[[#This Row],[AvailableEnd]])))</f>
        <v>0</v>
      </c>
      <c r="M768">
        <f>IF(availability[[#This Row],[start_missing]],"", IF(ISNUMBER(availability[[#This Row],[AvailableStart]]), availability[[#This Row],[AvailableStart]], IFERROR(TIMEVALUE(availability[[#This Row],[AvailableStart]]), "")))</f>
        <v>0.375</v>
      </c>
      <c r="N768">
        <f>IF(availability[[#This Row],[end_missing]],"", IF(ISNUMBER(availability[[#This Row],[AvailableEnd]]), availability[[#This Row],[AvailableEnd]], IFERROR(TIMEVALUE(availability[[#This Row],[AvailableEnd]]), "")))</f>
        <v>0.45833333333333331</v>
      </c>
      <c r="O768" t="b">
        <f>IF(OR(availability[[#This Row],[start_missing]],availability[[#This Row],[end_missing]]), FALSE,
 IF(OR(availability[[#This Row],[start_not_time]],availability[[#This Row],[end_not_time]]), FALSE,
 availability[[#This Row],[end_num]]-availability[[#This Row],[start_num]]&lt;0))</f>
        <v>0</v>
      </c>
      <c r="P768" cm="1">
        <f t="array" aca="1" ref="P768" ca="1">IF(OR(availability[[#This Row],[start_missing]],availability[[#This Row],[end_missing]]), "",
 IF(OR(availability[[#This Row],[start_not_time]],availability[[#This Row],[end_not_time]]), "",
 (_FV(availability[#This Row],"end_num",TRUE)-_FV(availability[#This Row],"start_num",TRUE))*24))</f>
        <v>0</v>
      </c>
      <c r="Q768">
        <f ca="1">IF(availability[[#This Row],[duration_hours]]="", FALSE,
 OR(availability[[#This Row],[duration_hours]]&lt;=0, availability[[#This Row],[duration_hours]]&gt;16))</f>
        <v>0</v>
      </c>
    </row>
    <row r="769" spans="1:17" x14ac:dyDescent="0.25">
      <c r="A769" t="s">
        <v>887</v>
      </c>
      <c r="B769" t="s">
        <v>1049</v>
      </c>
      <c r="C769" s="1">
        <v>0.33333333333333331</v>
      </c>
      <c r="D769" s="1">
        <v>0.45833333333333331</v>
      </c>
      <c r="E769" t="b">
        <f>LEN(TRIM(availability[[#This Row],[FacultyID]]))=0</f>
        <v>0</v>
      </c>
      <c r="F769" t="b">
        <f>LEN(TRIM(availability[[#This Row],[Day]]))=0</f>
        <v>0</v>
      </c>
      <c r="G769" t="b">
        <f>IF(availability[[#This Row],[Day]]="",FALSE, ISERROR(MATCH(availability[[#This Row],[Day]], RefLists!$E:$E, 0)))</f>
        <v>0</v>
      </c>
      <c r="H769" t="b">
        <f>LEN(availability[[#This Row],[FacultyID]])&lt;&gt;LEN(TRIM(availability[[#This Row],[FacultyID]]))</f>
        <v>0</v>
      </c>
      <c r="I769" t="b">
        <f>OR(availability[[#This Row],[AvailableStart]]="", ISBLANK(availability[[#This Row],[AvailableStart]]))</f>
        <v>0</v>
      </c>
      <c r="J769" t="b">
        <f>OR(availability[[#This Row],[AvailableEnd]]="", ISBLANK(availability[[#This Row],[AvailableEnd]]))</f>
        <v>0</v>
      </c>
      <c r="K769" t="b">
        <f>AND(NOT(availability[[#This Row],[start_missing]]), NOT(ISNUMBER(availability[[#This Row],[AvailableStart]])))</f>
        <v>0</v>
      </c>
      <c r="L769" t="b">
        <f>AND(NOT(availability[[#This Row],[end_missing]]), NOT(ISNUMBER(availability[[#This Row],[AvailableEnd]])))</f>
        <v>0</v>
      </c>
      <c r="M769">
        <f>IF(availability[[#This Row],[start_missing]],"", IF(ISNUMBER(availability[[#This Row],[AvailableStart]]), availability[[#This Row],[AvailableStart]], IFERROR(TIMEVALUE(availability[[#This Row],[AvailableStart]]), "")))</f>
        <v>0.33333333333333331</v>
      </c>
      <c r="N769">
        <f>IF(availability[[#This Row],[end_missing]],"", IF(ISNUMBER(availability[[#This Row],[AvailableEnd]]), availability[[#This Row],[AvailableEnd]], IFERROR(TIMEVALUE(availability[[#This Row],[AvailableEnd]]), "")))</f>
        <v>0.45833333333333331</v>
      </c>
      <c r="O769" t="b">
        <f>IF(OR(availability[[#This Row],[start_missing]],availability[[#This Row],[end_missing]]), FALSE,
 IF(OR(availability[[#This Row],[start_not_time]],availability[[#This Row],[end_not_time]]), FALSE,
 availability[[#This Row],[end_num]]-availability[[#This Row],[start_num]]&lt;0))</f>
        <v>0</v>
      </c>
      <c r="P769" cm="1">
        <f t="array" aca="1" ref="P769" ca="1">IF(OR(availability[[#This Row],[start_missing]],availability[[#This Row],[end_missing]]), "",
 IF(OR(availability[[#This Row],[start_not_time]],availability[[#This Row],[end_not_time]]), "",
 (_FV(availability[#This Row],"end_num",TRUE)-_FV(availability[#This Row],"start_num",TRUE))*24))</f>
        <v>0</v>
      </c>
      <c r="Q769">
        <f ca="1">IF(availability[[#This Row],[duration_hours]]="", FALSE,
 OR(availability[[#This Row],[duration_hours]]&lt;=0, availability[[#This Row],[duration_hours]]&gt;16))</f>
        <v>0</v>
      </c>
    </row>
    <row r="770" spans="1:17" x14ac:dyDescent="0.25">
      <c r="A770" t="s">
        <v>890</v>
      </c>
      <c r="B770" t="s">
        <v>1051</v>
      </c>
      <c r="C770" s="1">
        <v>0.375</v>
      </c>
      <c r="D770" s="1">
        <v>0.54166666666666663</v>
      </c>
      <c r="E770" t="b">
        <f>LEN(TRIM(availability[[#This Row],[FacultyID]]))=0</f>
        <v>0</v>
      </c>
      <c r="F770" t="b">
        <f>LEN(TRIM(availability[[#This Row],[Day]]))=0</f>
        <v>0</v>
      </c>
      <c r="G770" t="b">
        <f>IF(availability[[#This Row],[Day]]="",FALSE, ISERROR(MATCH(availability[[#This Row],[Day]], RefLists!$E:$E, 0)))</f>
        <v>0</v>
      </c>
      <c r="H770" t="b">
        <f>LEN(availability[[#This Row],[FacultyID]])&lt;&gt;LEN(TRIM(availability[[#This Row],[FacultyID]]))</f>
        <v>0</v>
      </c>
      <c r="I770" t="b">
        <f>OR(availability[[#This Row],[AvailableStart]]="", ISBLANK(availability[[#This Row],[AvailableStart]]))</f>
        <v>0</v>
      </c>
      <c r="J770" t="b">
        <f>OR(availability[[#This Row],[AvailableEnd]]="", ISBLANK(availability[[#This Row],[AvailableEnd]]))</f>
        <v>0</v>
      </c>
      <c r="K770" t="b">
        <f>AND(NOT(availability[[#This Row],[start_missing]]), NOT(ISNUMBER(availability[[#This Row],[AvailableStart]])))</f>
        <v>0</v>
      </c>
      <c r="L770" t="b">
        <f>AND(NOT(availability[[#This Row],[end_missing]]), NOT(ISNUMBER(availability[[#This Row],[AvailableEnd]])))</f>
        <v>0</v>
      </c>
      <c r="M770">
        <f>IF(availability[[#This Row],[start_missing]],"", IF(ISNUMBER(availability[[#This Row],[AvailableStart]]), availability[[#This Row],[AvailableStart]], IFERROR(TIMEVALUE(availability[[#This Row],[AvailableStart]]), "")))</f>
        <v>0.375</v>
      </c>
      <c r="N770">
        <f>IF(availability[[#This Row],[end_missing]],"", IF(ISNUMBER(availability[[#This Row],[AvailableEnd]]), availability[[#This Row],[AvailableEnd]], IFERROR(TIMEVALUE(availability[[#This Row],[AvailableEnd]]), "")))</f>
        <v>0.54166666666666663</v>
      </c>
      <c r="O770" t="b">
        <f>IF(OR(availability[[#This Row],[start_missing]],availability[[#This Row],[end_missing]]), FALSE,
 IF(OR(availability[[#This Row],[start_not_time]],availability[[#This Row],[end_not_time]]), FALSE,
 availability[[#This Row],[end_num]]-availability[[#This Row],[start_num]]&lt;0))</f>
        <v>0</v>
      </c>
      <c r="P770" cm="1">
        <f t="array" aca="1" ref="P770" ca="1">IF(OR(availability[[#This Row],[start_missing]],availability[[#This Row],[end_missing]]), "",
 IF(OR(availability[[#This Row],[start_not_time]],availability[[#This Row],[end_not_time]]), "",
 (_FV(availability[#This Row],"end_num",TRUE)-_FV(availability[#This Row],"start_num",TRUE))*24))</f>
        <v>0</v>
      </c>
      <c r="Q770">
        <f ca="1">IF(availability[[#This Row],[duration_hours]]="", FALSE,
 OR(availability[[#This Row],[duration_hours]]&lt;=0, availability[[#This Row],[duration_hours]]&gt;16))</f>
        <v>0</v>
      </c>
    </row>
    <row r="771" spans="1:17" x14ac:dyDescent="0.25">
      <c r="A771" t="s">
        <v>890</v>
      </c>
      <c r="B771" t="s">
        <v>1052</v>
      </c>
      <c r="C771" s="1">
        <v>0.33333333333333331</v>
      </c>
      <c r="D771" s="1">
        <v>0.5</v>
      </c>
      <c r="E771" t="b">
        <f>LEN(TRIM(availability[[#This Row],[FacultyID]]))=0</f>
        <v>0</v>
      </c>
      <c r="F771" t="b">
        <f>LEN(TRIM(availability[[#This Row],[Day]]))=0</f>
        <v>0</v>
      </c>
      <c r="G771" t="b">
        <f>IF(availability[[#This Row],[Day]]="",FALSE, ISERROR(MATCH(availability[[#This Row],[Day]], RefLists!$E:$E, 0)))</f>
        <v>0</v>
      </c>
      <c r="H771" t="b">
        <f>LEN(availability[[#This Row],[FacultyID]])&lt;&gt;LEN(TRIM(availability[[#This Row],[FacultyID]]))</f>
        <v>0</v>
      </c>
      <c r="I771" t="b">
        <f>OR(availability[[#This Row],[AvailableStart]]="", ISBLANK(availability[[#This Row],[AvailableStart]]))</f>
        <v>0</v>
      </c>
      <c r="J771" t="b">
        <f>OR(availability[[#This Row],[AvailableEnd]]="", ISBLANK(availability[[#This Row],[AvailableEnd]]))</f>
        <v>0</v>
      </c>
      <c r="K771" t="b">
        <f>AND(NOT(availability[[#This Row],[start_missing]]), NOT(ISNUMBER(availability[[#This Row],[AvailableStart]])))</f>
        <v>0</v>
      </c>
      <c r="L771" t="b">
        <f>AND(NOT(availability[[#This Row],[end_missing]]), NOT(ISNUMBER(availability[[#This Row],[AvailableEnd]])))</f>
        <v>0</v>
      </c>
      <c r="M771">
        <f>IF(availability[[#This Row],[start_missing]],"", IF(ISNUMBER(availability[[#This Row],[AvailableStart]]), availability[[#This Row],[AvailableStart]], IFERROR(TIMEVALUE(availability[[#This Row],[AvailableStart]]), "")))</f>
        <v>0.33333333333333331</v>
      </c>
      <c r="N771">
        <f>IF(availability[[#This Row],[end_missing]],"", IF(ISNUMBER(availability[[#This Row],[AvailableEnd]]), availability[[#This Row],[AvailableEnd]], IFERROR(TIMEVALUE(availability[[#This Row],[AvailableEnd]]), "")))</f>
        <v>0.5</v>
      </c>
      <c r="O771" t="b">
        <f>IF(OR(availability[[#This Row],[start_missing]],availability[[#This Row],[end_missing]]), FALSE,
 IF(OR(availability[[#This Row],[start_not_time]],availability[[#This Row],[end_not_time]]), FALSE,
 availability[[#This Row],[end_num]]-availability[[#This Row],[start_num]]&lt;0))</f>
        <v>0</v>
      </c>
      <c r="P771" cm="1">
        <f t="array" aca="1" ref="P771" ca="1">IF(OR(availability[[#This Row],[start_missing]],availability[[#This Row],[end_missing]]), "",
 IF(OR(availability[[#This Row],[start_not_time]],availability[[#This Row],[end_not_time]]), "",
 (_FV(availability[#This Row],"end_num",TRUE)-_FV(availability[#This Row],"start_num",TRUE))*24))</f>
        <v>0</v>
      </c>
      <c r="Q771">
        <f ca="1">IF(availability[[#This Row],[duration_hours]]="", FALSE,
 OR(availability[[#This Row],[duration_hours]]&lt;=0, availability[[#This Row],[duration_hours]]&gt;16))</f>
        <v>0</v>
      </c>
    </row>
    <row r="772" spans="1:17" x14ac:dyDescent="0.25">
      <c r="A772" t="s">
        <v>893</v>
      </c>
      <c r="B772" t="s">
        <v>1053</v>
      </c>
      <c r="C772" s="1">
        <v>0.45833333333333331</v>
      </c>
      <c r="D772" s="1">
        <v>0.54166666666666663</v>
      </c>
      <c r="E772" t="b">
        <f>LEN(TRIM(availability[[#This Row],[FacultyID]]))=0</f>
        <v>0</v>
      </c>
      <c r="F772" t="b">
        <f>LEN(TRIM(availability[[#This Row],[Day]]))=0</f>
        <v>0</v>
      </c>
      <c r="G772" t="b">
        <f>IF(availability[[#This Row],[Day]]="",FALSE, ISERROR(MATCH(availability[[#This Row],[Day]], RefLists!$E:$E, 0)))</f>
        <v>0</v>
      </c>
      <c r="H772" t="b">
        <f>LEN(availability[[#This Row],[FacultyID]])&lt;&gt;LEN(TRIM(availability[[#This Row],[FacultyID]]))</f>
        <v>0</v>
      </c>
      <c r="I772" t="b">
        <f>OR(availability[[#This Row],[AvailableStart]]="", ISBLANK(availability[[#This Row],[AvailableStart]]))</f>
        <v>0</v>
      </c>
      <c r="J772" t="b">
        <f>OR(availability[[#This Row],[AvailableEnd]]="", ISBLANK(availability[[#This Row],[AvailableEnd]]))</f>
        <v>0</v>
      </c>
      <c r="K772" t="b">
        <f>AND(NOT(availability[[#This Row],[start_missing]]), NOT(ISNUMBER(availability[[#This Row],[AvailableStart]])))</f>
        <v>0</v>
      </c>
      <c r="L772" t="b">
        <f>AND(NOT(availability[[#This Row],[end_missing]]), NOT(ISNUMBER(availability[[#This Row],[AvailableEnd]])))</f>
        <v>0</v>
      </c>
      <c r="M772">
        <f>IF(availability[[#This Row],[start_missing]],"", IF(ISNUMBER(availability[[#This Row],[AvailableStart]]), availability[[#This Row],[AvailableStart]], IFERROR(TIMEVALUE(availability[[#This Row],[AvailableStart]]), "")))</f>
        <v>0.45833333333333331</v>
      </c>
      <c r="N772">
        <f>IF(availability[[#This Row],[end_missing]],"", IF(ISNUMBER(availability[[#This Row],[AvailableEnd]]), availability[[#This Row],[AvailableEnd]], IFERROR(TIMEVALUE(availability[[#This Row],[AvailableEnd]]), "")))</f>
        <v>0.54166666666666663</v>
      </c>
      <c r="O772" t="b">
        <f>IF(OR(availability[[#This Row],[start_missing]],availability[[#This Row],[end_missing]]), FALSE,
 IF(OR(availability[[#This Row],[start_not_time]],availability[[#This Row],[end_not_time]]), FALSE,
 availability[[#This Row],[end_num]]-availability[[#This Row],[start_num]]&lt;0))</f>
        <v>0</v>
      </c>
      <c r="P772" cm="1">
        <f t="array" aca="1" ref="P772" ca="1">IF(OR(availability[[#This Row],[start_missing]],availability[[#This Row],[end_missing]]), "",
 IF(OR(availability[[#This Row],[start_not_time]],availability[[#This Row],[end_not_time]]), "",
 (_FV(availability[#This Row],"end_num",TRUE)-_FV(availability[#This Row],"start_num",TRUE))*24))</f>
        <v>0</v>
      </c>
      <c r="Q772">
        <f ca="1">IF(availability[[#This Row],[duration_hours]]="", FALSE,
 OR(availability[[#This Row],[duration_hours]]&lt;=0, availability[[#This Row],[duration_hours]]&gt;16))</f>
        <v>0</v>
      </c>
    </row>
    <row r="773" spans="1:17" x14ac:dyDescent="0.25">
      <c r="A773" t="s">
        <v>893</v>
      </c>
      <c r="B773" t="s">
        <v>1049</v>
      </c>
      <c r="C773" s="1">
        <v>0.54166666666666663</v>
      </c>
      <c r="D773" s="1">
        <v>0.625</v>
      </c>
      <c r="E773" t="b">
        <f>LEN(TRIM(availability[[#This Row],[FacultyID]]))=0</f>
        <v>0</v>
      </c>
      <c r="F773" t="b">
        <f>LEN(TRIM(availability[[#This Row],[Day]]))=0</f>
        <v>0</v>
      </c>
      <c r="G773" t="b">
        <f>IF(availability[[#This Row],[Day]]="",FALSE, ISERROR(MATCH(availability[[#This Row],[Day]], RefLists!$E:$E, 0)))</f>
        <v>0</v>
      </c>
      <c r="H773" t="b">
        <f>LEN(availability[[#This Row],[FacultyID]])&lt;&gt;LEN(TRIM(availability[[#This Row],[FacultyID]]))</f>
        <v>0</v>
      </c>
      <c r="I773" t="b">
        <f>OR(availability[[#This Row],[AvailableStart]]="", ISBLANK(availability[[#This Row],[AvailableStart]]))</f>
        <v>0</v>
      </c>
      <c r="J773" t="b">
        <f>OR(availability[[#This Row],[AvailableEnd]]="", ISBLANK(availability[[#This Row],[AvailableEnd]]))</f>
        <v>0</v>
      </c>
      <c r="K773" t="b">
        <f>AND(NOT(availability[[#This Row],[start_missing]]), NOT(ISNUMBER(availability[[#This Row],[AvailableStart]])))</f>
        <v>0</v>
      </c>
      <c r="L773" t="b">
        <f>AND(NOT(availability[[#This Row],[end_missing]]), NOT(ISNUMBER(availability[[#This Row],[AvailableEnd]])))</f>
        <v>0</v>
      </c>
      <c r="M773">
        <f>IF(availability[[#This Row],[start_missing]],"", IF(ISNUMBER(availability[[#This Row],[AvailableStart]]), availability[[#This Row],[AvailableStart]], IFERROR(TIMEVALUE(availability[[#This Row],[AvailableStart]]), "")))</f>
        <v>0.54166666666666663</v>
      </c>
      <c r="N773">
        <f>IF(availability[[#This Row],[end_missing]],"", IF(ISNUMBER(availability[[#This Row],[AvailableEnd]]), availability[[#This Row],[AvailableEnd]], IFERROR(TIMEVALUE(availability[[#This Row],[AvailableEnd]]), "")))</f>
        <v>0.625</v>
      </c>
      <c r="O773" t="b">
        <f>IF(OR(availability[[#This Row],[start_missing]],availability[[#This Row],[end_missing]]), FALSE,
 IF(OR(availability[[#This Row],[start_not_time]],availability[[#This Row],[end_not_time]]), FALSE,
 availability[[#This Row],[end_num]]-availability[[#This Row],[start_num]]&lt;0))</f>
        <v>0</v>
      </c>
      <c r="P773" cm="1">
        <f t="array" aca="1" ref="P773" ca="1">IF(OR(availability[[#This Row],[start_missing]],availability[[#This Row],[end_missing]]), "",
 IF(OR(availability[[#This Row],[start_not_time]],availability[[#This Row],[end_not_time]]), "",
 (_FV(availability[#This Row],"end_num",TRUE)-_FV(availability[#This Row],"start_num",TRUE))*24))</f>
        <v>0</v>
      </c>
      <c r="Q773">
        <f ca="1">IF(availability[[#This Row],[duration_hours]]="", FALSE,
 OR(availability[[#This Row],[duration_hours]]&lt;=0, availability[[#This Row],[duration_hours]]&gt;16))</f>
        <v>0</v>
      </c>
    </row>
    <row r="774" spans="1:17" x14ac:dyDescent="0.25">
      <c r="A774" t="s">
        <v>893</v>
      </c>
      <c r="B774" t="s">
        <v>1051</v>
      </c>
      <c r="C774" s="1">
        <v>0.375</v>
      </c>
      <c r="D774" s="1">
        <v>0.45833333333333331</v>
      </c>
      <c r="E774" t="b">
        <f>LEN(TRIM(availability[[#This Row],[FacultyID]]))=0</f>
        <v>0</v>
      </c>
      <c r="F774" t="b">
        <f>LEN(TRIM(availability[[#This Row],[Day]]))=0</f>
        <v>0</v>
      </c>
      <c r="G774" t="b">
        <f>IF(availability[[#This Row],[Day]]="",FALSE, ISERROR(MATCH(availability[[#This Row],[Day]], RefLists!$E:$E, 0)))</f>
        <v>0</v>
      </c>
      <c r="H774" t="b">
        <f>LEN(availability[[#This Row],[FacultyID]])&lt;&gt;LEN(TRIM(availability[[#This Row],[FacultyID]]))</f>
        <v>0</v>
      </c>
      <c r="I774" t="b">
        <f>OR(availability[[#This Row],[AvailableStart]]="", ISBLANK(availability[[#This Row],[AvailableStart]]))</f>
        <v>0</v>
      </c>
      <c r="J774" t="b">
        <f>OR(availability[[#This Row],[AvailableEnd]]="", ISBLANK(availability[[#This Row],[AvailableEnd]]))</f>
        <v>0</v>
      </c>
      <c r="K774" t="b">
        <f>AND(NOT(availability[[#This Row],[start_missing]]), NOT(ISNUMBER(availability[[#This Row],[AvailableStart]])))</f>
        <v>0</v>
      </c>
      <c r="L774" t="b">
        <f>AND(NOT(availability[[#This Row],[end_missing]]), NOT(ISNUMBER(availability[[#This Row],[AvailableEnd]])))</f>
        <v>0</v>
      </c>
      <c r="M774">
        <f>IF(availability[[#This Row],[start_missing]],"", IF(ISNUMBER(availability[[#This Row],[AvailableStart]]), availability[[#This Row],[AvailableStart]], IFERROR(TIMEVALUE(availability[[#This Row],[AvailableStart]]), "")))</f>
        <v>0.375</v>
      </c>
      <c r="N774">
        <f>IF(availability[[#This Row],[end_missing]],"", IF(ISNUMBER(availability[[#This Row],[AvailableEnd]]), availability[[#This Row],[AvailableEnd]], IFERROR(TIMEVALUE(availability[[#This Row],[AvailableEnd]]), "")))</f>
        <v>0.45833333333333331</v>
      </c>
      <c r="O774" t="b">
        <f>IF(OR(availability[[#This Row],[start_missing]],availability[[#This Row],[end_missing]]), FALSE,
 IF(OR(availability[[#This Row],[start_not_time]],availability[[#This Row],[end_not_time]]), FALSE,
 availability[[#This Row],[end_num]]-availability[[#This Row],[start_num]]&lt;0))</f>
        <v>0</v>
      </c>
      <c r="P774" cm="1">
        <f t="array" aca="1" ref="P774" ca="1">IF(OR(availability[[#This Row],[start_missing]],availability[[#This Row],[end_missing]]), "",
 IF(OR(availability[[#This Row],[start_not_time]],availability[[#This Row],[end_not_time]]), "",
 (_FV(availability[#This Row],"end_num",TRUE)-_FV(availability[#This Row],"start_num",TRUE))*24))</f>
        <v>0</v>
      </c>
      <c r="Q774">
        <f ca="1">IF(availability[[#This Row],[duration_hours]]="", FALSE,
 OR(availability[[#This Row],[duration_hours]]&lt;=0, availability[[#This Row],[duration_hours]]&gt;16))</f>
        <v>0</v>
      </c>
    </row>
    <row r="775" spans="1:17" x14ac:dyDescent="0.25">
      <c r="A775" t="s">
        <v>893</v>
      </c>
      <c r="B775" t="s">
        <v>1052</v>
      </c>
      <c r="C775" s="1">
        <v>0.5</v>
      </c>
      <c r="D775" s="1">
        <v>0.58333333333333337</v>
      </c>
      <c r="E775" t="b">
        <f>LEN(TRIM(availability[[#This Row],[FacultyID]]))=0</f>
        <v>0</v>
      </c>
      <c r="F775" t="b">
        <f>LEN(TRIM(availability[[#This Row],[Day]]))=0</f>
        <v>0</v>
      </c>
      <c r="G775" t="b">
        <f>IF(availability[[#This Row],[Day]]="",FALSE, ISERROR(MATCH(availability[[#This Row],[Day]], RefLists!$E:$E, 0)))</f>
        <v>0</v>
      </c>
      <c r="H775" t="b">
        <f>LEN(availability[[#This Row],[FacultyID]])&lt;&gt;LEN(TRIM(availability[[#This Row],[FacultyID]]))</f>
        <v>0</v>
      </c>
      <c r="I775" t="b">
        <f>OR(availability[[#This Row],[AvailableStart]]="", ISBLANK(availability[[#This Row],[AvailableStart]]))</f>
        <v>0</v>
      </c>
      <c r="J775" t="b">
        <f>OR(availability[[#This Row],[AvailableEnd]]="", ISBLANK(availability[[#This Row],[AvailableEnd]]))</f>
        <v>0</v>
      </c>
      <c r="K775" t="b">
        <f>AND(NOT(availability[[#This Row],[start_missing]]), NOT(ISNUMBER(availability[[#This Row],[AvailableStart]])))</f>
        <v>0</v>
      </c>
      <c r="L775" t="b">
        <f>AND(NOT(availability[[#This Row],[end_missing]]), NOT(ISNUMBER(availability[[#This Row],[AvailableEnd]])))</f>
        <v>0</v>
      </c>
      <c r="M775">
        <f>IF(availability[[#This Row],[start_missing]],"", IF(ISNUMBER(availability[[#This Row],[AvailableStart]]), availability[[#This Row],[AvailableStart]], IFERROR(TIMEVALUE(availability[[#This Row],[AvailableStart]]), "")))</f>
        <v>0.5</v>
      </c>
      <c r="N775">
        <f>IF(availability[[#This Row],[end_missing]],"", IF(ISNUMBER(availability[[#This Row],[AvailableEnd]]), availability[[#This Row],[AvailableEnd]], IFERROR(TIMEVALUE(availability[[#This Row],[AvailableEnd]]), "")))</f>
        <v>0.58333333333333337</v>
      </c>
      <c r="O775" t="b">
        <f>IF(OR(availability[[#This Row],[start_missing]],availability[[#This Row],[end_missing]]), FALSE,
 IF(OR(availability[[#This Row],[start_not_time]],availability[[#This Row],[end_not_time]]), FALSE,
 availability[[#This Row],[end_num]]-availability[[#This Row],[start_num]]&lt;0))</f>
        <v>0</v>
      </c>
      <c r="P775" cm="1">
        <f t="array" aca="1" ref="P775" ca="1">IF(OR(availability[[#This Row],[start_missing]],availability[[#This Row],[end_missing]]), "",
 IF(OR(availability[[#This Row],[start_not_time]],availability[[#This Row],[end_not_time]]), "",
 (_FV(availability[#This Row],"end_num",TRUE)-_FV(availability[#This Row],"start_num",TRUE))*24))</f>
        <v>0</v>
      </c>
      <c r="Q775">
        <f ca="1">IF(availability[[#This Row],[duration_hours]]="", FALSE,
 OR(availability[[#This Row],[duration_hours]]&lt;=0, availability[[#This Row],[duration_hours]]&gt;16))</f>
        <v>0</v>
      </c>
    </row>
    <row r="776" spans="1:17" x14ac:dyDescent="0.25">
      <c r="A776" t="s">
        <v>893</v>
      </c>
      <c r="B776" t="s">
        <v>1050</v>
      </c>
      <c r="C776" s="1">
        <v>0.5</v>
      </c>
      <c r="D776" s="1">
        <v>0.66666666666666663</v>
      </c>
      <c r="E776" t="b">
        <f>LEN(TRIM(availability[[#This Row],[FacultyID]]))=0</f>
        <v>0</v>
      </c>
      <c r="F776" t="b">
        <f>LEN(TRIM(availability[[#This Row],[Day]]))=0</f>
        <v>0</v>
      </c>
      <c r="G776" t="b">
        <f>IF(availability[[#This Row],[Day]]="",FALSE, ISERROR(MATCH(availability[[#This Row],[Day]], RefLists!$E:$E, 0)))</f>
        <v>0</v>
      </c>
      <c r="H776" t="b">
        <f>LEN(availability[[#This Row],[FacultyID]])&lt;&gt;LEN(TRIM(availability[[#This Row],[FacultyID]]))</f>
        <v>0</v>
      </c>
      <c r="I776" t="b">
        <f>OR(availability[[#This Row],[AvailableStart]]="", ISBLANK(availability[[#This Row],[AvailableStart]]))</f>
        <v>0</v>
      </c>
      <c r="J776" t="b">
        <f>OR(availability[[#This Row],[AvailableEnd]]="", ISBLANK(availability[[#This Row],[AvailableEnd]]))</f>
        <v>0</v>
      </c>
      <c r="K776" t="b">
        <f>AND(NOT(availability[[#This Row],[start_missing]]), NOT(ISNUMBER(availability[[#This Row],[AvailableStart]])))</f>
        <v>0</v>
      </c>
      <c r="L776" t="b">
        <f>AND(NOT(availability[[#This Row],[end_missing]]), NOT(ISNUMBER(availability[[#This Row],[AvailableEnd]])))</f>
        <v>0</v>
      </c>
      <c r="M776">
        <f>IF(availability[[#This Row],[start_missing]],"", IF(ISNUMBER(availability[[#This Row],[AvailableStart]]), availability[[#This Row],[AvailableStart]], IFERROR(TIMEVALUE(availability[[#This Row],[AvailableStart]]), "")))</f>
        <v>0.5</v>
      </c>
      <c r="N776">
        <f>IF(availability[[#This Row],[end_missing]],"", IF(ISNUMBER(availability[[#This Row],[AvailableEnd]]), availability[[#This Row],[AvailableEnd]], IFERROR(TIMEVALUE(availability[[#This Row],[AvailableEnd]]), "")))</f>
        <v>0.66666666666666663</v>
      </c>
      <c r="O776" t="b">
        <f>IF(OR(availability[[#This Row],[start_missing]],availability[[#This Row],[end_missing]]), FALSE,
 IF(OR(availability[[#This Row],[start_not_time]],availability[[#This Row],[end_not_time]]), FALSE,
 availability[[#This Row],[end_num]]-availability[[#This Row],[start_num]]&lt;0))</f>
        <v>0</v>
      </c>
      <c r="P776" cm="1">
        <f t="array" aca="1" ref="P776" ca="1">IF(OR(availability[[#This Row],[start_missing]],availability[[#This Row],[end_missing]]), "",
 IF(OR(availability[[#This Row],[start_not_time]],availability[[#This Row],[end_not_time]]), "",
 (_FV(availability[#This Row],"end_num",TRUE)-_FV(availability[#This Row],"start_num",TRUE))*24))</f>
        <v>0</v>
      </c>
      <c r="Q776">
        <f ca="1">IF(availability[[#This Row],[duration_hours]]="", FALSE,
 OR(availability[[#This Row],[duration_hours]]&lt;=0, availability[[#This Row],[duration_hours]]&gt;16))</f>
        <v>0</v>
      </c>
    </row>
    <row r="777" spans="1:17" x14ac:dyDescent="0.25">
      <c r="A777" t="s">
        <v>896</v>
      </c>
      <c r="B777" t="s">
        <v>1049</v>
      </c>
      <c r="C777" s="1">
        <v>0.33333333333333331</v>
      </c>
      <c r="D777" s="1">
        <v>0.5</v>
      </c>
      <c r="E777" t="b">
        <f>LEN(TRIM(availability[[#This Row],[FacultyID]]))=0</f>
        <v>0</v>
      </c>
      <c r="F777" t="b">
        <f>LEN(TRIM(availability[[#This Row],[Day]]))=0</f>
        <v>0</v>
      </c>
      <c r="G777" t="b">
        <f>IF(availability[[#This Row],[Day]]="",FALSE, ISERROR(MATCH(availability[[#This Row],[Day]], RefLists!$E:$E, 0)))</f>
        <v>0</v>
      </c>
      <c r="H777" t="b">
        <f>LEN(availability[[#This Row],[FacultyID]])&lt;&gt;LEN(TRIM(availability[[#This Row],[FacultyID]]))</f>
        <v>0</v>
      </c>
      <c r="I777" t="b">
        <f>OR(availability[[#This Row],[AvailableStart]]="", ISBLANK(availability[[#This Row],[AvailableStart]]))</f>
        <v>0</v>
      </c>
      <c r="J777" t="b">
        <f>OR(availability[[#This Row],[AvailableEnd]]="", ISBLANK(availability[[#This Row],[AvailableEnd]]))</f>
        <v>0</v>
      </c>
      <c r="K777" t="b">
        <f>AND(NOT(availability[[#This Row],[start_missing]]), NOT(ISNUMBER(availability[[#This Row],[AvailableStart]])))</f>
        <v>0</v>
      </c>
      <c r="L777" t="b">
        <f>AND(NOT(availability[[#This Row],[end_missing]]), NOT(ISNUMBER(availability[[#This Row],[AvailableEnd]])))</f>
        <v>0</v>
      </c>
      <c r="M777">
        <f>IF(availability[[#This Row],[start_missing]],"", IF(ISNUMBER(availability[[#This Row],[AvailableStart]]), availability[[#This Row],[AvailableStart]], IFERROR(TIMEVALUE(availability[[#This Row],[AvailableStart]]), "")))</f>
        <v>0.33333333333333331</v>
      </c>
      <c r="N777">
        <f>IF(availability[[#This Row],[end_missing]],"", IF(ISNUMBER(availability[[#This Row],[AvailableEnd]]), availability[[#This Row],[AvailableEnd]], IFERROR(TIMEVALUE(availability[[#This Row],[AvailableEnd]]), "")))</f>
        <v>0.5</v>
      </c>
      <c r="O777" t="b">
        <f>IF(OR(availability[[#This Row],[start_missing]],availability[[#This Row],[end_missing]]), FALSE,
 IF(OR(availability[[#This Row],[start_not_time]],availability[[#This Row],[end_not_time]]), FALSE,
 availability[[#This Row],[end_num]]-availability[[#This Row],[start_num]]&lt;0))</f>
        <v>0</v>
      </c>
      <c r="P777" cm="1">
        <f t="array" aca="1" ref="P777" ca="1">IF(OR(availability[[#This Row],[start_missing]],availability[[#This Row],[end_missing]]), "",
 IF(OR(availability[[#This Row],[start_not_time]],availability[[#This Row],[end_not_time]]), "",
 (_FV(availability[#This Row],"end_num",TRUE)-_FV(availability[#This Row],"start_num",TRUE))*24))</f>
        <v>0</v>
      </c>
      <c r="Q777">
        <f ca="1">IF(availability[[#This Row],[duration_hours]]="", FALSE,
 OR(availability[[#This Row],[duration_hours]]&lt;=0, availability[[#This Row],[duration_hours]]&gt;16))</f>
        <v>0</v>
      </c>
    </row>
    <row r="778" spans="1:17" x14ac:dyDescent="0.25">
      <c r="A778" t="s">
        <v>896</v>
      </c>
      <c r="B778" t="s">
        <v>1051</v>
      </c>
      <c r="C778" s="1">
        <v>0.54166666666666663</v>
      </c>
      <c r="D778" s="1">
        <v>0.625</v>
      </c>
      <c r="E778" t="b">
        <f>LEN(TRIM(availability[[#This Row],[FacultyID]]))=0</f>
        <v>0</v>
      </c>
      <c r="F778" t="b">
        <f>LEN(TRIM(availability[[#This Row],[Day]]))=0</f>
        <v>0</v>
      </c>
      <c r="G778" t="b">
        <f>IF(availability[[#This Row],[Day]]="",FALSE, ISERROR(MATCH(availability[[#This Row],[Day]], RefLists!$E:$E, 0)))</f>
        <v>0</v>
      </c>
      <c r="H778" t="b">
        <f>LEN(availability[[#This Row],[FacultyID]])&lt;&gt;LEN(TRIM(availability[[#This Row],[FacultyID]]))</f>
        <v>0</v>
      </c>
      <c r="I778" t="b">
        <f>OR(availability[[#This Row],[AvailableStart]]="", ISBLANK(availability[[#This Row],[AvailableStart]]))</f>
        <v>0</v>
      </c>
      <c r="J778" t="b">
        <f>OR(availability[[#This Row],[AvailableEnd]]="", ISBLANK(availability[[#This Row],[AvailableEnd]]))</f>
        <v>0</v>
      </c>
      <c r="K778" t="b">
        <f>AND(NOT(availability[[#This Row],[start_missing]]), NOT(ISNUMBER(availability[[#This Row],[AvailableStart]])))</f>
        <v>0</v>
      </c>
      <c r="L778" t="b">
        <f>AND(NOT(availability[[#This Row],[end_missing]]), NOT(ISNUMBER(availability[[#This Row],[AvailableEnd]])))</f>
        <v>0</v>
      </c>
      <c r="M778">
        <f>IF(availability[[#This Row],[start_missing]],"", IF(ISNUMBER(availability[[#This Row],[AvailableStart]]), availability[[#This Row],[AvailableStart]], IFERROR(TIMEVALUE(availability[[#This Row],[AvailableStart]]), "")))</f>
        <v>0.54166666666666663</v>
      </c>
      <c r="N778">
        <f>IF(availability[[#This Row],[end_missing]],"", IF(ISNUMBER(availability[[#This Row],[AvailableEnd]]), availability[[#This Row],[AvailableEnd]], IFERROR(TIMEVALUE(availability[[#This Row],[AvailableEnd]]), "")))</f>
        <v>0.625</v>
      </c>
      <c r="O778" t="b">
        <f>IF(OR(availability[[#This Row],[start_missing]],availability[[#This Row],[end_missing]]), FALSE,
 IF(OR(availability[[#This Row],[start_not_time]],availability[[#This Row],[end_not_time]]), FALSE,
 availability[[#This Row],[end_num]]-availability[[#This Row],[start_num]]&lt;0))</f>
        <v>0</v>
      </c>
      <c r="P778" cm="1">
        <f t="array" aca="1" ref="P778" ca="1">IF(OR(availability[[#This Row],[start_missing]],availability[[#This Row],[end_missing]]), "",
 IF(OR(availability[[#This Row],[start_not_time]],availability[[#This Row],[end_not_time]]), "",
 (_FV(availability[#This Row],"end_num",TRUE)-_FV(availability[#This Row],"start_num",TRUE))*24))</f>
        <v>0</v>
      </c>
      <c r="Q778">
        <f ca="1">IF(availability[[#This Row],[duration_hours]]="", FALSE,
 OR(availability[[#This Row],[duration_hours]]&lt;=0, availability[[#This Row],[duration_hours]]&gt;16))</f>
        <v>0</v>
      </c>
    </row>
    <row r="779" spans="1:17" x14ac:dyDescent="0.25">
      <c r="A779" t="s">
        <v>896</v>
      </c>
      <c r="B779" t="s">
        <v>1050</v>
      </c>
      <c r="C779" s="1">
        <v>0.5</v>
      </c>
      <c r="D779" s="1">
        <v>0.66666666666666663</v>
      </c>
      <c r="E779" t="b">
        <f>LEN(TRIM(availability[[#This Row],[FacultyID]]))=0</f>
        <v>0</v>
      </c>
      <c r="F779" t="b">
        <f>LEN(TRIM(availability[[#This Row],[Day]]))=0</f>
        <v>0</v>
      </c>
      <c r="G779" t="b">
        <f>IF(availability[[#This Row],[Day]]="",FALSE, ISERROR(MATCH(availability[[#This Row],[Day]], RefLists!$E:$E, 0)))</f>
        <v>0</v>
      </c>
      <c r="H779" t="b">
        <f>LEN(availability[[#This Row],[FacultyID]])&lt;&gt;LEN(TRIM(availability[[#This Row],[FacultyID]]))</f>
        <v>0</v>
      </c>
      <c r="I779" t="b">
        <f>OR(availability[[#This Row],[AvailableStart]]="", ISBLANK(availability[[#This Row],[AvailableStart]]))</f>
        <v>0</v>
      </c>
      <c r="J779" t="b">
        <f>OR(availability[[#This Row],[AvailableEnd]]="", ISBLANK(availability[[#This Row],[AvailableEnd]]))</f>
        <v>0</v>
      </c>
      <c r="K779" t="b">
        <f>AND(NOT(availability[[#This Row],[start_missing]]), NOT(ISNUMBER(availability[[#This Row],[AvailableStart]])))</f>
        <v>0</v>
      </c>
      <c r="L779" t="b">
        <f>AND(NOT(availability[[#This Row],[end_missing]]), NOT(ISNUMBER(availability[[#This Row],[AvailableEnd]])))</f>
        <v>0</v>
      </c>
      <c r="M779">
        <f>IF(availability[[#This Row],[start_missing]],"", IF(ISNUMBER(availability[[#This Row],[AvailableStart]]), availability[[#This Row],[AvailableStart]], IFERROR(TIMEVALUE(availability[[#This Row],[AvailableStart]]), "")))</f>
        <v>0.5</v>
      </c>
      <c r="N779">
        <f>IF(availability[[#This Row],[end_missing]],"", IF(ISNUMBER(availability[[#This Row],[AvailableEnd]]), availability[[#This Row],[AvailableEnd]], IFERROR(TIMEVALUE(availability[[#This Row],[AvailableEnd]]), "")))</f>
        <v>0.66666666666666663</v>
      </c>
      <c r="O779" t="b">
        <f>IF(OR(availability[[#This Row],[start_missing]],availability[[#This Row],[end_missing]]), FALSE,
 IF(OR(availability[[#This Row],[start_not_time]],availability[[#This Row],[end_not_time]]), FALSE,
 availability[[#This Row],[end_num]]-availability[[#This Row],[start_num]]&lt;0))</f>
        <v>0</v>
      </c>
      <c r="P779" cm="1">
        <f t="array" aca="1" ref="P779" ca="1">IF(OR(availability[[#This Row],[start_missing]],availability[[#This Row],[end_missing]]), "",
 IF(OR(availability[[#This Row],[start_not_time]],availability[[#This Row],[end_not_time]]), "",
 (_FV(availability[#This Row],"end_num",TRUE)-_FV(availability[#This Row],"start_num",TRUE))*24))</f>
        <v>0</v>
      </c>
      <c r="Q779">
        <f ca="1">IF(availability[[#This Row],[duration_hours]]="", FALSE,
 OR(availability[[#This Row],[duration_hours]]&lt;=0, availability[[#This Row],[duration_hours]]&gt;16))</f>
        <v>0</v>
      </c>
    </row>
    <row r="780" spans="1:17" x14ac:dyDescent="0.25">
      <c r="A780" t="s">
        <v>896</v>
      </c>
      <c r="B780" t="s">
        <v>1053</v>
      </c>
      <c r="C780" s="1">
        <v>0.5</v>
      </c>
      <c r="D780" s="1">
        <v>0.66666666666666663</v>
      </c>
      <c r="E780" t="b">
        <f>LEN(TRIM(availability[[#This Row],[FacultyID]]))=0</f>
        <v>0</v>
      </c>
      <c r="F780" t="b">
        <f>LEN(TRIM(availability[[#This Row],[Day]]))=0</f>
        <v>0</v>
      </c>
      <c r="G780" t="b">
        <f>IF(availability[[#This Row],[Day]]="",FALSE, ISERROR(MATCH(availability[[#This Row],[Day]], RefLists!$E:$E, 0)))</f>
        <v>0</v>
      </c>
      <c r="H780" t="b">
        <f>LEN(availability[[#This Row],[FacultyID]])&lt;&gt;LEN(TRIM(availability[[#This Row],[FacultyID]]))</f>
        <v>0</v>
      </c>
      <c r="I780" t="b">
        <f>OR(availability[[#This Row],[AvailableStart]]="", ISBLANK(availability[[#This Row],[AvailableStart]]))</f>
        <v>0</v>
      </c>
      <c r="J780" t="b">
        <f>OR(availability[[#This Row],[AvailableEnd]]="", ISBLANK(availability[[#This Row],[AvailableEnd]]))</f>
        <v>0</v>
      </c>
      <c r="K780" t="b">
        <f>AND(NOT(availability[[#This Row],[start_missing]]), NOT(ISNUMBER(availability[[#This Row],[AvailableStart]])))</f>
        <v>0</v>
      </c>
      <c r="L780" t="b">
        <f>AND(NOT(availability[[#This Row],[end_missing]]), NOT(ISNUMBER(availability[[#This Row],[AvailableEnd]])))</f>
        <v>0</v>
      </c>
      <c r="M780">
        <f>IF(availability[[#This Row],[start_missing]],"", IF(ISNUMBER(availability[[#This Row],[AvailableStart]]), availability[[#This Row],[AvailableStart]], IFERROR(TIMEVALUE(availability[[#This Row],[AvailableStart]]), "")))</f>
        <v>0.5</v>
      </c>
      <c r="N780">
        <f>IF(availability[[#This Row],[end_missing]],"", IF(ISNUMBER(availability[[#This Row],[AvailableEnd]]), availability[[#This Row],[AvailableEnd]], IFERROR(TIMEVALUE(availability[[#This Row],[AvailableEnd]]), "")))</f>
        <v>0.66666666666666663</v>
      </c>
      <c r="O780" t="b">
        <f>IF(OR(availability[[#This Row],[start_missing]],availability[[#This Row],[end_missing]]), FALSE,
 IF(OR(availability[[#This Row],[start_not_time]],availability[[#This Row],[end_not_time]]), FALSE,
 availability[[#This Row],[end_num]]-availability[[#This Row],[start_num]]&lt;0))</f>
        <v>0</v>
      </c>
      <c r="P780" cm="1">
        <f t="array" aca="1" ref="P780" ca="1">IF(OR(availability[[#This Row],[start_missing]],availability[[#This Row],[end_missing]]), "",
 IF(OR(availability[[#This Row],[start_not_time]],availability[[#This Row],[end_not_time]]), "",
 (_FV(availability[#This Row],"end_num",TRUE)-_FV(availability[#This Row],"start_num",TRUE))*24))</f>
        <v>0</v>
      </c>
      <c r="Q780">
        <f ca="1">IF(availability[[#This Row],[duration_hours]]="", FALSE,
 OR(availability[[#This Row],[duration_hours]]&lt;=0, availability[[#This Row],[duration_hours]]&gt;16))</f>
        <v>0</v>
      </c>
    </row>
    <row r="781" spans="1:17" x14ac:dyDescent="0.25">
      <c r="A781" t="s">
        <v>899</v>
      </c>
      <c r="B781" t="s">
        <v>1049</v>
      </c>
      <c r="C781" s="1">
        <v>0.45833333333333331</v>
      </c>
      <c r="D781" s="1">
        <v>0.58333333333333337</v>
      </c>
      <c r="E781" t="b">
        <f>LEN(TRIM(availability[[#This Row],[FacultyID]]))=0</f>
        <v>0</v>
      </c>
      <c r="F781" t="b">
        <f>LEN(TRIM(availability[[#This Row],[Day]]))=0</f>
        <v>0</v>
      </c>
      <c r="G781" t="b">
        <f>IF(availability[[#This Row],[Day]]="",FALSE, ISERROR(MATCH(availability[[#This Row],[Day]], RefLists!$E:$E, 0)))</f>
        <v>0</v>
      </c>
      <c r="H781" t="b">
        <f>LEN(availability[[#This Row],[FacultyID]])&lt;&gt;LEN(TRIM(availability[[#This Row],[FacultyID]]))</f>
        <v>0</v>
      </c>
      <c r="I781" t="b">
        <f>OR(availability[[#This Row],[AvailableStart]]="", ISBLANK(availability[[#This Row],[AvailableStart]]))</f>
        <v>0</v>
      </c>
      <c r="J781" t="b">
        <f>OR(availability[[#This Row],[AvailableEnd]]="", ISBLANK(availability[[#This Row],[AvailableEnd]]))</f>
        <v>0</v>
      </c>
      <c r="K781" t="b">
        <f>AND(NOT(availability[[#This Row],[start_missing]]), NOT(ISNUMBER(availability[[#This Row],[AvailableStart]])))</f>
        <v>0</v>
      </c>
      <c r="L781" t="b">
        <f>AND(NOT(availability[[#This Row],[end_missing]]), NOT(ISNUMBER(availability[[#This Row],[AvailableEnd]])))</f>
        <v>0</v>
      </c>
      <c r="M781">
        <f>IF(availability[[#This Row],[start_missing]],"", IF(ISNUMBER(availability[[#This Row],[AvailableStart]]), availability[[#This Row],[AvailableStart]], IFERROR(TIMEVALUE(availability[[#This Row],[AvailableStart]]), "")))</f>
        <v>0.45833333333333331</v>
      </c>
      <c r="N781">
        <f>IF(availability[[#This Row],[end_missing]],"", IF(ISNUMBER(availability[[#This Row],[AvailableEnd]]), availability[[#This Row],[AvailableEnd]], IFERROR(TIMEVALUE(availability[[#This Row],[AvailableEnd]]), "")))</f>
        <v>0.58333333333333337</v>
      </c>
      <c r="O781" t="b">
        <f>IF(OR(availability[[#This Row],[start_missing]],availability[[#This Row],[end_missing]]), FALSE,
 IF(OR(availability[[#This Row],[start_not_time]],availability[[#This Row],[end_not_time]]), FALSE,
 availability[[#This Row],[end_num]]-availability[[#This Row],[start_num]]&lt;0))</f>
        <v>0</v>
      </c>
      <c r="P781" cm="1">
        <f t="array" aca="1" ref="P781" ca="1">IF(OR(availability[[#This Row],[start_missing]],availability[[#This Row],[end_missing]]), "",
 IF(OR(availability[[#This Row],[start_not_time]],availability[[#This Row],[end_not_time]]), "",
 (_FV(availability[#This Row],"end_num",TRUE)-_FV(availability[#This Row],"start_num",TRUE))*24))</f>
        <v>0</v>
      </c>
      <c r="Q781">
        <f ca="1">IF(availability[[#This Row],[duration_hours]]="", FALSE,
 OR(availability[[#This Row],[duration_hours]]&lt;=0, availability[[#This Row],[duration_hours]]&gt;16))</f>
        <v>0</v>
      </c>
    </row>
    <row r="782" spans="1:17" x14ac:dyDescent="0.25">
      <c r="A782" t="s">
        <v>899</v>
      </c>
      <c r="B782" t="s">
        <v>1053</v>
      </c>
      <c r="C782" s="1">
        <v>0.54166666666666663</v>
      </c>
      <c r="D782" s="1">
        <v>0.625</v>
      </c>
      <c r="E782" t="b">
        <f>LEN(TRIM(availability[[#This Row],[FacultyID]]))=0</f>
        <v>0</v>
      </c>
      <c r="F782" t="b">
        <f>LEN(TRIM(availability[[#This Row],[Day]]))=0</f>
        <v>0</v>
      </c>
      <c r="G782" t="b">
        <f>IF(availability[[#This Row],[Day]]="",FALSE, ISERROR(MATCH(availability[[#This Row],[Day]], RefLists!$E:$E, 0)))</f>
        <v>0</v>
      </c>
      <c r="H782" t="b">
        <f>LEN(availability[[#This Row],[FacultyID]])&lt;&gt;LEN(TRIM(availability[[#This Row],[FacultyID]]))</f>
        <v>0</v>
      </c>
      <c r="I782" t="b">
        <f>OR(availability[[#This Row],[AvailableStart]]="", ISBLANK(availability[[#This Row],[AvailableStart]]))</f>
        <v>0</v>
      </c>
      <c r="J782" t="b">
        <f>OR(availability[[#This Row],[AvailableEnd]]="", ISBLANK(availability[[#This Row],[AvailableEnd]]))</f>
        <v>0</v>
      </c>
      <c r="K782" t="b">
        <f>AND(NOT(availability[[#This Row],[start_missing]]), NOT(ISNUMBER(availability[[#This Row],[AvailableStart]])))</f>
        <v>0</v>
      </c>
      <c r="L782" t="b">
        <f>AND(NOT(availability[[#This Row],[end_missing]]), NOT(ISNUMBER(availability[[#This Row],[AvailableEnd]])))</f>
        <v>0</v>
      </c>
      <c r="M782">
        <f>IF(availability[[#This Row],[start_missing]],"", IF(ISNUMBER(availability[[#This Row],[AvailableStart]]), availability[[#This Row],[AvailableStart]], IFERROR(TIMEVALUE(availability[[#This Row],[AvailableStart]]), "")))</f>
        <v>0.54166666666666663</v>
      </c>
      <c r="N782">
        <f>IF(availability[[#This Row],[end_missing]],"", IF(ISNUMBER(availability[[#This Row],[AvailableEnd]]), availability[[#This Row],[AvailableEnd]], IFERROR(TIMEVALUE(availability[[#This Row],[AvailableEnd]]), "")))</f>
        <v>0.625</v>
      </c>
      <c r="O782" t="b">
        <f>IF(OR(availability[[#This Row],[start_missing]],availability[[#This Row],[end_missing]]), FALSE,
 IF(OR(availability[[#This Row],[start_not_time]],availability[[#This Row],[end_not_time]]), FALSE,
 availability[[#This Row],[end_num]]-availability[[#This Row],[start_num]]&lt;0))</f>
        <v>0</v>
      </c>
      <c r="P782" cm="1">
        <f t="array" aca="1" ref="P782" ca="1">IF(OR(availability[[#This Row],[start_missing]],availability[[#This Row],[end_missing]]), "",
 IF(OR(availability[[#This Row],[start_not_time]],availability[[#This Row],[end_not_time]]), "",
 (_FV(availability[#This Row],"end_num",TRUE)-_FV(availability[#This Row],"start_num",TRUE))*24))</f>
        <v>0</v>
      </c>
      <c r="Q782">
        <f ca="1">IF(availability[[#This Row],[duration_hours]]="", FALSE,
 OR(availability[[#This Row],[duration_hours]]&lt;=0, availability[[#This Row],[duration_hours]]&gt;16))</f>
        <v>0</v>
      </c>
    </row>
    <row r="783" spans="1:17" x14ac:dyDescent="0.25">
      <c r="A783" t="s">
        <v>902</v>
      </c>
      <c r="B783" t="s">
        <v>1049</v>
      </c>
      <c r="C783" s="1">
        <v>0.45833333333333331</v>
      </c>
      <c r="D783" s="1">
        <v>0.54166666666666663</v>
      </c>
      <c r="E783" t="b">
        <f>LEN(TRIM(availability[[#This Row],[FacultyID]]))=0</f>
        <v>0</v>
      </c>
      <c r="F783" t="b">
        <f>LEN(TRIM(availability[[#This Row],[Day]]))=0</f>
        <v>0</v>
      </c>
      <c r="G783" t="b">
        <f>IF(availability[[#This Row],[Day]]="",FALSE, ISERROR(MATCH(availability[[#This Row],[Day]], RefLists!$E:$E, 0)))</f>
        <v>0</v>
      </c>
      <c r="H783" t="b">
        <f>LEN(availability[[#This Row],[FacultyID]])&lt;&gt;LEN(TRIM(availability[[#This Row],[FacultyID]]))</f>
        <v>0</v>
      </c>
      <c r="I783" t="b">
        <f>OR(availability[[#This Row],[AvailableStart]]="", ISBLANK(availability[[#This Row],[AvailableStart]]))</f>
        <v>0</v>
      </c>
      <c r="J783" t="b">
        <f>OR(availability[[#This Row],[AvailableEnd]]="", ISBLANK(availability[[#This Row],[AvailableEnd]]))</f>
        <v>0</v>
      </c>
      <c r="K783" t="b">
        <f>AND(NOT(availability[[#This Row],[start_missing]]), NOT(ISNUMBER(availability[[#This Row],[AvailableStart]])))</f>
        <v>0</v>
      </c>
      <c r="L783" t="b">
        <f>AND(NOT(availability[[#This Row],[end_missing]]), NOT(ISNUMBER(availability[[#This Row],[AvailableEnd]])))</f>
        <v>0</v>
      </c>
      <c r="M783">
        <f>IF(availability[[#This Row],[start_missing]],"", IF(ISNUMBER(availability[[#This Row],[AvailableStart]]), availability[[#This Row],[AvailableStart]], IFERROR(TIMEVALUE(availability[[#This Row],[AvailableStart]]), "")))</f>
        <v>0.45833333333333331</v>
      </c>
      <c r="N783">
        <f>IF(availability[[#This Row],[end_missing]],"", IF(ISNUMBER(availability[[#This Row],[AvailableEnd]]), availability[[#This Row],[AvailableEnd]], IFERROR(TIMEVALUE(availability[[#This Row],[AvailableEnd]]), "")))</f>
        <v>0.54166666666666663</v>
      </c>
      <c r="O783" t="b">
        <f>IF(OR(availability[[#This Row],[start_missing]],availability[[#This Row],[end_missing]]), FALSE,
 IF(OR(availability[[#This Row],[start_not_time]],availability[[#This Row],[end_not_time]]), FALSE,
 availability[[#This Row],[end_num]]-availability[[#This Row],[start_num]]&lt;0))</f>
        <v>0</v>
      </c>
      <c r="P783" cm="1">
        <f t="array" aca="1" ref="P783" ca="1">IF(OR(availability[[#This Row],[start_missing]],availability[[#This Row],[end_missing]]), "",
 IF(OR(availability[[#This Row],[start_not_time]],availability[[#This Row],[end_not_time]]), "",
 (_FV(availability[#This Row],"end_num",TRUE)-_FV(availability[#This Row],"start_num",TRUE))*24))</f>
        <v>0</v>
      </c>
      <c r="Q783">
        <f ca="1">IF(availability[[#This Row],[duration_hours]]="", FALSE,
 OR(availability[[#This Row],[duration_hours]]&lt;=0, availability[[#This Row],[duration_hours]]&gt;16))</f>
        <v>0</v>
      </c>
    </row>
    <row r="784" spans="1:17" x14ac:dyDescent="0.25">
      <c r="A784" t="s">
        <v>902</v>
      </c>
      <c r="B784" t="s">
        <v>1052</v>
      </c>
      <c r="C784" s="1">
        <v>0.33333333333333331</v>
      </c>
      <c r="D784" s="1">
        <v>0.5</v>
      </c>
      <c r="E784" t="b">
        <f>LEN(TRIM(availability[[#This Row],[FacultyID]]))=0</f>
        <v>0</v>
      </c>
      <c r="F784" t="b">
        <f>LEN(TRIM(availability[[#This Row],[Day]]))=0</f>
        <v>0</v>
      </c>
      <c r="G784" t="b">
        <f>IF(availability[[#This Row],[Day]]="",FALSE, ISERROR(MATCH(availability[[#This Row],[Day]], RefLists!$E:$E, 0)))</f>
        <v>0</v>
      </c>
      <c r="H784" t="b">
        <f>LEN(availability[[#This Row],[FacultyID]])&lt;&gt;LEN(TRIM(availability[[#This Row],[FacultyID]]))</f>
        <v>0</v>
      </c>
      <c r="I784" t="b">
        <f>OR(availability[[#This Row],[AvailableStart]]="", ISBLANK(availability[[#This Row],[AvailableStart]]))</f>
        <v>0</v>
      </c>
      <c r="J784" t="b">
        <f>OR(availability[[#This Row],[AvailableEnd]]="", ISBLANK(availability[[#This Row],[AvailableEnd]]))</f>
        <v>0</v>
      </c>
      <c r="K784" t="b">
        <f>AND(NOT(availability[[#This Row],[start_missing]]), NOT(ISNUMBER(availability[[#This Row],[AvailableStart]])))</f>
        <v>0</v>
      </c>
      <c r="L784" t="b">
        <f>AND(NOT(availability[[#This Row],[end_missing]]), NOT(ISNUMBER(availability[[#This Row],[AvailableEnd]])))</f>
        <v>0</v>
      </c>
      <c r="M784">
        <f>IF(availability[[#This Row],[start_missing]],"", IF(ISNUMBER(availability[[#This Row],[AvailableStart]]), availability[[#This Row],[AvailableStart]], IFERROR(TIMEVALUE(availability[[#This Row],[AvailableStart]]), "")))</f>
        <v>0.33333333333333331</v>
      </c>
      <c r="N784">
        <f>IF(availability[[#This Row],[end_missing]],"", IF(ISNUMBER(availability[[#This Row],[AvailableEnd]]), availability[[#This Row],[AvailableEnd]], IFERROR(TIMEVALUE(availability[[#This Row],[AvailableEnd]]), "")))</f>
        <v>0.5</v>
      </c>
      <c r="O784" t="b">
        <f>IF(OR(availability[[#This Row],[start_missing]],availability[[#This Row],[end_missing]]), FALSE,
 IF(OR(availability[[#This Row],[start_not_time]],availability[[#This Row],[end_not_time]]), FALSE,
 availability[[#This Row],[end_num]]-availability[[#This Row],[start_num]]&lt;0))</f>
        <v>0</v>
      </c>
      <c r="P784" cm="1">
        <f t="array" aca="1" ref="P784" ca="1">IF(OR(availability[[#This Row],[start_missing]],availability[[#This Row],[end_missing]]), "",
 IF(OR(availability[[#This Row],[start_not_time]],availability[[#This Row],[end_not_time]]), "",
 (_FV(availability[#This Row],"end_num",TRUE)-_FV(availability[#This Row],"start_num",TRUE))*24))</f>
        <v>0</v>
      </c>
      <c r="Q784">
        <f ca="1">IF(availability[[#This Row],[duration_hours]]="", FALSE,
 OR(availability[[#This Row],[duration_hours]]&lt;=0, availability[[#This Row],[duration_hours]]&gt;16))</f>
        <v>0</v>
      </c>
    </row>
    <row r="785" spans="1:17" x14ac:dyDescent="0.25">
      <c r="A785" t="s">
        <v>902</v>
      </c>
      <c r="B785" t="s">
        <v>1053</v>
      </c>
      <c r="C785" s="1">
        <v>0.54166666666666663</v>
      </c>
      <c r="D785" s="1">
        <v>0.70833333333333337</v>
      </c>
      <c r="E785" t="b">
        <f>LEN(TRIM(availability[[#This Row],[FacultyID]]))=0</f>
        <v>0</v>
      </c>
      <c r="F785" t="b">
        <f>LEN(TRIM(availability[[#This Row],[Day]]))=0</f>
        <v>0</v>
      </c>
      <c r="G785" t="b">
        <f>IF(availability[[#This Row],[Day]]="",FALSE, ISERROR(MATCH(availability[[#This Row],[Day]], RefLists!$E:$E, 0)))</f>
        <v>0</v>
      </c>
      <c r="H785" t="b">
        <f>LEN(availability[[#This Row],[FacultyID]])&lt;&gt;LEN(TRIM(availability[[#This Row],[FacultyID]]))</f>
        <v>0</v>
      </c>
      <c r="I785" t="b">
        <f>OR(availability[[#This Row],[AvailableStart]]="", ISBLANK(availability[[#This Row],[AvailableStart]]))</f>
        <v>0</v>
      </c>
      <c r="J785" t="b">
        <f>OR(availability[[#This Row],[AvailableEnd]]="", ISBLANK(availability[[#This Row],[AvailableEnd]]))</f>
        <v>0</v>
      </c>
      <c r="K785" t="b">
        <f>AND(NOT(availability[[#This Row],[start_missing]]), NOT(ISNUMBER(availability[[#This Row],[AvailableStart]])))</f>
        <v>0</v>
      </c>
      <c r="L785" t="b">
        <f>AND(NOT(availability[[#This Row],[end_missing]]), NOT(ISNUMBER(availability[[#This Row],[AvailableEnd]])))</f>
        <v>0</v>
      </c>
      <c r="M785">
        <f>IF(availability[[#This Row],[start_missing]],"", IF(ISNUMBER(availability[[#This Row],[AvailableStart]]), availability[[#This Row],[AvailableStart]], IFERROR(TIMEVALUE(availability[[#This Row],[AvailableStart]]), "")))</f>
        <v>0.54166666666666663</v>
      </c>
      <c r="N785">
        <f>IF(availability[[#This Row],[end_missing]],"", IF(ISNUMBER(availability[[#This Row],[AvailableEnd]]), availability[[#This Row],[AvailableEnd]], IFERROR(TIMEVALUE(availability[[#This Row],[AvailableEnd]]), "")))</f>
        <v>0.70833333333333337</v>
      </c>
      <c r="O785" t="b">
        <f>IF(OR(availability[[#This Row],[start_missing]],availability[[#This Row],[end_missing]]), FALSE,
 IF(OR(availability[[#This Row],[start_not_time]],availability[[#This Row],[end_not_time]]), FALSE,
 availability[[#This Row],[end_num]]-availability[[#This Row],[start_num]]&lt;0))</f>
        <v>0</v>
      </c>
      <c r="P785" cm="1">
        <f t="array" aca="1" ref="P785" ca="1">IF(OR(availability[[#This Row],[start_missing]],availability[[#This Row],[end_missing]]), "",
 IF(OR(availability[[#This Row],[start_not_time]],availability[[#This Row],[end_not_time]]), "",
 (_FV(availability[#This Row],"end_num",TRUE)-_FV(availability[#This Row],"start_num",TRUE))*24))</f>
        <v>0</v>
      </c>
      <c r="Q785">
        <f ca="1">IF(availability[[#This Row],[duration_hours]]="", FALSE,
 OR(availability[[#This Row],[duration_hours]]&lt;=0, availability[[#This Row],[duration_hours]]&gt;16))</f>
        <v>0</v>
      </c>
    </row>
    <row r="786" spans="1:17" x14ac:dyDescent="0.25">
      <c r="A786" t="s">
        <v>905</v>
      </c>
      <c r="B786" t="s">
        <v>1051</v>
      </c>
      <c r="C786" s="1">
        <v>0.33333333333333331</v>
      </c>
      <c r="D786" s="1">
        <v>0.5</v>
      </c>
      <c r="E786" t="b">
        <f>LEN(TRIM(availability[[#This Row],[FacultyID]]))=0</f>
        <v>0</v>
      </c>
      <c r="F786" t="b">
        <f>LEN(TRIM(availability[[#This Row],[Day]]))=0</f>
        <v>0</v>
      </c>
      <c r="G786" t="b">
        <f>IF(availability[[#This Row],[Day]]="",FALSE, ISERROR(MATCH(availability[[#This Row],[Day]], RefLists!$E:$E, 0)))</f>
        <v>0</v>
      </c>
      <c r="H786" t="b">
        <f>LEN(availability[[#This Row],[FacultyID]])&lt;&gt;LEN(TRIM(availability[[#This Row],[FacultyID]]))</f>
        <v>0</v>
      </c>
      <c r="I786" t="b">
        <f>OR(availability[[#This Row],[AvailableStart]]="", ISBLANK(availability[[#This Row],[AvailableStart]]))</f>
        <v>0</v>
      </c>
      <c r="J786" t="b">
        <f>OR(availability[[#This Row],[AvailableEnd]]="", ISBLANK(availability[[#This Row],[AvailableEnd]]))</f>
        <v>0</v>
      </c>
      <c r="K786" t="b">
        <f>AND(NOT(availability[[#This Row],[start_missing]]), NOT(ISNUMBER(availability[[#This Row],[AvailableStart]])))</f>
        <v>0</v>
      </c>
      <c r="L786" t="b">
        <f>AND(NOT(availability[[#This Row],[end_missing]]), NOT(ISNUMBER(availability[[#This Row],[AvailableEnd]])))</f>
        <v>0</v>
      </c>
      <c r="M786">
        <f>IF(availability[[#This Row],[start_missing]],"", IF(ISNUMBER(availability[[#This Row],[AvailableStart]]), availability[[#This Row],[AvailableStart]], IFERROR(TIMEVALUE(availability[[#This Row],[AvailableStart]]), "")))</f>
        <v>0.33333333333333331</v>
      </c>
      <c r="N786">
        <f>IF(availability[[#This Row],[end_missing]],"", IF(ISNUMBER(availability[[#This Row],[AvailableEnd]]), availability[[#This Row],[AvailableEnd]], IFERROR(TIMEVALUE(availability[[#This Row],[AvailableEnd]]), "")))</f>
        <v>0.5</v>
      </c>
      <c r="O786" t="b">
        <f>IF(OR(availability[[#This Row],[start_missing]],availability[[#This Row],[end_missing]]), FALSE,
 IF(OR(availability[[#This Row],[start_not_time]],availability[[#This Row],[end_not_time]]), FALSE,
 availability[[#This Row],[end_num]]-availability[[#This Row],[start_num]]&lt;0))</f>
        <v>0</v>
      </c>
      <c r="P786" cm="1">
        <f t="array" aca="1" ref="P786" ca="1">IF(OR(availability[[#This Row],[start_missing]],availability[[#This Row],[end_missing]]), "",
 IF(OR(availability[[#This Row],[start_not_time]],availability[[#This Row],[end_not_time]]), "",
 (_FV(availability[#This Row],"end_num",TRUE)-_FV(availability[#This Row],"start_num",TRUE))*24))</f>
        <v>0</v>
      </c>
      <c r="Q786">
        <f ca="1">IF(availability[[#This Row],[duration_hours]]="", FALSE,
 OR(availability[[#This Row],[duration_hours]]&lt;=0, availability[[#This Row],[duration_hours]]&gt;16))</f>
        <v>0</v>
      </c>
    </row>
    <row r="787" spans="1:17" x14ac:dyDescent="0.25">
      <c r="A787" t="s">
        <v>905</v>
      </c>
      <c r="B787" t="s">
        <v>1049</v>
      </c>
      <c r="C787" s="1">
        <v>0.5</v>
      </c>
      <c r="D787" s="1">
        <v>0.625</v>
      </c>
      <c r="E787" t="b">
        <f>LEN(TRIM(availability[[#This Row],[FacultyID]]))=0</f>
        <v>0</v>
      </c>
      <c r="F787" t="b">
        <f>LEN(TRIM(availability[[#This Row],[Day]]))=0</f>
        <v>0</v>
      </c>
      <c r="G787" t="b">
        <f>IF(availability[[#This Row],[Day]]="",FALSE, ISERROR(MATCH(availability[[#This Row],[Day]], RefLists!$E:$E, 0)))</f>
        <v>0</v>
      </c>
      <c r="H787" t="b">
        <f>LEN(availability[[#This Row],[FacultyID]])&lt;&gt;LEN(TRIM(availability[[#This Row],[FacultyID]]))</f>
        <v>0</v>
      </c>
      <c r="I787" t="b">
        <f>OR(availability[[#This Row],[AvailableStart]]="", ISBLANK(availability[[#This Row],[AvailableStart]]))</f>
        <v>0</v>
      </c>
      <c r="J787" t="b">
        <f>OR(availability[[#This Row],[AvailableEnd]]="", ISBLANK(availability[[#This Row],[AvailableEnd]]))</f>
        <v>0</v>
      </c>
      <c r="K787" t="b">
        <f>AND(NOT(availability[[#This Row],[start_missing]]), NOT(ISNUMBER(availability[[#This Row],[AvailableStart]])))</f>
        <v>0</v>
      </c>
      <c r="L787" t="b">
        <f>AND(NOT(availability[[#This Row],[end_missing]]), NOT(ISNUMBER(availability[[#This Row],[AvailableEnd]])))</f>
        <v>0</v>
      </c>
      <c r="M787">
        <f>IF(availability[[#This Row],[start_missing]],"", IF(ISNUMBER(availability[[#This Row],[AvailableStart]]), availability[[#This Row],[AvailableStart]], IFERROR(TIMEVALUE(availability[[#This Row],[AvailableStart]]), "")))</f>
        <v>0.5</v>
      </c>
      <c r="N787">
        <f>IF(availability[[#This Row],[end_missing]],"", IF(ISNUMBER(availability[[#This Row],[AvailableEnd]]), availability[[#This Row],[AvailableEnd]], IFERROR(TIMEVALUE(availability[[#This Row],[AvailableEnd]]), "")))</f>
        <v>0.625</v>
      </c>
      <c r="O787" t="b">
        <f>IF(OR(availability[[#This Row],[start_missing]],availability[[#This Row],[end_missing]]), FALSE,
 IF(OR(availability[[#This Row],[start_not_time]],availability[[#This Row],[end_not_time]]), FALSE,
 availability[[#This Row],[end_num]]-availability[[#This Row],[start_num]]&lt;0))</f>
        <v>0</v>
      </c>
      <c r="P787" cm="1">
        <f t="array" aca="1" ref="P787" ca="1">IF(OR(availability[[#This Row],[start_missing]],availability[[#This Row],[end_missing]]), "",
 IF(OR(availability[[#This Row],[start_not_time]],availability[[#This Row],[end_not_time]]), "",
 (_FV(availability[#This Row],"end_num",TRUE)-_FV(availability[#This Row],"start_num",TRUE))*24))</f>
        <v>0</v>
      </c>
      <c r="Q787">
        <f ca="1">IF(availability[[#This Row],[duration_hours]]="", FALSE,
 OR(availability[[#This Row],[duration_hours]]&lt;=0, availability[[#This Row],[duration_hours]]&gt;16))</f>
        <v>0</v>
      </c>
    </row>
    <row r="788" spans="1:17" x14ac:dyDescent="0.25">
      <c r="A788" t="s">
        <v>905</v>
      </c>
      <c r="B788" t="s">
        <v>1053</v>
      </c>
      <c r="C788" s="1">
        <v>0.54166666666666663</v>
      </c>
      <c r="D788" s="1">
        <v>0.625</v>
      </c>
      <c r="E788" t="b">
        <f>LEN(TRIM(availability[[#This Row],[FacultyID]]))=0</f>
        <v>0</v>
      </c>
      <c r="F788" t="b">
        <f>LEN(TRIM(availability[[#This Row],[Day]]))=0</f>
        <v>0</v>
      </c>
      <c r="G788" t="b">
        <f>IF(availability[[#This Row],[Day]]="",FALSE, ISERROR(MATCH(availability[[#This Row],[Day]], RefLists!$E:$E, 0)))</f>
        <v>0</v>
      </c>
      <c r="H788" t="b">
        <f>LEN(availability[[#This Row],[FacultyID]])&lt;&gt;LEN(TRIM(availability[[#This Row],[FacultyID]]))</f>
        <v>0</v>
      </c>
      <c r="I788" t="b">
        <f>OR(availability[[#This Row],[AvailableStart]]="", ISBLANK(availability[[#This Row],[AvailableStart]]))</f>
        <v>0</v>
      </c>
      <c r="J788" t="b">
        <f>OR(availability[[#This Row],[AvailableEnd]]="", ISBLANK(availability[[#This Row],[AvailableEnd]]))</f>
        <v>0</v>
      </c>
      <c r="K788" t="b">
        <f>AND(NOT(availability[[#This Row],[start_missing]]), NOT(ISNUMBER(availability[[#This Row],[AvailableStart]])))</f>
        <v>0</v>
      </c>
      <c r="L788" t="b">
        <f>AND(NOT(availability[[#This Row],[end_missing]]), NOT(ISNUMBER(availability[[#This Row],[AvailableEnd]])))</f>
        <v>0</v>
      </c>
      <c r="M788">
        <f>IF(availability[[#This Row],[start_missing]],"", IF(ISNUMBER(availability[[#This Row],[AvailableStart]]), availability[[#This Row],[AvailableStart]], IFERROR(TIMEVALUE(availability[[#This Row],[AvailableStart]]), "")))</f>
        <v>0.54166666666666663</v>
      </c>
      <c r="N788">
        <f>IF(availability[[#This Row],[end_missing]],"", IF(ISNUMBER(availability[[#This Row],[AvailableEnd]]), availability[[#This Row],[AvailableEnd]], IFERROR(TIMEVALUE(availability[[#This Row],[AvailableEnd]]), "")))</f>
        <v>0.625</v>
      </c>
      <c r="O788" t="b">
        <f>IF(OR(availability[[#This Row],[start_missing]],availability[[#This Row],[end_missing]]), FALSE,
 IF(OR(availability[[#This Row],[start_not_time]],availability[[#This Row],[end_not_time]]), FALSE,
 availability[[#This Row],[end_num]]-availability[[#This Row],[start_num]]&lt;0))</f>
        <v>0</v>
      </c>
      <c r="P788" cm="1">
        <f t="array" aca="1" ref="P788" ca="1">IF(OR(availability[[#This Row],[start_missing]],availability[[#This Row],[end_missing]]), "",
 IF(OR(availability[[#This Row],[start_not_time]],availability[[#This Row],[end_not_time]]), "",
 (_FV(availability[#This Row],"end_num",TRUE)-_FV(availability[#This Row],"start_num",TRUE))*24))</f>
        <v>0</v>
      </c>
      <c r="Q788">
        <f ca="1">IF(availability[[#This Row],[duration_hours]]="", FALSE,
 OR(availability[[#This Row],[duration_hours]]&lt;=0, availability[[#This Row],[duration_hours]]&gt;16))</f>
        <v>0</v>
      </c>
    </row>
    <row r="789" spans="1:17" x14ac:dyDescent="0.25">
      <c r="A789" t="s">
        <v>908</v>
      </c>
      <c r="B789" t="s">
        <v>1052</v>
      </c>
      <c r="C789" s="1">
        <v>0.33333333333333331</v>
      </c>
      <c r="D789" s="1">
        <v>0.45833333333333331</v>
      </c>
      <c r="E789" t="b">
        <f>LEN(TRIM(availability[[#This Row],[FacultyID]]))=0</f>
        <v>0</v>
      </c>
      <c r="F789" t="b">
        <f>LEN(TRIM(availability[[#This Row],[Day]]))=0</f>
        <v>0</v>
      </c>
      <c r="G789" t="b">
        <f>IF(availability[[#This Row],[Day]]="",FALSE, ISERROR(MATCH(availability[[#This Row],[Day]], RefLists!$E:$E, 0)))</f>
        <v>0</v>
      </c>
      <c r="H789" t="b">
        <f>LEN(availability[[#This Row],[FacultyID]])&lt;&gt;LEN(TRIM(availability[[#This Row],[FacultyID]]))</f>
        <v>0</v>
      </c>
      <c r="I789" t="b">
        <f>OR(availability[[#This Row],[AvailableStart]]="", ISBLANK(availability[[#This Row],[AvailableStart]]))</f>
        <v>0</v>
      </c>
      <c r="J789" t="b">
        <f>OR(availability[[#This Row],[AvailableEnd]]="", ISBLANK(availability[[#This Row],[AvailableEnd]]))</f>
        <v>0</v>
      </c>
      <c r="K789" t="b">
        <f>AND(NOT(availability[[#This Row],[start_missing]]), NOT(ISNUMBER(availability[[#This Row],[AvailableStart]])))</f>
        <v>0</v>
      </c>
      <c r="L789" t="b">
        <f>AND(NOT(availability[[#This Row],[end_missing]]), NOT(ISNUMBER(availability[[#This Row],[AvailableEnd]])))</f>
        <v>0</v>
      </c>
      <c r="M789">
        <f>IF(availability[[#This Row],[start_missing]],"", IF(ISNUMBER(availability[[#This Row],[AvailableStart]]), availability[[#This Row],[AvailableStart]], IFERROR(TIMEVALUE(availability[[#This Row],[AvailableStart]]), "")))</f>
        <v>0.33333333333333331</v>
      </c>
      <c r="N789">
        <f>IF(availability[[#This Row],[end_missing]],"", IF(ISNUMBER(availability[[#This Row],[AvailableEnd]]), availability[[#This Row],[AvailableEnd]], IFERROR(TIMEVALUE(availability[[#This Row],[AvailableEnd]]), "")))</f>
        <v>0.45833333333333331</v>
      </c>
      <c r="O789" t="b">
        <f>IF(OR(availability[[#This Row],[start_missing]],availability[[#This Row],[end_missing]]), FALSE,
 IF(OR(availability[[#This Row],[start_not_time]],availability[[#This Row],[end_not_time]]), FALSE,
 availability[[#This Row],[end_num]]-availability[[#This Row],[start_num]]&lt;0))</f>
        <v>0</v>
      </c>
      <c r="P789" cm="1">
        <f t="array" aca="1" ref="P789" ca="1">IF(OR(availability[[#This Row],[start_missing]],availability[[#This Row],[end_missing]]), "",
 IF(OR(availability[[#This Row],[start_not_time]],availability[[#This Row],[end_not_time]]), "",
 (_FV(availability[#This Row],"end_num",TRUE)-_FV(availability[#This Row],"start_num",TRUE))*24))</f>
        <v>0</v>
      </c>
      <c r="Q789">
        <f ca="1">IF(availability[[#This Row],[duration_hours]]="", FALSE,
 OR(availability[[#This Row],[duration_hours]]&lt;=0, availability[[#This Row],[duration_hours]]&gt;16))</f>
        <v>0</v>
      </c>
    </row>
    <row r="790" spans="1:17" x14ac:dyDescent="0.25">
      <c r="A790" t="s">
        <v>908</v>
      </c>
      <c r="B790" t="s">
        <v>1049</v>
      </c>
      <c r="C790" s="1">
        <v>0.41666666666666669</v>
      </c>
      <c r="D790" s="1">
        <v>0.54166666666666663</v>
      </c>
      <c r="E790" t="b">
        <f>LEN(TRIM(availability[[#This Row],[FacultyID]]))=0</f>
        <v>0</v>
      </c>
      <c r="F790" t="b">
        <f>LEN(TRIM(availability[[#This Row],[Day]]))=0</f>
        <v>0</v>
      </c>
      <c r="G790" t="b">
        <f>IF(availability[[#This Row],[Day]]="",FALSE, ISERROR(MATCH(availability[[#This Row],[Day]], RefLists!$E:$E, 0)))</f>
        <v>0</v>
      </c>
      <c r="H790" t="b">
        <f>LEN(availability[[#This Row],[FacultyID]])&lt;&gt;LEN(TRIM(availability[[#This Row],[FacultyID]]))</f>
        <v>0</v>
      </c>
      <c r="I790" t="b">
        <f>OR(availability[[#This Row],[AvailableStart]]="", ISBLANK(availability[[#This Row],[AvailableStart]]))</f>
        <v>0</v>
      </c>
      <c r="J790" t="b">
        <f>OR(availability[[#This Row],[AvailableEnd]]="", ISBLANK(availability[[#This Row],[AvailableEnd]]))</f>
        <v>0</v>
      </c>
      <c r="K790" t="b">
        <f>AND(NOT(availability[[#This Row],[start_missing]]), NOT(ISNUMBER(availability[[#This Row],[AvailableStart]])))</f>
        <v>0</v>
      </c>
      <c r="L790" t="b">
        <f>AND(NOT(availability[[#This Row],[end_missing]]), NOT(ISNUMBER(availability[[#This Row],[AvailableEnd]])))</f>
        <v>0</v>
      </c>
      <c r="M790">
        <f>IF(availability[[#This Row],[start_missing]],"", IF(ISNUMBER(availability[[#This Row],[AvailableStart]]), availability[[#This Row],[AvailableStart]], IFERROR(TIMEVALUE(availability[[#This Row],[AvailableStart]]), "")))</f>
        <v>0.41666666666666669</v>
      </c>
      <c r="N790">
        <f>IF(availability[[#This Row],[end_missing]],"", IF(ISNUMBER(availability[[#This Row],[AvailableEnd]]), availability[[#This Row],[AvailableEnd]], IFERROR(TIMEVALUE(availability[[#This Row],[AvailableEnd]]), "")))</f>
        <v>0.54166666666666663</v>
      </c>
      <c r="O790" t="b">
        <f>IF(OR(availability[[#This Row],[start_missing]],availability[[#This Row],[end_missing]]), FALSE,
 IF(OR(availability[[#This Row],[start_not_time]],availability[[#This Row],[end_not_time]]), FALSE,
 availability[[#This Row],[end_num]]-availability[[#This Row],[start_num]]&lt;0))</f>
        <v>0</v>
      </c>
      <c r="P790" cm="1">
        <f t="array" aca="1" ref="P790" ca="1">IF(OR(availability[[#This Row],[start_missing]],availability[[#This Row],[end_missing]]), "",
 IF(OR(availability[[#This Row],[start_not_time]],availability[[#This Row],[end_not_time]]), "",
 (_FV(availability[#This Row],"end_num",TRUE)-_FV(availability[#This Row],"start_num",TRUE))*24))</f>
        <v>0</v>
      </c>
      <c r="Q790">
        <f ca="1">IF(availability[[#This Row],[duration_hours]]="", FALSE,
 OR(availability[[#This Row],[duration_hours]]&lt;=0, availability[[#This Row],[duration_hours]]&gt;16))</f>
        <v>0</v>
      </c>
    </row>
    <row r="791" spans="1:17" x14ac:dyDescent="0.25">
      <c r="A791" t="s">
        <v>911</v>
      </c>
      <c r="B791" t="s">
        <v>1053</v>
      </c>
      <c r="C791" s="1">
        <v>0.375</v>
      </c>
      <c r="D791" s="1">
        <v>0.45833333333333331</v>
      </c>
      <c r="E791" t="b">
        <f>LEN(TRIM(availability[[#This Row],[FacultyID]]))=0</f>
        <v>0</v>
      </c>
      <c r="F791" t="b">
        <f>LEN(TRIM(availability[[#This Row],[Day]]))=0</f>
        <v>0</v>
      </c>
      <c r="G791" t="b">
        <f>IF(availability[[#This Row],[Day]]="",FALSE, ISERROR(MATCH(availability[[#This Row],[Day]], RefLists!$E:$E, 0)))</f>
        <v>0</v>
      </c>
      <c r="H791" t="b">
        <f>LEN(availability[[#This Row],[FacultyID]])&lt;&gt;LEN(TRIM(availability[[#This Row],[FacultyID]]))</f>
        <v>0</v>
      </c>
      <c r="I791" t="b">
        <f>OR(availability[[#This Row],[AvailableStart]]="", ISBLANK(availability[[#This Row],[AvailableStart]]))</f>
        <v>0</v>
      </c>
      <c r="J791" t="b">
        <f>OR(availability[[#This Row],[AvailableEnd]]="", ISBLANK(availability[[#This Row],[AvailableEnd]]))</f>
        <v>0</v>
      </c>
      <c r="K791" t="b">
        <f>AND(NOT(availability[[#This Row],[start_missing]]), NOT(ISNUMBER(availability[[#This Row],[AvailableStart]])))</f>
        <v>0</v>
      </c>
      <c r="L791" t="b">
        <f>AND(NOT(availability[[#This Row],[end_missing]]), NOT(ISNUMBER(availability[[#This Row],[AvailableEnd]])))</f>
        <v>0</v>
      </c>
      <c r="M791">
        <f>IF(availability[[#This Row],[start_missing]],"", IF(ISNUMBER(availability[[#This Row],[AvailableStart]]), availability[[#This Row],[AvailableStart]], IFERROR(TIMEVALUE(availability[[#This Row],[AvailableStart]]), "")))</f>
        <v>0.375</v>
      </c>
      <c r="N791">
        <f>IF(availability[[#This Row],[end_missing]],"", IF(ISNUMBER(availability[[#This Row],[AvailableEnd]]), availability[[#This Row],[AvailableEnd]], IFERROR(TIMEVALUE(availability[[#This Row],[AvailableEnd]]), "")))</f>
        <v>0.45833333333333331</v>
      </c>
      <c r="O791" t="b">
        <f>IF(OR(availability[[#This Row],[start_missing]],availability[[#This Row],[end_missing]]), FALSE,
 IF(OR(availability[[#This Row],[start_not_time]],availability[[#This Row],[end_not_time]]), FALSE,
 availability[[#This Row],[end_num]]-availability[[#This Row],[start_num]]&lt;0))</f>
        <v>0</v>
      </c>
      <c r="P791" cm="1">
        <f t="array" aca="1" ref="P791" ca="1">IF(OR(availability[[#This Row],[start_missing]],availability[[#This Row],[end_missing]]), "",
 IF(OR(availability[[#This Row],[start_not_time]],availability[[#This Row],[end_not_time]]), "",
 (_FV(availability[#This Row],"end_num",TRUE)-_FV(availability[#This Row],"start_num",TRUE))*24))</f>
        <v>0</v>
      </c>
      <c r="Q791">
        <f ca="1">IF(availability[[#This Row],[duration_hours]]="", FALSE,
 OR(availability[[#This Row],[duration_hours]]&lt;=0, availability[[#This Row],[duration_hours]]&gt;16))</f>
        <v>0</v>
      </c>
    </row>
    <row r="792" spans="1:17" x14ac:dyDescent="0.25">
      <c r="A792" t="s">
        <v>911</v>
      </c>
      <c r="B792" t="s">
        <v>1052</v>
      </c>
      <c r="C792" s="1">
        <v>0.33333333333333331</v>
      </c>
      <c r="D792" s="1">
        <v>0.41666666666666669</v>
      </c>
      <c r="E792" t="b">
        <f>LEN(TRIM(availability[[#This Row],[FacultyID]]))=0</f>
        <v>0</v>
      </c>
      <c r="F792" t="b">
        <f>LEN(TRIM(availability[[#This Row],[Day]]))=0</f>
        <v>0</v>
      </c>
      <c r="G792" t="b">
        <f>IF(availability[[#This Row],[Day]]="",FALSE, ISERROR(MATCH(availability[[#This Row],[Day]], RefLists!$E:$E, 0)))</f>
        <v>0</v>
      </c>
      <c r="H792" t="b">
        <f>LEN(availability[[#This Row],[FacultyID]])&lt;&gt;LEN(TRIM(availability[[#This Row],[FacultyID]]))</f>
        <v>0</v>
      </c>
      <c r="I792" t="b">
        <f>OR(availability[[#This Row],[AvailableStart]]="", ISBLANK(availability[[#This Row],[AvailableStart]]))</f>
        <v>0</v>
      </c>
      <c r="J792" t="b">
        <f>OR(availability[[#This Row],[AvailableEnd]]="", ISBLANK(availability[[#This Row],[AvailableEnd]]))</f>
        <v>0</v>
      </c>
      <c r="K792" t="b">
        <f>AND(NOT(availability[[#This Row],[start_missing]]), NOT(ISNUMBER(availability[[#This Row],[AvailableStart]])))</f>
        <v>0</v>
      </c>
      <c r="L792" t="b">
        <f>AND(NOT(availability[[#This Row],[end_missing]]), NOT(ISNUMBER(availability[[#This Row],[AvailableEnd]])))</f>
        <v>0</v>
      </c>
      <c r="M792">
        <f>IF(availability[[#This Row],[start_missing]],"", IF(ISNUMBER(availability[[#This Row],[AvailableStart]]), availability[[#This Row],[AvailableStart]], IFERROR(TIMEVALUE(availability[[#This Row],[AvailableStart]]), "")))</f>
        <v>0.33333333333333331</v>
      </c>
      <c r="N792">
        <f>IF(availability[[#This Row],[end_missing]],"", IF(ISNUMBER(availability[[#This Row],[AvailableEnd]]), availability[[#This Row],[AvailableEnd]], IFERROR(TIMEVALUE(availability[[#This Row],[AvailableEnd]]), "")))</f>
        <v>0.41666666666666669</v>
      </c>
      <c r="O792" t="b">
        <f>IF(OR(availability[[#This Row],[start_missing]],availability[[#This Row],[end_missing]]), FALSE,
 IF(OR(availability[[#This Row],[start_not_time]],availability[[#This Row],[end_not_time]]), FALSE,
 availability[[#This Row],[end_num]]-availability[[#This Row],[start_num]]&lt;0))</f>
        <v>0</v>
      </c>
      <c r="P792" cm="1">
        <f t="array" aca="1" ref="P792" ca="1">IF(OR(availability[[#This Row],[start_missing]],availability[[#This Row],[end_missing]]), "",
 IF(OR(availability[[#This Row],[start_not_time]],availability[[#This Row],[end_not_time]]), "",
 (_FV(availability[#This Row],"end_num",TRUE)-_FV(availability[#This Row],"start_num",TRUE))*24))</f>
        <v>0</v>
      </c>
      <c r="Q792">
        <f ca="1">IF(availability[[#This Row],[duration_hours]]="", FALSE,
 OR(availability[[#This Row],[duration_hours]]&lt;=0, availability[[#This Row],[duration_hours]]&gt;16))</f>
        <v>0</v>
      </c>
    </row>
    <row r="793" spans="1:17" x14ac:dyDescent="0.25">
      <c r="A793" t="s">
        <v>911</v>
      </c>
      <c r="B793" t="s">
        <v>1051</v>
      </c>
      <c r="C793" s="1">
        <v>0.33333333333333331</v>
      </c>
      <c r="D793" s="1">
        <v>0.41666666666666669</v>
      </c>
      <c r="E793" t="b">
        <f>LEN(TRIM(availability[[#This Row],[FacultyID]]))=0</f>
        <v>0</v>
      </c>
      <c r="F793" t="b">
        <f>LEN(TRIM(availability[[#This Row],[Day]]))=0</f>
        <v>0</v>
      </c>
      <c r="G793" t="b">
        <f>IF(availability[[#This Row],[Day]]="",FALSE, ISERROR(MATCH(availability[[#This Row],[Day]], RefLists!$E:$E, 0)))</f>
        <v>0</v>
      </c>
      <c r="H793" t="b">
        <f>LEN(availability[[#This Row],[FacultyID]])&lt;&gt;LEN(TRIM(availability[[#This Row],[FacultyID]]))</f>
        <v>0</v>
      </c>
      <c r="I793" t="b">
        <f>OR(availability[[#This Row],[AvailableStart]]="", ISBLANK(availability[[#This Row],[AvailableStart]]))</f>
        <v>0</v>
      </c>
      <c r="J793" t="b">
        <f>OR(availability[[#This Row],[AvailableEnd]]="", ISBLANK(availability[[#This Row],[AvailableEnd]]))</f>
        <v>0</v>
      </c>
      <c r="K793" t="b">
        <f>AND(NOT(availability[[#This Row],[start_missing]]), NOT(ISNUMBER(availability[[#This Row],[AvailableStart]])))</f>
        <v>0</v>
      </c>
      <c r="L793" t="b">
        <f>AND(NOT(availability[[#This Row],[end_missing]]), NOT(ISNUMBER(availability[[#This Row],[AvailableEnd]])))</f>
        <v>0</v>
      </c>
      <c r="M793">
        <f>IF(availability[[#This Row],[start_missing]],"", IF(ISNUMBER(availability[[#This Row],[AvailableStart]]), availability[[#This Row],[AvailableStart]], IFERROR(TIMEVALUE(availability[[#This Row],[AvailableStart]]), "")))</f>
        <v>0.33333333333333331</v>
      </c>
      <c r="N793">
        <f>IF(availability[[#This Row],[end_missing]],"", IF(ISNUMBER(availability[[#This Row],[AvailableEnd]]), availability[[#This Row],[AvailableEnd]], IFERROR(TIMEVALUE(availability[[#This Row],[AvailableEnd]]), "")))</f>
        <v>0.41666666666666669</v>
      </c>
      <c r="O793" t="b">
        <f>IF(OR(availability[[#This Row],[start_missing]],availability[[#This Row],[end_missing]]), FALSE,
 IF(OR(availability[[#This Row],[start_not_time]],availability[[#This Row],[end_not_time]]), FALSE,
 availability[[#This Row],[end_num]]-availability[[#This Row],[start_num]]&lt;0))</f>
        <v>0</v>
      </c>
      <c r="P793" cm="1">
        <f t="array" aca="1" ref="P793" ca="1">IF(OR(availability[[#This Row],[start_missing]],availability[[#This Row],[end_missing]]), "",
 IF(OR(availability[[#This Row],[start_not_time]],availability[[#This Row],[end_not_time]]), "",
 (_FV(availability[#This Row],"end_num",TRUE)-_FV(availability[#This Row],"start_num",TRUE))*24))</f>
        <v>0</v>
      </c>
      <c r="Q793">
        <f ca="1">IF(availability[[#This Row],[duration_hours]]="", FALSE,
 OR(availability[[#This Row],[duration_hours]]&lt;=0, availability[[#This Row],[duration_hours]]&gt;16))</f>
        <v>0</v>
      </c>
    </row>
    <row r="794" spans="1:17" x14ac:dyDescent="0.25">
      <c r="A794" t="s">
        <v>911</v>
      </c>
      <c r="B794" t="s">
        <v>1050</v>
      </c>
      <c r="C794" s="1">
        <v>0.54166666666666663</v>
      </c>
      <c r="D794" s="1">
        <v>0.70833333333333337</v>
      </c>
      <c r="E794" t="b">
        <f>LEN(TRIM(availability[[#This Row],[FacultyID]]))=0</f>
        <v>0</v>
      </c>
      <c r="F794" t="b">
        <f>LEN(TRIM(availability[[#This Row],[Day]]))=0</f>
        <v>0</v>
      </c>
      <c r="G794" t="b">
        <f>IF(availability[[#This Row],[Day]]="",FALSE, ISERROR(MATCH(availability[[#This Row],[Day]], RefLists!$E:$E, 0)))</f>
        <v>0</v>
      </c>
      <c r="H794" t="b">
        <f>LEN(availability[[#This Row],[FacultyID]])&lt;&gt;LEN(TRIM(availability[[#This Row],[FacultyID]]))</f>
        <v>0</v>
      </c>
      <c r="I794" t="b">
        <f>OR(availability[[#This Row],[AvailableStart]]="", ISBLANK(availability[[#This Row],[AvailableStart]]))</f>
        <v>0</v>
      </c>
      <c r="J794" t="b">
        <f>OR(availability[[#This Row],[AvailableEnd]]="", ISBLANK(availability[[#This Row],[AvailableEnd]]))</f>
        <v>0</v>
      </c>
      <c r="K794" t="b">
        <f>AND(NOT(availability[[#This Row],[start_missing]]), NOT(ISNUMBER(availability[[#This Row],[AvailableStart]])))</f>
        <v>0</v>
      </c>
      <c r="L794" t="b">
        <f>AND(NOT(availability[[#This Row],[end_missing]]), NOT(ISNUMBER(availability[[#This Row],[AvailableEnd]])))</f>
        <v>0</v>
      </c>
      <c r="M794">
        <f>IF(availability[[#This Row],[start_missing]],"", IF(ISNUMBER(availability[[#This Row],[AvailableStart]]), availability[[#This Row],[AvailableStart]], IFERROR(TIMEVALUE(availability[[#This Row],[AvailableStart]]), "")))</f>
        <v>0.54166666666666663</v>
      </c>
      <c r="N794">
        <f>IF(availability[[#This Row],[end_missing]],"", IF(ISNUMBER(availability[[#This Row],[AvailableEnd]]), availability[[#This Row],[AvailableEnd]], IFERROR(TIMEVALUE(availability[[#This Row],[AvailableEnd]]), "")))</f>
        <v>0.70833333333333337</v>
      </c>
      <c r="O794" t="b">
        <f>IF(OR(availability[[#This Row],[start_missing]],availability[[#This Row],[end_missing]]), FALSE,
 IF(OR(availability[[#This Row],[start_not_time]],availability[[#This Row],[end_not_time]]), FALSE,
 availability[[#This Row],[end_num]]-availability[[#This Row],[start_num]]&lt;0))</f>
        <v>0</v>
      </c>
      <c r="P794" cm="1">
        <f t="array" aca="1" ref="P794" ca="1">IF(OR(availability[[#This Row],[start_missing]],availability[[#This Row],[end_missing]]), "",
 IF(OR(availability[[#This Row],[start_not_time]],availability[[#This Row],[end_not_time]]), "",
 (_FV(availability[#This Row],"end_num",TRUE)-_FV(availability[#This Row],"start_num",TRUE))*24))</f>
        <v>0</v>
      </c>
      <c r="Q794">
        <f ca="1">IF(availability[[#This Row],[duration_hours]]="", FALSE,
 OR(availability[[#This Row],[duration_hours]]&lt;=0, availability[[#This Row],[duration_hours]]&gt;16))</f>
        <v>0</v>
      </c>
    </row>
    <row r="795" spans="1:17" x14ac:dyDescent="0.25">
      <c r="A795" t="s">
        <v>912</v>
      </c>
      <c r="B795" t="s">
        <v>1050</v>
      </c>
      <c r="C795" s="1">
        <v>0.45833333333333331</v>
      </c>
      <c r="D795" s="1">
        <v>0.625</v>
      </c>
      <c r="E795" t="b">
        <f>LEN(TRIM(availability[[#This Row],[FacultyID]]))=0</f>
        <v>0</v>
      </c>
      <c r="F795" t="b">
        <f>LEN(TRIM(availability[[#This Row],[Day]]))=0</f>
        <v>0</v>
      </c>
      <c r="G795" t="b">
        <f>IF(availability[[#This Row],[Day]]="",FALSE, ISERROR(MATCH(availability[[#This Row],[Day]], RefLists!$E:$E, 0)))</f>
        <v>0</v>
      </c>
      <c r="H795" t="b">
        <f>LEN(availability[[#This Row],[FacultyID]])&lt;&gt;LEN(TRIM(availability[[#This Row],[FacultyID]]))</f>
        <v>0</v>
      </c>
      <c r="I795" t="b">
        <f>OR(availability[[#This Row],[AvailableStart]]="", ISBLANK(availability[[#This Row],[AvailableStart]]))</f>
        <v>0</v>
      </c>
      <c r="J795" t="b">
        <f>OR(availability[[#This Row],[AvailableEnd]]="", ISBLANK(availability[[#This Row],[AvailableEnd]]))</f>
        <v>0</v>
      </c>
      <c r="K795" t="b">
        <f>AND(NOT(availability[[#This Row],[start_missing]]), NOT(ISNUMBER(availability[[#This Row],[AvailableStart]])))</f>
        <v>0</v>
      </c>
      <c r="L795" t="b">
        <f>AND(NOT(availability[[#This Row],[end_missing]]), NOT(ISNUMBER(availability[[#This Row],[AvailableEnd]])))</f>
        <v>0</v>
      </c>
      <c r="M795">
        <f>IF(availability[[#This Row],[start_missing]],"", IF(ISNUMBER(availability[[#This Row],[AvailableStart]]), availability[[#This Row],[AvailableStart]], IFERROR(TIMEVALUE(availability[[#This Row],[AvailableStart]]), "")))</f>
        <v>0.45833333333333331</v>
      </c>
      <c r="N795">
        <f>IF(availability[[#This Row],[end_missing]],"", IF(ISNUMBER(availability[[#This Row],[AvailableEnd]]), availability[[#This Row],[AvailableEnd]], IFERROR(TIMEVALUE(availability[[#This Row],[AvailableEnd]]), "")))</f>
        <v>0.625</v>
      </c>
      <c r="O795" t="b">
        <f>IF(OR(availability[[#This Row],[start_missing]],availability[[#This Row],[end_missing]]), FALSE,
 IF(OR(availability[[#This Row],[start_not_time]],availability[[#This Row],[end_not_time]]), FALSE,
 availability[[#This Row],[end_num]]-availability[[#This Row],[start_num]]&lt;0))</f>
        <v>0</v>
      </c>
      <c r="P795" cm="1">
        <f t="array" aca="1" ref="P795" ca="1">IF(OR(availability[[#This Row],[start_missing]],availability[[#This Row],[end_missing]]), "",
 IF(OR(availability[[#This Row],[start_not_time]],availability[[#This Row],[end_not_time]]), "",
 (_FV(availability[#This Row],"end_num",TRUE)-_FV(availability[#This Row],"start_num",TRUE))*24))</f>
        <v>0</v>
      </c>
      <c r="Q795">
        <f ca="1">IF(availability[[#This Row],[duration_hours]]="", FALSE,
 OR(availability[[#This Row],[duration_hours]]&lt;=0, availability[[#This Row],[duration_hours]]&gt;16))</f>
        <v>0</v>
      </c>
    </row>
    <row r="796" spans="1:17" x14ac:dyDescent="0.25">
      <c r="A796" t="s">
        <v>912</v>
      </c>
      <c r="B796" t="s">
        <v>1051</v>
      </c>
      <c r="C796" s="1">
        <v>0.5</v>
      </c>
      <c r="D796" s="1">
        <v>0.66666666666666663</v>
      </c>
      <c r="E796" t="b">
        <f>LEN(TRIM(availability[[#This Row],[FacultyID]]))=0</f>
        <v>0</v>
      </c>
      <c r="F796" t="b">
        <f>LEN(TRIM(availability[[#This Row],[Day]]))=0</f>
        <v>0</v>
      </c>
      <c r="G796" t="b">
        <f>IF(availability[[#This Row],[Day]]="",FALSE, ISERROR(MATCH(availability[[#This Row],[Day]], RefLists!$E:$E, 0)))</f>
        <v>0</v>
      </c>
      <c r="H796" t="b">
        <f>LEN(availability[[#This Row],[FacultyID]])&lt;&gt;LEN(TRIM(availability[[#This Row],[FacultyID]]))</f>
        <v>0</v>
      </c>
      <c r="I796" t="b">
        <f>OR(availability[[#This Row],[AvailableStart]]="", ISBLANK(availability[[#This Row],[AvailableStart]]))</f>
        <v>0</v>
      </c>
      <c r="J796" t="b">
        <f>OR(availability[[#This Row],[AvailableEnd]]="", ISBLANK(availability[[#This Row],[AvailableEnd]]))</f>
        <v>0</v>
      </c>
      <c r="K796" t="b">
        <f>AND(NOT(availability[[#This Row],[start_missing]]), NOT(ISNUMBER(availability[[#This Row],[AvailableStart]])))</f>
        <v>0</v>
      </c>
      <c r="L796" t="b">
        <f>AND(NOT(availability[[#This Row],[end_missing]]), NOT(ISNUMBER(availability[[#This Row],[AvailableEnd]])))</f>
        <v>0</v>
      </c>
      <c r="M796">
        <f>IF(availability[[#This Row],[start_missing]],"", IF(ISNUMBER(availability[[#This Row],[AvailableStart]]), availability[[#This Row],[AvailableStart]], IFERROR(TIMEVALUE(availability[[#This Row],[AvailableStart]]), "")))</f>
        <v>0.5</v>
      </c>
      <c r="N796">
        <f>IF(availability[[#This Row],[end_missing]],"", IF(ISNUMBER(availability[[#This Row],[AvailableEnd]]), availability[[#This Row],[AvailableEnd]], IFERROR(TIMEVALUE(availability[[#This Row],[AvailableEnd]]), "")))</f>
        <v>0.66666666666666663</v>
      </c>
      <c r="O796" t="b">
        <f>IF(OR(availability[[#This Row],[start_missing]],availability[[#This Row],[end_missing]]), FALSE,
 IF(OR(availability[[#This Row],[start_not_time]],availability[[#This Row],[end_not_time]]), FALSE,
 availability[[#This Row],[end_num]]-availability[[#This Row],[start_num]]&lt;0))</f>
        <v>0</v>
      </c>
      <c r="P796" cm="1">
        <f t="array" aca="1" ref="P796" ca="1">IF(OR(availability[[#This Row],[start_missing]],availability[[#This Row],[end_missing]]), "",
 IF(OR(availability[[#This Row],[start_not_time]],availability[[#This Row],[end_not_time]]), "",
 (_FV(availability[#This Row],"end_num",TRUE)-_FV(availability[#This Row],"start_num",TRUE))*24))</f>
        <v>0</v>
      </c>
      <c r="Q796">
        <f ca="1">IF(availability[[#This Row],[duration_hours]]="", FALSE,
 OR(availability[[#This Row],[duration_hours]]&lt;=0, availability[[#This Row],[duration_hours]]&gt;16))</f>
        <v>0</v>
      </c>
    </row>
    <row r="797" spans="1:17" x14ac:dyDescent="0.25">
      <c r="A797" t="s">
        <v>912</v>
      </c>
      <c r="B797" t="s">
        <v>1052</v>
      </c>
      <c r="C797" s="1">
        <v>0.375</v>
      </c>
      <c r="D797" s="1">
        <v>0.54166666666666663</v>
      </c>
      <c r="E797" t="b">
        <f>LEN(TRIM(availability[[#This Row],[FacultyID]]))=0</f>
        <v>0</v>
      </c>
      <c r="F797" t="b">
        <f>LEN(TRIM(availability[[#This Row],[Day]]))=0</f>
        <v>0</v>
      </c>
      <c r="G797" t="b">
        <f>IF(availability[[#This Row],[Day]]="",FALSE, ISERROR(MATCH(availability[[#This Row],[Day]], RefLists!$E:$E, 0)))</f>
        <v>0</v>
      </c>
      <c r="H797" t="b">
        <f>LEN(availability[[#This Row],[FacultyID]])&lt;&gt;LEN(TRIM(availability[[#This Row],[FacultyID]]))</f>
        <v>0</v>
      </c>
      <c r="I797" t="b">
        <f>OR(availability[[#This Row],[AvailableStart]]="", ISBLANK(availability[[#This Row],[AvailableStart]]))</f>
        <v>0</v>
      </c>
      <c r="J797" t="b">
        <f>OR(availability[[#This Row],[AvailableEnd]]="", ISBLANK(availability[[#This Row],[AvailableEnd]]))</f>
        <v>0</v>
      </c>
      <c r="K797" t="b">
        <f>AND(NOT(availability[[#This Row],[start_missing]]), NOT(ISNUMBER(availability[[#This Row],[AvailableStart]])))</f>
        <v>0</v>
      </c>
      <c r="L797" t="b">
        <f>AND(NOT(availability[[#This Row],[end_missing]]), NOT(ISNUMBER(availability[[#This Row],[AvailableEnd]])))</f>
        <v>0</v>
      </c>
      <c r="M797">
        <f>IF(availability[[#This Row],[start_missing]],"", IF(ISNUMBER(availability[[#This Row],[AvailableStart]]), availability[[#This Row],[AvailableStart]], IFERROR(TIMEVALUE(availability[[#This Row],[AvailableStart]]), "")))</f>
        <v>0.375</v>
      </c>
      <c r="N797">
        <f>IF(availability[[#This Row],[end_missing]],"", IF(ISNUMBER(availability[[#This Row],[AvailableEnd]]), availability[[#This Row],[AvailableEnd]], IFERROR(TIMEVALUE(availability[[#This Row],[AvailableEnd]]), "")))</f>
        <v>0.54166666666666663</v>
      </c>
      <c r="O797" t="b">
        <f>IF(OR(availability[[#This Row],[start_missing]],availability[[#This Row],[end_missing]]), FALSE,
 IF(OR(availability[[#This Row],[start_not_time]],availability[[#This Row],[end_not_time]]), FALSE,
 availability[[#This Row],[end_num]]-availability[[#This Row],[start_num]]&lt;0))</f>
        <v>0</v>
      </c>
      <c r="P797" cm="1">
        <f t="array" aca="1" ref="P797" ca="1">IF(OR(availability[[#This Row],[start_missing]],availability[[#This Row],[end_missing]]), "",
 IF(OR(availability[[#This Row],[start_not_time]],availability[[#This Row],[end_not_time]]), "",
 (_FV(availability[#This Row],"end_num",TRUE)-_FV(availability[#This Row],"start_num",TRUE))*24))</f>
        <v>0</v>
      </c>
      <c r="Q797">
        <f ca="1">IF(availability[[#This Row],[duration_hours]]="", FALSE,
 OR(availability[[#This Row],[duration_hours]]&lt;=0, availability[[#This Row],[duration_hours]]&gt;16))</f>
        <v>0</v>
      </c>
    </row>
    <row r="798" spans="1:17" x14ac:dyDescent="0.25">
      <c r="A798" t="s">
        <v>915</v>
      </c>
      <c r="B798" t="s">
        <v>1049</v>
      </c>
      <c r="C798" s="1">
        <v>0.54166666666666663</v>
      </c>
      <c r="D798" s="1">
        <v>0.70833333333333337</v>
      </c>
      <c r="E798" t="b">
        <f>LEN(TRIM(availability[[#This Row],[FacultyID]]))=0</f>
        <v>0</v>
      </c>
      <c r="F798" t="b">
        <f>LEN(TRIM(availability[[#This Row],[Day]]))=0</f>
        <v>0</v>
      </c>
      <c r="G798" t="b">
        <f>IF(availability[[#This Row],[Day]]="",FALSE, ISERROR(MATCH(availability[[#This Row],[Day]], RefLists!$E:$E, 0)))</f>
        <v>0</v>
      </c>
      <c r="H798" t="b">
        <f>LEN(availability[[#This Row],[FacultyID]])&lt;&gt;LEN(TRIM(availability[[#This Row],[FacultyID]]))</f>
        <v>0</v>
      </c>
      <c r="I798" t="b">
        <f>OR(availability[[#This Row],[AvailableStart]]="", ISBLANK(availability[[#This Row],[AvailableStart]]))</f>
        <v>0</v>
      </c>
      <c r="J798" t="b">
        <f>OR(availability[[#This Row],[AvailableEnd]]="", ISBLANK(availability[[#This Row],[AvailableEnd]]))</f>
        <v>0</v>
      </c>
      <c r="K798" t="b">
        <f>AND(NOT(availability[[#This Row],[start_missing]]), NOT(ISNUMBER(availability[[#This Row],[AvailableStart]])))</f>
        <v>0</v>
      </c>
      <c r="L798" t="b">
        <f>AND(NOT(availability[[#This Row],[end_missing]]), NOT(ISNUMBER(availability[[#This Row],[AvailableEnd]])))</f>
        <v>0</v>
      </c>
      <c r="M798">
        <f>IF(availability[[#This Row],[start_missing]],"", IF(ISNUMBER(availability[[#This Row],[AvailableStart]]), availability[[#This Row],[AvailableStart]], IFERROR(TIMEVALUE(availability[[#This Row],[AvailableStart]]), "")))</f>
        <v>0.54166666666666663</v>
      </c>
      <c r="N798">
        <f>IF(availability[[#This Row],[end_missing]],"", IF(ISNUMBER(availability[[#This Row],[AvailableEnd]]), availability[[#This Row],[AvailableEnd]], IFERROR(TIMEVALUE(availability[[#This Row],[AvailableEnd]]), "")))</f>
        <v>0.70833333333333337</v>
      </c>
      <c r="O798" t="b">
        <f>IF(OR(availability[[#This Row],[start_missing]],availability[[#This Row],[end_missing]]), FALSE,
 IF(OR(availability[[#This Row],[start_not_time]],availability[[#This Row],[end_not_time]]), FALSE,
 availability[[#This Row],[end_num]]-availability[[#This Row],[start_num]]&lt;0))</f>
        <v>0</v>
      </c>
      <c r="P798" cm="1">
        <f t="array" aca="1" ref="P798" ca="1">IF(OR(availability[[#This Row],[start_missing]],availability[[#This Row],[end_missing]]), "",
 IF(OR(availability[[#This Row],[start_not_time]],availability[[#This Row],[end_not_time]]), "",
 (_FV(availability[#This Row],"end_num",TRUE)-_FV(availability[#This Row],"start_num",TRUE))*24))</f>
        <v>0</v>
      </c>
      <c r="Q798">
        <f ca="1">IF(availability[[#This Row],[duration_hours]]="", FALSE,
 OR(availability[[#This Row],[duration_hours]]&lt;=0, availability[[#This Row],[duration_hours]]&gt;16))</f>
        <v>0</v>
      </c>
    </row>
    <row r="799" spans="1:17" x14ac:dyDescent="0.25">
      <c r="A799" t="s">
        <v>915</v>
      </c>
      <c r="B799" t="s">
        <v>1050</v>
      </c>
      <c r="C799" s="1">
        <v>0.33333333333333331</v>
      </c>
      <c r="D799" s="1">
        <v>0.5</v>
      </c>
      <c r="E799" t="b">
        <f>LEN(TRIM(availability[[#This Row],[FacultyID]]))=0</f>
        <v>0</v>
      </c>
      <c r="F799" t="b">
        <f>LEN(TRIM(availability[[#This Row],[Day]]))=0</f>
        <v>0</v>
      </c>
      <c r="G799" t="b">
        <f>IF(availability[[#This Row],[Day]]="",FALSE, ISERROR(MATCH(availability[[#This Row],[Day]], RefLists!$E:$E, 0)))</f>
        <v>0</v>
      </c>
      <c r="H799" t="b">
        <f>LEN(availability[[#This Row],[FacultyID]])&lt;&gt;LEN(TRIM(availability[[#This Row],[FacultyID]]))</f>
        <v>0</v>
      </c>
      <c r="I799" t="b">
        <f>OR(availability[[#This Row],[AvailableStart]]="", ISBLANK(availability[[#This Row],[AvailableStart]]))</f>
        <v>0</v>
      </c>
      <c r="J799" t="b">
        <f>OR(availability[[#This Row],[AvailableEnd]]="", ISBLANK(availability[[#This Row],[AvailableEnd]]))</f>
        <v>0</v>
      </c>
      <c r="K799" t="b">
        <f>AND(NOT(availability[[#This Row],[start_missing]]), NOT(ISNUMBER(availability[[#This Row],[AvailableStart]])))</f>
        <v>0</v>
      </c>
      <c r="L799" t="b">
        <f>AND(NOT(availability[[#This Row],[end_missing]]), NOT(ISNUMBER(availability[[#This Row],[AvailableEnd]])))</f>
        <v>0</v>
      </c>
      <c r="M799">
        <f>IF(availability[[#This Row],[start_missing]],"", IF(ISNUMBER(availability[[#This Row],[AvailableStart]]), availability[[#This Row],[AvailableStart]], IFERROR(TIMEVALUE(availability[[#This Row],[AvailableStart]]), "")))</f>
        <v>0.33333333333333331</v>
      </c>
      <c r="N799">
        <f>IF(availability[[#This Row],[end_missing]],"", IF(ISNUMBER(availability[[#This Row],[AvailableEnd]]), availability[[#This Row],[AvailableEnd]], IFERROR(TIMEVALUE(availability[[#This Row],[AvailableEnd]]), "")))</f>
        <v>0.5</v>
      </c>
      <c r="O799" t="b">
        <f>IF(OR(availability[[#This Row],[start_missing]],availability[[#This Row],[end_missing]]), FALSE,
 IF(OR(availability[[#This Row],[start_not_time]],availability[[#This Row],[end_not_time]]), FALSE,
 availability[[#This Row],[end_num]]-availability[[#This Row],[start_num]]&lt;0))</f>
        <v>0</v>
      </c>
      <c r="P799" cm="1">
        <f t="array" aca="1" ref="P799" ca="1">IF(OR(availability[[#This Row],[start_missing]],availability[[#This Row],[end_missing]]), "",
 IF(OR(availability[[#This Row],[start_not_time]],availability[[#This Row],[end_not_time]]), "",
 (_FV(availability[#This Row],"end_num",TRUE)-_FV(availability[#This Row],"start_num",TRUE))*24))</f>
        <v>0</v>
      </c>
      <c r="Q799">
        <f ca="1">IF(availability[[#This Row],[duration_hours]]="", FALSE,
 OR(availability[[#This Row],[duration_hours]]&lt;=0, availability[[#This Row],[duration_hours]]&gt;16))</f>
        <v>0</v>
      </c>
    </row>
    <row r="800" spans="1:17" x14ac:dyDescent="0.25">
      <c r="A800" t="s">
        <v>918</v>
      </c>
      <c r="B800" t="s">
        <v>1051</v>
      </c>
      <c r="C800" s="1">
        <v>0.5</v>
      </c>
      <c r="D800" s="1">
        <v>0.625</v>
      </c>
      <c r="E800" t="b">
        <f>LEN(TRIM(availability[[#This Row],[FacultyID]]))=0</f>
        <v>0</v>
      </c>
      <c r="F800" t="b">
        <f>LEN(TRIM(availability[[#This Row],[Day]]))=0</f>
        <v>0</v>
      </c>
      <c r="G800" t="b">
        <f>IF(availability[[#This Row],[Day]]="",FALSE, ISERROR(MATCH(availability[[#This Row],[Day]], RefLists!$E:$E, 0)))</f>
        <v>0</v>
      </c>
      <c r="H800" t="b">
        <f>LEN(availability[[#This Row],[FacultyID]])&lt;&gt;LEN(TRIM(availability[[#This Row],[FacultyID]]))</f>
        <v>0</v>
      </c>
      <c r="I800" t="b">
        <f>OR(availability[[#This Row],[AvailableStart]]="", ISBLANK(availability[[#This Row],[AvailableStart]]))</f>
        <v>0</v>
      </c>
      <c r="J800" t="b">
        <f>OR(availability[[#This Row],[AvailableEnd]]="", ISBLANK(availability[[#This Row],[AvailableEnd]]))</f>
        <v>0</v>
      </c>
      <c r="K800" t="b">
        <f>AND(NOT(availability[[#This Row],[start_missing]]), NOT(ISNUMBER(availability[[#This Row],[AvailableStart]])))</f>
        <v>0</v>
      </c>
      <c r="L800" t="b">
        <f>AND(NOT(availability[[#This Row],[end_missing]]), NOT(ISNUMBER(availability[[#This Row],[AvailableEnd]])))</f>
        <v>0</v>
      </c>
      <c r="M800">
        <f>IF(availability[[#This Row],[start_missing]],"", IF(ISNUMBER(availability[[#This Row],[AvailableStart]]), availability[[#This Row],[AvailableStart]], IFERROR(TIMEVALUE(availability[[#This Row],[AvailableStart]]), "")))</f>
        <v>0.5</v>
      </c>
      <c r="N800">
        <f>IF(availability[[#This Row],[end_missing]],"", IF(ISNUMBER(availability[[#This Row],[AvailableEnd]]), availability[[#This Row],[AvailableEnd]], IFERROR(TIMEVALUE(availability[[#This Row],[AvailableEnd]]), "")))</f>
        <v>0.625</v>
      </c>
      <c r="O800" t="b">
        <f>IF(OR(availability[[#This Row],[start_missing]],availability[[#This Row],[end_missing]]), FALSE,
 IF(OR(availability[[#This Row],[start_not_time]],availability[[#This Row],[end_not_time]]), FALSE,
 availability[[#This Row],[end_num]]-availability[[#This Row],[start_num]]&lt;0))</f>
        <v>0</v>
      </c>
      <c r="P800" cm="1">
        <f t="array" aca="1" ref="P800" ca="1">IF(OR(availability[[#This Row],[start_missing]],availability[[#This Row],[end_missing]]), "",
 IF(OR(availability[[#This Row],[start_not_time]],availability[[#This Row],[end_not_time]]), "",
 (_FV(availability[#This Row],"end_num",TRUE)-_FV(availability[#This Row],"start_num",TRUE))*24))</f>
        <v>0</v>
      </c>
      <c r="Q800">
        <f ca="1">IF(availability[[#This Row],[duration_hours]]="", FALSE,
 OR(availability[[#This Row],[duration_hours]]&lt;=0, availability[[#This Row],[duration_hours]]&gt;16))</f>
        <v>0</v>
      </c>
    </row>
    <row r="801" spans="1:17" x14ac:dyDescent="0.25">
      <c r="A801" t="s">
        <v>918</v>
      </c>
      <c r="B801" t="s">
        <v>1049</v>
      </c>
      <c r="C801" s="1">
        <v>0.45833333333333331</v>
      </c>
      <c r="D801" s="1">
        <v>0.58333333333333337</v>
      </c>
      <c r="E801" t="b">
        <f>LEN(TRIM(availability[[#This Row],[FacultyID]]))=0</f>
        <v>0</v>
      </c>
      <c r="F801" t="b">
        <f>LEN(TRIM(availability[[#This Row],[Day]]))=0</f>
        <v>0</v>
      </c>
      <c r="G801" t="b">
        <f>IF(availability[[#This Row],[Day]]="",FALSE, ISERROR(MATCH(availability[[#This Row],[Day]], RefLists!$E:$E, 0)))</f>
        <v>0</v>
      </c>
      <c r="H801" t="b">
        <f>LEN(availability[[#This Row],[FacultyID]])&lt;&gt;LEN(TRIM(availability[[#This Row],[FacultyID]]))</f>
        <v>0</v>
      </c>
      <c r="I801" t="b">
        <f>OR(availability[[#This Row],[AvailableStart]]="", ISBLANK(availability[[#This Row],[AvailableStart]]))</f>
        <v>0</v>
      </c>
      <c r="J801" t="b">
        <f>OR(availability[[#This Row],[AvailableEnd]]="", ISBLANK(availability[[#This Row],[AvailableEnd]]))</f>
        <v>0</v>
      </c>
      <c r="K801" t="b">
        <f>AND(NOT(availability[[#This Row],[start_missing]]), NOT(ISNUMBER(availability[[#This Row],[AvailableStart]])))</f>
        <v>0</v>
      </c>
      <c r="L801" t="b">
        <f>AND(NOT(availability[[#This Row],[end_missing]]), NOT(ISNUMBER(availability[[#This Row],[AvailableEnd]])))</f>
        <v>0</v>
      </c>
      <c r="M801">
        <f>IF(availability[[#This Row],[start_missing]],"", IF(ISNUMBER(availability[[#This Row],[AvailableStart]]), availability[[#This Row],[AvailableStart]], IFERROR(TIMEVALUE(availability[[#This Row],[AvailableStart]]), "")))</f>
        <v>0.45833333333333331</v>
      </c>
      <c r="N801">
        <f>IF(availability[[#This Row],[end_missing]],"", IF(ISNUMBER(availability[[#This Row],[AvailableEnd]]), availability[[#This Row],[AvailableEnd]], IFERROR(TIMEVALUE(availability[[#This Row],[AvailableEnd]]), "")))</f>
        <v>0.58333333333333337</v>
      </c>
      <c r="O801" t="b">
        <f>IF(OR(availability[[#This Row],[start_missing]],availability[[#This Row],[end_missing]]), FALSE,
 IF(OR(availability[[#This Row],[start_not_time]],availability[[#This Row],[end_not_time]]), FALSE,
 availability[[#This Row],[end_num]]-availability[[#This Row],[start_num]]&lt;0))</f>
        <v>0</v>
      </c>
      <c r="P801" cm="1">
        <f t="array" aca="1" ref="P801" ca="1">IF(OR(availability[[#This Row],[start_missing]],availability[[#This Row],[end_missing]]), "",
 IF(OR(availability[[#This Row],[start_not_time]],availability[[#This Row],[end_not_time]]), "",
 (_FV(availability[#This Row],"end_num",TRUE)-_FV(availability[#This Row],"start_num",TRUE))*24))</f>
        <v>0</v>
      </c>
      <c r="Q801">
        <f ca="1">IF(availability[[#This Row],[duration_hours]]="", FALSE,
 OR(availability[[#This Row],[duration_hours]]&lt;=0, availability[[#This Row],[duration_hours]]&gt;16))</f>
        <v>0</v>
      </c>
    </row>
    <row r="802" spans="1:17" x14ac:dyDescent="0.25">
      <c r="A802" t="s">
        <v>918</v>
      </c>
      <c r="B802" t="s">
        <v>1050</v>
      </c>
      <c r="C802" s="1">
        <v>0.54166666666666663</v>
      </c>
      <c r="D802" s="1">
        <v>0.625</v>
      </c>
      <c r="E802" t="b">
        <f>LEN(TRIM(availability[[#This Row],[FacultyID]]))=0</f>
        <v>0</v>
      </c>
      <c r="F802" t="b">
        <f>LEN(TRIM(availability[[#This Row],[Day]]))=0</f>
        <v>0</v>
      </c>
      <c r="G802" t="b">
        <f>IF(availability[[#This Row],[Day]]="",FALSE, ISERROR(MATCH(availability[[#This Row],[Day]], RefLists!$E:$E, 0)))</f>
        <v>0</v>
      </c>
      <c r="H802" t="b">
        <f>LEN(availability[[#This Row],[FacultyID]])&lt;&gt;LEN(TRIM(availability[[#This Row],[FacultyID]]))</f>
        <v>0</v>
      </c>
      <c r="I802" t="b">
        <f>OR(availability[[#This Row],[AvailableStart]]="", ISBLANK(availability[[#This Row],[AvailableStart]]))</f>
        <v>0</v>
      </c>
      <c r="J802" t="b">
        <f>OR(availability[[#This Row],[AvailableEnd]]="", ISBLANK(availability[[#This Row],[AvailableEnd]]))</f>
        <v>0</v>
      </c>
      <c r="K802" t="b">
        <f>AND(NOT(availability[[#This Row],[start_missing]]), NOT(ISNUMBER(availability[[#This Row],[AvailableStart]])))</f>
        <v>0</v>
      </c>
      <c r="L802" t="b">
        <f>AND(NOT(availability[[#This Row],[end_missing]]), NOT(ISNUMBER(availability[[#This Row],[AvailableEnd]])))</f>
        <v>0</v>
      </c>
      <c r="M802">
        <f>IF(availability[[#This Row],[start_missing]],"", IF(ISNUMBER(availability[[#This Row],[AvailableStart]]), availability[[#This Row],[AvailableStart]], IFERROR(TIMEVALUE(availability[[#This Row],[AvailableStart]]), "")))</f>
        <v>0.54166666666666663</v>
      </c>
      <c r="N802">
        <f>IF(availability[[#This Row],[end_missing]],"", IF(ISNUMBER(availability[[#This Row],[AvailableEnd]]), availability[[#This Row],[AvailableEnd]], IFERROR(TIMEVALUE(availability[[#This Row],[AvailableEnd]]), "")))</f>
        <v>0.625</v>
      </c>
      <c r="O802" t="b">
        <f>IF(OR(availability[[#This Row],[start_missing]],availability[[#This Row],[end_missing]]), FALSE,
 IF(OR(availability[[#This Row],[start_not_time]],availability[[#This Row],[end_not_time]]), FALSE,
 availability[[#This Row],[end_num]]-availability[[#This Row],[start_num]]&lt;0))</f>
        <v>0</v>
      </c>
      <c r="P802" cm="1">
        <f t="array" aca="1" ref="P802" ca="1">IF(OR(availability[[#This Row],[start_missing]],availability[[#This Row],[end_missing]]), "",
 IF(OR(availability[[#This Row],[start_not_time]],availability[[#This Row],[end_not_time]]), "",
 (_FV(availability[#This Row],"end_num",TRUE)-_FV(availability[#This Row],"start_num",TRUE))*24))</f>
        <v>0</v>
      </c>
      <c r="Q802">
        <f ca="1">IF(availability[[#This Row],[duration_hours]]="", FALSE,
 OR(availability[[#This Row],[duration_hours]]&lt;=0, availability[[#This Row],[duration_hours]]&gt;16))</f>
        <v>0</v>
      </c>
    </row>
    <row r="803" spans="1:17" x14ac:dyDescent="0.25">
      <c r="A803" t="s">
        <v>921</v>
      </c>
      <c r="B803" t="s">
        <v>1053</v>
      </c>
      <c r="C803" s="1">
        <v>0.45833333333333331</v>
      </c>
      <c r="D803" s="1">
        <v>0.54166666666666663</v>
      </c>
      <c r="E803" t="b">
        <f>LEN(TRIM(availability[[#This Row],[FacultyID]]))=0</f>
        <v>0</v>
      </c>
      <c r="F803" t="b">
        <f>LEN(TRIM(availability[[#This Row],[Day]]))=0</f>
        <v>0</v>
      </c>
      <c r="G803" t="b">
        <f>IF(availability[[#This Row],[Day]]="",FALSE, ISERROR(MATCH(availability[[#This Row],[Day]], RefLists!$E:$E, 0)))</f>
        <v>0</v>
      </c>
      <c r="H803" t="b">
        <f>LEN(availability[[#This Row],[FacultyID]])&lt;&gt;LEN(TRIM(availability[[#This Row],[FacultyID]]))</f>
        <v>0</v>
      </c>
      <c r="I803" t="b">
        <f>OR(availability[[#This Row],[AvailableStart]]="", ISBLANK(availability[[#This Row],[AvailableStart]]))</f>
        <v>0</v>
      </c>
      <c r="J803" t="b">
        <f>OR(availability[[#This Row],[AvailableEnd]]="", ISBLANK(availability[[#This Row],[AvailableEnd]]))</f>
        <v>0</v>
      </c>
      <c r="K803" t="b">
        <f>AND(NOT(availability[[#This Row],[start_missing]]), NOT(ISNUMBER(availability[[#This Row],[AvailableStart]])))</f>
        <v>0</v>
      </c>
      <c r="L803" t="b">
        <f>AND(NOT(availability[[#This Row],[end_missing]]), NOT(ISNUMBER(availability[[#This Row],[AvailableEnd]])))</f>
        <v>0</v>
      </c>
      <c r="M803">
        <f>IF(availability[[#This Row],[start_missing]],"", IF(ISNUMBER(availability[[#This Row],[AvailableStart]]), availability[[#This Row],[AvailableStart]], IFERROR(TIMEVALUE(availability[[#This Row],[AvailableStart]]), "")))</f>
        <v>0.45833333333333331</v>
      </c>
      <c r="N803">
        <f>IF(availability[[#This Row],[end_missing]],"", IF(ISNUMBER(availability[[#This Row],[AvailableEnd]]), availability[[#This Row],[AvailableEnd]], IFERROR(TIMEVALUE(availability[[#This Row],[AvailableEnd]]), "")))</f>
        <v>0.54166666666666663</v>
      </c>
      <c r="O803" t="b">
        <f>IF(OR(availability[[#This Row],[start_missing]],availability[[#This Row],[end_missing]]), FALSE,
 IF(OR(availability[[#This Row],[start_not_time]],availability[[#This Row],[end_not_time]]), FALSE,
 availability[[#This Row],[end_num]]-availability[[#This Row],[start_num]]&lt;0))</f>
        <v>0</v>
      </c>
      <c r="P803" cm="1">
        <f t="array" aca="1" ref="P803" ca="1">IF(OR(availability[[#This Row],[start_missing]],availability[[#This Row],[end_missing]]), "",
 IF(OR(availability[[#This Row],[start_not_time]],availability[[#This Row],[end_not_time]]), "",
 (_FV(availability[#This Row],"end_num",TRUE)-_FV(availability[#This Row],"start_num",TRUE))*24))</f>
        <v>0</v>
      </c>
      <c r="Q803">
        <f ca="1">IF(availability[[#This Row],[duration_hours]]="", FALSE,
 OR(availability[[#This Row],[duration_hours]]&lt;=0, availability[[#This Row],[duration_hours]]&gt;16))</f>
        <v>0</v>
      </c>
    </row>
    <row r="804" spans="1:17" x14ac:dyDescent="0.25">
      <c r="A804" t="s">
        <v>921</v>
      </c>
      <c r="B804" t="s">
        <v>1050</v>
      </c>
      <c r="C804" s="1">
        <v>0.375</v>
      </c>
      <c r="D804" s="1">
        <v>0.5</v>
      </c>
      <c r="E804" t="b">
        <f>LEN(TRIM(availability[[#This Row],[FacultyID]]))=0</f>
        <v>0</v>
      </c>
      <c r="F804" t="b">
        <f>LEN(TRIM(availability[[#This Row],[Day]]))=0</f>
        <v>0</v>
      </c>
      <c r="G804" t="b">
        <f>IF(availability[[#This Row],[Day]]="",FALSE, ISERROR(MATCH(availability[[#This Row],[Day]], RefLists!$E:$E, 0)))</f>
        <v>0</v>
      </c>
      <c r="H804" t="b">
        <f>LEN(availability[[#This Row],[FacultyID]])&lt;&gt;LEN(TRIM(availability[[#This Row],[FacultyID]]))</f>
        <v>0</v>
      </c>
      <c r="I804" t="b">
        <f>OR(availability[[#This Row],[AvailableStart]]="", ISBLANK(availability[[#This Row],[AvailableStart]]))</f>
        <v>0</v>
      </c>
      <c r="J804" t="b">
        <f>OR(availability[[#This Row],[AvailableEnd]]="", ISBLANK(availability[[#This Row],[AvailableEnd]]))</f>
        <v>0</v>
      </c>
      <c r="K804" t="b">
        <f>AND(NOT(availability[[#This Row],[start_missing]]), NOT(ISNUMBER(availability[[#This Row],[AvailableStart]])))</f>
        <v>0</v>
      </c>
      <c r="L804" t="b">
        <f>AND(NOT(availability[[#This Row],[end_missing]]), NOT(ISNUMBER(availability[[#This Row],[AvailableEnd]])))</f>
        <v>0</v>
      </c>
      <c r="M804">
        <f>IF(availability[[#This Row],[start_missing]],"", IF(ISNUMBER(availability[[#This Row],[AvailableStart]]), availability[[#This Row],[AvailableStart]], IFERROR(TIMEVALUE(availability[[#This Row],[AvailableStart]]), "")))</f>
        <v>0.375</v>
      </c>
      <c r="N804">
        <f>IF(availability[[#This Row],[end_missing]],"", IF(ISNUMBER(availability[[#This Row],[AvailableEnd]]), availability[[#This Row],[AvailableEnd]], IFERROR(TIMEVALUE(availability[[#This Row],[AvailableEnd]]), "")))</f>
        <v>0.5</v>
      </c>
      <c r="O804" t="b">
        <f>IF(OR(availability[[#This Row],[start_missing]],availability[[#This Row],[end_missing]]), FALSE,
 IF(OR(availability[[#This Row],[start_not_time]],availability[[#This Row],[end_not_time]]), FALSE,
 availability[[#This Row],[end_num]]-availability[[#This Row],[start_num]]&lt;0))</f>
        <v>0</v>
      </c>
      <c r="P804" cm="1">
        <f t="array" aca="1" ref="P804" ca="1">IF(OR(availability[[#This Row],[start_missing]],availability[[#This Row],[end_missing]]), "",
 IF(OR(availability[[#This Row],[start_not_time]],availability[[#This Row],[end_not_time]]), "",
 (_FV(availability[#This Row],"end_num",TRUE)-_FV(availability[#This Row],"start_num",TRUE))*24))</f>
        <v>0</v>
      </c>
      <c r="Q804">
        <f ca="1">IF(availability[[#This Row],[duration_hours]]="", FALSE,
 OR(availability[[#This Row],[duration_hours]]&lt;=0, availability[[#This Row],[duration_hours]]&gt;16))</f>
        <v>0</v>
      </c>
    </row>
    <row r="805" spans="1:17" x14ac:dyDescent="0.25">
      <c r="A805" t="s">
        <v>921</v>
      </c>
      <c r="B805" t="s">
        <v>1049</v>
      </c>
      <c r="C805" s="1">
        <v>0.375</v>
      </c>
      <c r="D805" s="1">
        <v>0.54166666666666663</v>
      </c>
      <c r="E805" t="b">
        <f>LEN(TRIM(availability[[#This Row],[FacultyID]]))=0</f>
        <v>0</v>
      </c>
      <c r="F805" t="b">
        <f>LEN(TRIM(availability[[#This Row],[Day]]))=0</f>
        <v>0</v>
      </c>
      <c r="G805" t="b">
        <f>IF(availability[[#This Row],[Day]]="",FALSE, ISERROR(MATCH(availability[[#This Row],[Day]], RefLists!$E:$E, 0)))</f>
        <v>0</v>
      </c>
      <c r="H805" t="b">
        <f>LEN(availability[[#This Row],[FacultyID]])&lt;&gt;LEN(TRIM(availability[[#This Row],[FacultyID]]))</f>
        <v>0</v>
      </c>
      <c r="I805" t="b">
        <f>OR(availability[[#This Row],[AvailableStart]]="", ISBLANK(availability[[#This Row],[AvailableStart]]))</f>
        <v>0</v>
      </c>
      <c r="J805" t="b">
        <f>OR(availability[[#This Row],[AvailableEnd]]="", ISBLANK(availability[[#This Row],[AvailableEnd]]))</f>
        <v>0</v>
      </c>
      <c r="K805" t="b">
        <f>AND(NOT(availability[[#This Row],[start_missing]]), NOT(ISNUMBER(availability[[#This Row],[AvailableStart]])))</f>
        <v>0</v>
      </c>
      <c r="L805" t="b">
        <f>AND(NOT(availability[[#This Row],[end_missing]]), NOT(ISNUMBER(availability[[#This Row],[AvailableEnd]])))</f>
        <v>0</v>
      </c>
      <c r="M805">
        <f>IF(availability[[#This Row],[start_missing]],"", IF(ISNUMBER(availability[[#This Row],[AvailableStart]]), availability[[#This Row],[AvailableStart]], IFERROR(TIMEVALUE(availability[[#This Row],[AvailableStart]]), "")))</f>
        <v>0.375</v>
      </c>
      <c r="N805">
        <f>IF(availability[[#This Row],[end_missing]],"", IF(ISNUMBER(availability[[#This Row],[AvailableEnd]]), availability[[#This Row],[AvailableEnd]], IFERROR(TIMEVALUE(availability[[#This Row],[AvailableEnd]]), "")))</f>
        <v>0.54166666666666663</v>
      </c>
      <c r="O805" t="b">
        <f>IF(OR(availability[[#This Row],[start_missing]],availability[[#This Row],[end_missing]]), FALSE,
 IF(OR(availability[[#This Row],[start_not_time]],availability[[#This Row],[end_not_time]]), FALSE,
 availability[[#This Row],[end_num]]-availability[[#This Row],[start_num]]&lt;0))</f>
        <v>0</v>
      </c>
      <c r="P805" cm="1">
        <f t="array" aca="1" ref="P805" ca="1">IF(OR(availability[[#This Row],[start_missing]],availability[[#This Row],[end_missing]]), "",
 IF(OR(availability[[#This Row],[start_not_time]],availability[[#This Row],[end_not_time]]), "",
 (_FV(availability[#This Row],"end_num",TRUE)-_FV(availability[#This Row],"start_num",TRUE))*24))</f>
        <v>0</v>
      </c>
      <c r="Q805">
        <f ca="1">IF(availability[[#This Row],[duration_hours]]="", FALSE,
 OR(availability[[#This Row],[duration_hours]]&lt;=0, availability[[#This Row],[duration_hours]]&gt;16))</f>
        <v>0</v>
      </c>
    </row>
    <row r="806" spans="1:17" x14ac:dyDescent="0.25">
      <c r="A806" t="s">
        <v>921</v>
      </c>
      <c r="B806" t="s">
        <v>1052</v>
      </c>
      <c r="C806" s="1">
        <v>0.54166666666666663</v>
      </c>
      <c r="D806" s="1">
        <v>0.66666666666666663</v>
      </c>
      <c r="E806" t="b">
        <f>LEN(TRIM(availability[[#This Row],[FacultyID]]))=0</f>
        <v>0</v>
      </c>
      <c r="F806" t="b">
        <f>LEN(TRIM(availability[[#This Row],[Day]]))=0</f>
        <v>0</v>
      </c>
      <c r="G806" t="b">
        <f>IF(availability[[#This Row],[Day]]="",FALSE, ISERROR(MATCH(availability[[#This Row],[Day]], RefLists!$E:$E, 0)))</f>
        <v>0</v>
      </c>
      <c r="H806" t="b">
        <f>LEN(availability[[#This Row],[FacultyID]])&lt;&gt;LEN(TRIM(availability[[#This Row],[FacultyID]]))</f>
        <v>0</v>
      </c>
      <c r="I806" t="b">
        <f>OR(availability[[#This Row],[AvailableStart]]="", ISBLANK(availability[[#This Row],[AvailableStart]]))</f>
        <v>0</v>
      </c>
      <c r="J806" t="b">
        <f>OR(availability[[#This Row],[AvailableEnd]]="", ISBLANK(availability[[#This Row],[AvailableEnd]]))</f>
        <v>0</v>
      </c>
      <c r="K806" t="b">
        <f>AND(NOT(availability[[#This Row],[start_missing]]), NOT(ISNUMBER(availability[[#This Row],[AvailableStart]])))</f>
        <v>0</v>
      </c>
      <c r="L806" t="b">
        <f>AND(NOT(availability[[#This Row],[end_missing]]), NOT(ISNUMBER(availability[[#This Row],[AvailableEnd]])))</f>
        <v>0</v>
      </c>
      <c r="M806">
        <f>IF(availability[[#This Row],[start_missing]],"", IF(ISNUMBER(availability[[#This Row],[AvailableStart]]), availability[[#This Row],[AvailableStart]], IFERROR(TIMEVALUE(availability[[#This Row],[AvailableStart]]), "")))</f>
        <v>0.54166666666666663</v>
      </c>
      <c r="N806">
        <f>IF(availability[[#This Row],[end_missing]],"", IF(ISNUMBER(availability[[#This Row],[AvailableEnd]]), availability[[#This Row],[AvailableEnd]], IFERROR(TIMEVALUE(availability[[#This Row],[AvailableEnd]]), "")))</f>
        <v>0.66666666666666663</v>
      </c>
      <c r="O806" t="b">
        <f>IF(OR(availability[[#This Row],[start_missing]],availability[[#This Row],[end_missing]]), FALSE,
 IF(OR(availability[[#This Row],[start_not_time]],availability[[#This Row],[end_not_time]]), FALSE,
 availability[[#This Row],[end_num]]-availability[[#This Row],[start_num]]&lt;0))</f>
        <v>0</v>
      </c>
      <c r="P806" cm="1">
        <f t="array" aca="1" ref="P806" ca="1">IF(OR(availability[[#This Row],[start_missing]],availability[[#This Row],[end_missing]]), "",
 IF(OR(availability[[#This Row],[start_not_time]],availability[[#This Row],[end_not_time]]), "",
 (_FV(availability[#This Row],"end_num",TRUE)-_FV(availability[#This Row],"start_num",TRUE))*24))</f>
        <v>0</v>
      </c>
      <c r="Q806">
        <f ca="1">IF(availability[[#This Row],[duration_hours]]="", FALSE,
 OR(availability[[#This Row],[duration_hours]]&lt;=0, availability[[#This Row],[duration_hours]]&gt;16))</f>
        <v>0</v>
      </c>
    </row>
    <row r="807" spans="1:17" x14ac:dyDescent="0.25">
      <c r="A807" t="s">
        <v>924</v>
      </c>
      <c r="B807" t="s">
        <v>1053</v>
      </c>
      <c r="C807" s="1">
        <v>0.5</v>
      </c>
      <c r="D807" s="1">
        <v>0.58333333333333337</v>
      </c>
      <c r="E807" t="b">
        <f>LEN(TRIM(availability[[#This Row],[FacultyID]]))=0</f>
        <v>0</v>
      </c>
      <c r="F807" t="b">
        <f>LEN(TRIM(availability[[#This Row],[Day]]))=0</f>
        <v>0</v>
      </c>
      <c r="G807" t="b">
        <f>IF(availability[[#This Row],[Day]]="",FALSE, ISERROR(MATCH(availability[[#This Row],[Day]], RefLists!$E:$E, 0)))</f>
        <v>0</v>
      </c>
      <c r="H807" t="b">
        <f>LEN(availability[[#This Row],[FacultyID]])&lt;&gt;LEN(TRIM(availability[[#This Row],[FacultyID]]))</f>
        <v>0</v>
      </c>
      <c r="I807" t="b">
        <f>OR(availability[[#This Row],[AvailableStart]]="", ISBLANK(availability[[#This Row],[AvailableStart]]))</f>
        <v>0</v>
      </c>
      <c r="J807" t="b">
        <f>OR(availability[[#This Row],[AvailableEnd]]="", ISBLANK(availability[[#This Row],[AvailableEnd]]))</f>
        <v>0</v>
      </c>
      <c r="K807" t="b">
        <f>AND(NOT(availability[[#This Row],[start_missing]]), NOT(ISNUMBER(availability[[#This Row],[AvailableStart]])))</f>
        <v>0</v>
      </c>
      <c r="L807" t="b">
        <f>AND(NOT(availability[[#This Row],[end_missing]]), NOT(ISNUMBER(availability[[#This Row],[AvailableEnd]])))</f>
        <v>0</v>
      </c>
      <c r="M807">
        <f>IF(availability[[#This Row],[start_missing]],"", IF(ISNUMBER(availability[[#This Row],[AvailableStart]]), availability[[#This Row],[AvailableStart]], IFERROR(TIMEVALUE(availability[[#This Row],[AvailableStart]]), "")))</f>
        <v>0.5</v>
      </c>
      <c r="N807">
        <f>IF(availability[[#This Row],[end_missing]],"", IF(ISNUMBER(availability[[#This Row],[AvailableEnd]]), availability[[#This Row],[AvailableEnd]], IFERROR(TIMEVALUE(availability[[#This Row],[AvailableEnd]]), "")))</f>
        <v>0.58333333333333337</v>
      </c>
      <c r="O807" t="b">
        <f>IF(OR(availability[[#This Row],[start_missing]],availability[[#This Row],[end_missing]]), FALSE,
 IF(OR(availability[[#This Row],[start_not_time]],availability[[#This Row],[end_not_time]]), FALSE,
 availability[[#This Row],[end_num]]-availability[[#This Row],[start_num]]&lt;0))</f>
        <v>0</v>
      </c>
      <c r="P807" cm="1">
        <f t="array" aca="1" ref="P807" ca="1">IF(OR(availability[[#This Row],[start_missing]],availability[[#This Row],[end_missing]]), "",
 IF(OR(availability[[#This Row],[start_not_time]],availability[[#This Row],[end_not_time]]), "",
 (_FV(availability[#This Row],"end_num",TRUE)-_FV(availability[#This Row],"start_num",TRUE))*24))</f>
        <v>0</v>
      </c>
      <c r="Q807">
        <f ca="1">IF(availability[[#This Row],[duration_hours]]="", FALSE,
 OR(availability[[#This Row],[duration_hours]]&lt;=0, availability[[#This Row],[duration_hours]]&gt;16))</f>
        <v>0</v>
      </c>
    </row>
    <row r="808" spans="1:17" x14ac:dyDescent="0.25">
      <c r="A808" t="s">
        <v>924</v>
      </c>
      <c r="B808" t="s">
        <v>1052</v>
      </c>
      <c r="C808" s="1">
        <v>0.41666666666666669</v>
      </c>
      <c r="D808" s="1">
        <v>0.5</v>
      </c>
      <c r="E808" t="b">
        <f>LEN(TRIM(availability[[#This Row],[FacultyID]]))=0</f>
        <v>0</v>
      </c>
      <c r="F808" t="b">
        <f>LEN(TRIM(availability[[#This Row],[Day]]))=0</f>
        <v>0</v>
      </c>
      <c r="G808" t="b">
        <f>IF(availability[[#This Row],[Day]]="",FALSE, ISERROR(MATCH(availability[[#This Row],[Day]], RefLists!$E:$E, 0)))</f>
        <v>0</v>
      </c>
      <c r="H808" t="b">
        <f>LEN(availability[[#This Row],[FacultyID]])&lt;&gt;LEN(TRIM(availability[[#This Row],[FacultyID]]))</f>
        <v>0</v>
      </c>
      <c r="I808" t="b">
        <f>OR(availability[[#This Row],[AvailableStart]]="", ISBLANK(availability[[#This Row],[AvailableStart]]))</f>
        <v>0</v>
      </c>
      <c r="J808" t="b">
        <f>OR(availability[[#This Row],[AvailableEnd]]="", ISBLANK(availability[[#This Row],[AvailableEnd]]))</f>
        <v>0</v>
      </c>
      <c r="K808" t="b">
        <f>AND(NOT(availability[[#This Row],[start_missing]]), NOT(ISNUMBER(availability[[#This Row],[AvailableStart]])))</f>
        <v>0</v>
      </c>
      <c r="L808" t="b">
        <f>AND(NOT(availability[[#This Row],[end_missing]]), NOT(ISNUMBER(availability[[#This Row],[AvailableEnd]])))</f>
        <v>0</v>
      </c>
      <c r="M808">
        <f>IF(availability[[#This Row],[start_missing]],"", IF(ISNUMBER(availability[[#This Row],[AvailableStart]]), availability[[#This Row],[AvailableStart]], IFERROR(TIMEVALUE(availability[[#This Row],[AvailableStart]]), "")))</f>
        <v>0.41666666666666669</v>
      </c>
      <c r="N808">
        <f>IF(availability[[#This Row],[end_missing]],"", IF(ISNUMBER(availability[[#This Row],[AvailableEnd]]), availability[[#This Row],[AvailableEnd]], IFERROR(TIMEVALUE(availability[[#This Row],[AvailableEnd]]), "")))</f>
        <v>0.5</v>
      </c>
      <c r="O808" t="b">
        <f>IF(OR(availability[[#This Row],[start_missing]],availability[[#This Row],[end_missing]]), FALSE,
 IF(OR(availability[[#This Row],[start_not_time]],availability[[#This Row],[end_not_time]]), FALSE,
 availability[[#This Row],[end_num]]-availability[[#This Row],[start_num]]&lt;0))</f>
        <v>0</v>
      </c>
      <c r="P808" cm="1">
        <f t="array" aca="1" ref="P808" ca="1">IF(OR(availability[[#This Row],[start_missing]],availability[[#This Row],[end_missing]]), "",
 IF(OR(availability[[#This Row],[start_not_time]],availability[[#This Row],[end_not_time]]), "",
 (_FV(availability[#This Row],"end_num",TRUE)-_FV(availability[#This Row],"start_num",TRUE))*24))</f>
        <v>0</v>
      </c>
      <c r="Q808">
        <f ca="1">IF(availability[[#This Row],[duration_hours]]="", FALSE,
 OR(availability[[#This Row],[duration_hours]]&lt;=0, availability[[#This Row],[duration_hours]]&gt;16))</f>
        <v>0</v>
      </c>
    </row>
    <row r="809" spans="1:17" x14ac:dyDescent="0.25">
      <c r="A809" t="s">
        <v>924</v>
      </c>
      <c r="B809" t="s">
        <v>1049</v>
      </c>
      <c r="C809" s="1">
        <v>0.5</v>
      </c>
      <c r="D809" s="1">
        <v>0.625</v>
      </c>
      <c r="E809" t="b">
        <f>LEN(TRIM(availability[[#This Row],[FacultyID]]))=0</f>
        <v>0</v>
      </c>
      <c r="F809" t="b">
        <f>LEN(TRIM(availability[[#This Row],[Day]]))=0</f>
        <v>0</v>
      </c>
      <c r="G809" t="b">
        <f>IF(availability[[#This Row],[Day]]="",FALSE, ISERROR(MATCH(availability[[#This Row],[Day]], RefLists!$E:$E, 0)))</f>
        <v>0</v>
      </c>
      <c r="H809" t="b">
        <f>LEN(availability[[#This Row],[FacultyID]])&lt;&gt;LEN(TRIM(availability[[#This Row],[FacultyID]]))</f>
        <v>0</v>
      </c>
      <c r="I809" t="b">
        <f>OR(availability[[#This Row],[AvailableStart]]="", ISBLANK(availability[[#This Row],[AvailableStart]]))</f>
        <v>0</v>
      </c>
      <c r="J809" t="b">
        <f>OR(availability[[#This Row],[AvailableEnd]]="", ISBLANK(availability[[#This Row],[AvailableEnd]]))</f>
        <v>0</v>
      </c>
      <c r="K809" t="b">
        <f>AND(NOT(availability[[#This Row],[start_missing]]), NOT(ISNUMBER(availability[[#This Row],[AvailableStart]])))</f>
        <v>0</v>
      </c>
      <c r="L809" t="b">
        <f>AND(NOT(availability[[#This Row],[end_missing]]), NOT(ISNUMBER(availability[[#This Row],[AvailableEnd]])))</f>
        <v>0</v>
      </c>
      <c r="M809">
        <f>IF(availability[[#This Row],[start_missing]],"", IF(ISNUMBER(availability[[#This Row],[AvailableStart]]), availability[[#This Row],[AvailableStart]], IFERROR(TIMEVALUE(availability[[#This Row],[AvailableStart]]), "")))</f>
        <v>0.5</v>
      </c>
      <c r="N809">
        <f>IF(availability[[#This Row],[end_missing]],"", IF(ISNUMBER(availability[[#This Row],[AvailableEnd]]), availability[[#This Row],[AvailableEnd]], IFERROR(TIMEVALUE(availability[[#This Row],[AvailableEnd]]), "")))</f>
        <v>0.625</v>
      </c>
      <c r="O809" t="b">
        <f>IF(OR(availability[[#This Row],[start_missing]],availability[[#This Row],[end_missing]]), FALSE,
 IF(OR(availability[[#This Row],[start_not_time]],availability[[#This Row],[end_not_time]]), FALSE,
 availability[[#This Row],[end_num]]-availability[[#This Row],[start_num]]&lt;0))</f>
        <v>0</v>
      </c>
      <c r="P809" cm="1">
        <f t="array" aca="1" ref="P809" ca="1">IF(OR(availability[[#This Row],[start_missing]],availability[[#This Row],[end_missing]]), "",
 IF(OR(availability[[#This Row],[start_not_time]],availability[[#This Row],[end_not_time]]), "",
 (_FV(availability[#This Row],"end_num",TRUE)-_FV(availability[#This Row],"start_num",TRUE))*24))</f>
        <v>0</v>
      </c>
      <c r="Q809">
        <f ca="1">IF(availability[[#This Row],[duration_hours]]="", FALSE,
 OR(availability[[#This Row],[duration_hours]]&lt;=0, availability[[#This Row],[duration_hours]]&gt;16))</f>
        <v>0</v>
      </c>
    </row>
    <row r="810" spans="1:17" x14ac:dyDescent="0.25">
      <c r="A810" t="s">
        <v>924</v>
      </c>
      <c r="B810" t="s">
        <v>1051</v>
      </c>
      <c r="C810" s="1">
        <v>0.41666666666666669</v>
      </c>
      <c r="D810" s="1">
        <v>0.5</v>
      </c>
      <c r="E810" t="b">
        <f>LEN(TRIM(availability[[#This Row],[FacultyID]]))=0</f>
        <v>0</v>
      </c>
      <c r="F810" t="b">
        <f>LEN(TRIM(availability[[#This Row],[Day]]))=0</f>
        <v>0</v>
      </c>
      <c r="G810" t="b">
        <f>IF(availability[[#This Row],[Day]]="",FALSE, ISERROR(MATCH(availability[[#This Row],[Day]], RefLists!$E:$E, 0)))</f>
        <v>0</v>
      </c>
      <c r="H810" t="b">
        <f>LEN(availability[[#This Row],[FacultyID]])&lt;&gt;LEN(TRIM(availability[[#This Row],[FacultyID]]))</f>
        <v>0</v>
      </c>
      <c r="I810" t="b">
        <f>OR(availability[[#This Row],[AvailableStart]]="", ISBLANK(availability[[#This Row],[AvailableStart]]))</f>
        <v>0</v>
      </c>
      <c r="J810" t="b">
        <f>OR(availability[[#This Row],[AvailableEnd]]="", ISBLANK(availability[[#This Row],[AvailableEnd]]))</f>
        <v>0</v>
      </c>
      <c r="K810" t="b">
        <f>AND(NOT(availability[[#This Row],[start_missing]]), NOT(ISNUMBER(availability[[#This Row],[AvailableStart]])))</f>
        <v>0</v>
      </c>
      <c r="L810" t="b">
        <f>AND(NOT(availability[[#This Row],[end_missing]]), NOT(ISNUMBER(availability[[#This Row],[AvailableEnd]])))</f>
        <v>0</v>
      </c>
      <c r="M810">
        <f>IF(availability[[#This Row],[start_missing]],"", IF(ISNUMBER(availability[[#This Row],[AvailableStart]]), availability[[#This Row],[AvailableStart]], IFERROR(TIMEVALUE(availability[[#This Row],[AvailableStart]]), "")))</f>
        <v>0.41666666666666669</v>
      </c>
      <c r="N810">
        <f>IF(availability[[#This Row],[end_missing]],"", IF(ISNUMBER(availability[[#This Row],[AvailableEnd]]), availability[[#This Row],[AvailableEnd]], IFERROR(TIMEVALUE(availability[[#This Row],[AvailableEnd]]), "")))</f>
        <v>0.5</v>
      </c>
      <c r="O810" t="b">
        <f>IF(OR(availability[[#This Row],[start_missing]],availability[[#This Row],[end_missing]]), FALSE,
 IF(OR(availability[[#This Row],[start_not_time]],availability[[#This Row],[end_not_time]]), FALSE,
 availability[[#This Row],[end_num]]-availability[[#This Row],[start_num]]&lt;0))</f>
        <v>0</v>
      </c>
      <c r="P810" cm="1">
        <f t="array" aca="1" ref="P810" ca="1">IF(OR(availability[[#This Row],[start_missing]],availability[[#This Row],[end_missing]]), "",
 IF(OR(availability[[#This Row],[start_not_time]],availability[[#This Row],[end_not_time]]), "",
 (_FV(availability[#This Row],"end_num",TRUE)-_FV(availability[#This Row],"start_num",TRUE))*24))</f>
        <v>0</v>
      </c>
      <c r="Q810">
        <f ca="1">IF(availability[[#This Row],[duration_hours]]="", FALSE,
 OR(availability[[#This Row],[duration_hours]]&lt;=0, availability[[#This Row],[duration_hours]]&gt;16))</f>
        <v>0</v>
      </c>
    </row>
    <row r="811" spans="1:17" x14ac:dyDescent="0.25">
      <c r="A811" t="s">
        <v>927</v>
      </c>
      <c r="B811" t="s">
        <v>1053</v>
      </c>
      <c r="C811" s="1">
        <v>0.375</v>
      </c>
      <c r="D811" s="1">
        <v>0.45833333333333331</v>
      </c>
      <c r="E811" t="b">
        <f>LEN(TRIM(availability[[#This Row],[FacultyID]]))=0</f>
        <v>0</v>
      </c>
      <c r="F811" t="b">
        <f>LEN(TRIM(availability[[#This Row],[Day]]))=0</f>
        <v>0</v>
      </c>
      <c r="G811" t="b">
        <f>IF(availability[[#This Row],[Day]]="",FALSE, ISERROR(MATCH(availability[[#This Row],[Day]], RefLists!$E:$E, 0)))</f>
        <v>0</v>
      </c>
      <c r="H811" t="b">
        <f>LEN(availability[[#This Row],[FacultyID]])&lt;&gt;LEN(TRIM(availability[[#This Row],[FacultyID]]))</f>
        <v>0</v>
      </c>
      <c r="I811" t="b">
        <f>OR(availability[[#This Row],[AvailableStart]]="", ISBLANK(availability[[#This Row],[AvailableStart]]))</f>
        <v>0</v>
      </c>
      <c r="J811" t="b">
        <f>OR(availability[[#This Row],[AvailableEnd]]="", ISBLANK(availability[[#This Row],[AvailableEnd]]))</f>
        <v>0</v>
      </c>
      <c r="K811" t="b">
        <f>AND(NOT(availability[[#This Row],[start_missing]]), NOT(ISNUMBER(availability[[#This Row],[AvailableStart]])))</f>
        <v>0</v>
      </c>
      <c r="L811" t="b">
        <f>AND(NOT(availability[[#This Row],[end_missing]]), NOT(ISNUMBER(availability[[#This Row],[AvailableEnd]])))</f>
        <v>0</v>
      </c>
      <c r="M811">
        <f>IF(availability[[#This Row],[start_missing]],"", IF(ISNUMBER(availability[[#This Row],[AvailableStart]]), availability[[#This Row],[AvailableStart]], IFERROR(TIMEVALUE(availability[[#This Row],[AvailableStart]]), "")))</f>
        <v>0.375</v>
      </c>
      <c r="N811">
        <f>IF(availability[[#This Row],[end_missing]],"", IF(ISNUMBER(availability[[#This Row],[AvailableEnd]]), availability[[#This Row],[AvailableEnd]], IFERROR(TIMEVALUE(availability[[#This Row],[AvailableEnd]]), "")))</f>
        <v>0.45833333333333331</v>
      </c>
      <c r="O811" t="b">
        <f>IF(OR(availability[[#This Row],[start_missing]],availability[[#This Row],[end_missing]]), FALSE,
 IF(OR(availability[[#This Row],[start_not_time]],availability[[#This Row],[end_not_time]]), FALSE,
 availability[[#This Row],[end_num]]-availability[[#This Row],[start_num]]&lt;0))</f>
        <v>0</v>
      </c>
      <c r="P811" cm="1">
        <f t="array" aca="1" ref="P811" ca="1">IF(OR(availability[[#This Row],[start_missing]],availability[[#This Row],[end_missing]]), "",
 IF(OR(availability[[#This Row],[start_not_time]],availability[[#This Row],[end_not_time]]), "",
 (_FV(availability[#This Row],"end_num",TRUE)-_FV(availability[#This Row],"start_num",TRUE))*24))</f>
        <v>0</v>
      </c>
      <c r="Q811">
        <f ca="1">IF(availability[[#This Row],[duration_hours]]="", FALSE,
 OR(availability[[#This Row],[duration_hours]]&lt;=0, availability[[#This Row],[duration_hours]]&gt;16))</f>
        <v>0</v>
      </c>
    </row>
    <row r="812" spans="1:17" x14ac:dyDescent="0.25">
      <c r="A812" t="s">
        <v>927</v>
      </c>
      <c r="B812" t="s">
        <v>1049</v>
      </c>
      <c r="C812" s="1">
        <v>0.33333333333333331</v>
      </c>
      <c r="D812" s="1">
        <v>0.45833333333333331</v>
      </c>
      <c r="E812" t="b">
        <f>LEN(TRIM(availability[[#This Row],[FacultyID]]))=0</f>
        <v>0</v>
      </c>
      <c r="F812" t="b">
        <f>LEN(TRIM(availability[[#This Row],[Day]]))=0</f>
        <v>0</v>
      </c>
      <c r="G812" t="b">
        <f>IF(availability[[#This Row],[Day]]="",FALSE, ISERROR(MATCH(availability[[#This Row],[Day]], RefLists!$E:$E, 0)))</f>
        <v>0</v>
      </c>
      <c r="H812" t="b">
        <f>LEN(availability[[#This Row],[FacultyID]])&lt;&gt;LEN(TRIM(availability[[#This Row],[FacultyID]]))</f>
        <v>0</v>
      </c>
      <c r="I812" t="b">
        <f>OR(availability[[#This Row],[AvailableStart]]="", ISBLANK(availability[[#This Row],[AvailableStart]]))</f>
        <v>0</v>
      </c>
      <c r="J812" t="b">
        <f>OR(availability[[#This Row],[AvailableEnd]]="", ISBLANK(availability[[#This Row],[AvailableEnd]]))</f>
        <v>0</v>
      </c>
      <c r="K812" t="b">
        <f>AND(NOT(availability[[#This Row],[start_missing]]), NOT(ISNUMBER(availability[[#This Row],[AvailableStart]])))</f>
        <v>0</v>
      </c>
      <c r="L812" t="b">
        <f>AND(NOT(availability[[#This Row],[end_missing]]), NOT(ISNUMBER(availability[[#This Row],[AvailableEnd]])))</f>
        <v>0</v>
      </c>
      <c r="M812">
        <f>IF(availability[[#This Row],[start_missing]],"", IF(ISNUMBER(availability[[#This Row],[AvailableStart]]), availability[[#This Row],[AvailableStart]], IFERROR(TIMEVALUE(availability[[#This Row],[AvailableStart]]), "")))</f>
        <v>0.33333333333333331</v>
      </c>
      <c r="N812">
        <f>IF(availability[[#This Row],[end_missing]],"", IF(ISNUMBER(availability[[#This Row],[AvailableEnd]]), availability[[#This Row],[AvailableEnd]], IFERROR(TIMEVALUE(availability[[#This Row],[AvailableEnd]]), "")))</f>
        <v>0.45833333333333331</v>
      </c>
      <c r="O812" t="b">
        <f>IF(OR(availability[[#This Row],[start_missing]],availability[[#This Row],[end_missing]]), FALSE,
 IF(OR(availability[[#This Row],[start_not_time]],availability[[#This Row],[end_not_time]]), FALSE,
 availability[[#This Row],[end_num]]-availability[[#This Row],[start_num]]&lt;0))</f>
        <v>0</v>
      </c>
      <c r="P812" cm="1">
        <f t="array" aca="1" ref="P812" ca="1">IF(OR(availability[[#This Row],[start_missing]],availability[[#This Row],[end_missing]]), "",
 IF(OR(availability[[#This Row],[start_not_time]],availability[[#This Row],[end_not_time]]), "",
 (_FV(availability[#This Row],"end_num",TRUE)-_FV(availability[#This Row],"start_num",TRUE))*24))</f>
        <v>0</v>
      </c>
      <c r="Q812">
        <f ca="1">IF(availability[[#This Row],[duration_hours]]="", FALSE,
 OR(availability[[#This Row],[duration_hours]]&lt;=0, availability[[#This Row],[duration_hours]]&gt;16))</f>
        <v>0</v>
      </c>
    </row>
    <row r="813" spans="1:17" x14ac:dyDescent="0.25">
      <c r="A813" t="s">
        <v>927</v>
      </c>
      <c r="B813" t="s">
        <v>1050</v>
      </c>
      <c r="C813" s="1">
        <v>0.45833333333333331</v>
      </c>
      <c r="D813" s="1">
        <v>0.625</v>
      </c>
      <c r="E813" t="b">
        <f>LEN(TRIM(availability[[#This Row],[FacultyID]]))=0</f>
        <v>0</v>
      </c>
      <c r="F813" t="b">
        <f>LEN(TRIM(availability[[#This Row],[Day]]))=0</f>
        <v>0</v>
      </c>
      <c r="G813" t="b">
        <f>IF(availability[[#This Row],[Day]]="",FALSE, ISERROR(MATCH(availability[[#This Row],[Day]], RefLists!$E:$E, 0)))</f>
        <v>0</v>
      </c>
      <c r="H813" t="b">
        <f>LEN(availability[[#This Row],[FacultyID]])&lt;&gt;LEN(TRIM(availability[[#This Row],[FacultyID]]))</f>
        <v>0</v>
      </c>
      <c r="I813" t="b">
        <f>OR(availability[[#This Row],[AvailableStart]]="", ISBLANK(availability[[#This Row],[AvailableStart]]))</f>
        <v>0</v>
      </c>
      <c r="J813" t="b">
        <f>OR(availability[[#This Row],[AvailableEnd]]="", ISBLANK(availability[[#This Row],[AvailableEnd]]))</f>
        <v>0</v>
      </c>
      <c r="K813" t="b">
        <f>AND(NOT(availability[[#This Row],[start_missing]]), NOT(ISNUMBER(availability[[#This Row],[AvailableStart]])))</f>
        <v>0</v>
      </c>
      <c r="L813" t="b">
        <f>AND(NOT(availability[[#This Row],[end_missing]]), NOT(ISNUMBER(availability[[#This Row],[AvailableEnd]])))</f>
        <v>0</v>
      </c>
      <c r="M813">
        <f>IF(availability[[#This Row],[start_missing]],"", IF(ISNUMBER(availability[[#This Row],[AvailableStart]]), availability[[#This Row],[AvailableStart]], IFERROR(TIMEVALUE(availability[[#This Row],[AvailableStart]]), "")))</f>
        <v>0.45833333333333331</v>
      </c>
      <c r="N813">
        <f>IF(availability[[#This Row],[end_missing]],"", IF(ISNUMBER(availability[[#This Row],[AvailableEnd]]), availability[[#This Row],[AvailableEnd]], IFERROR(TIMEVALUE(availability[[#This Row],[AvailableEnd]]), "")))</f>
        <v>0.625</v>
      </c>
      <c r="O813" t="b">
        <f>IF(OR(availability[[#This Row],[start_missing]],availability[[#This Row],[end_missing]]), FALSE,
 IF(OR(availability[[#This Row],[start_not_time]],availability[[#This Row],[end_not_time]]), FALSE,
 availability[[#This Row],[end_num]]-availability[[#This Row],[start_num]]&lt;0))</f>
        <v>0</v>
      </c>
      <c r="P813" cm="1">
        <f t="array" aca="1" ref="P813" ca="1">IF(OR(availability[[#This Row],[start_missing]],availability[[#This Row],[end_missing]]), "",
 IF(OR(availability[[#This Row],[start_not_time]],availability[[#This Row],[end_not_time]]), "",
 (_FV(availability[#This Row],"end_num",TRUE)-_FV(availability[#This Row],"start_num",TRUE))*24))</f>
        <v>0</v>
      </c>
      <c r="Q813">
        <f ca="1">IF(availability[[#This Row],[duration_hours]]="", FALSE,
 OR(availability[[#This Row],[duration_hours]]&lt;=0, availability[[#This Row],[duration_hours]]&gt;16))</f>
        <v>0</v>
      </c>
    </row>
    <row r="814" spans="1:17" x14ac:dyDescent="0.25">
      <c r="A814" t="s">
        <v>930</v>
      </c>
      <c r="B814" t="s">
        <v>1053</v>
      </c>
      <c r="C814" s="1">
        <v>0.45833333333333331</v>
      </c>
      <c r="D814" s="1">
        <v>0.54166666666666663</v>
      </c>
      <c r="E814" t="b">
        <f>LEN(TRIM(availability[[#This Row],[FacultyID]]))=0</f>
        <v>0</v>
      </c>
      <c r="F814" t="b">
        <f>LEN(TRIM(availability[[#This Row],[Day]]))=0</f>
        <v>0</v>
      </c>
      <c r="G814" t="b">
        <f>IF(availability[[#This Row],[Day]]="",FALSE, ISERROR(MATCH(availability[[#This Row],[Day]], RefLists!$E:$E, 0)))</f>
        <v>0</v>
      </c>
      <c r="H814" t="b">
        <f>LEN(availability[[#This Row],[FacultyID]])&lt;&gt;LEN(TRIM(availability[[#This Row],[FacultyID]]))</f>
        <v>0</v>
      </c>
      <c r="I814" t="b">
        <f>OR(availability[[#This Row],[AvailableStart]]="", ISBLANK(availability[[#This Row],[AvailableStart]]))</f>
        <v>0</v>
      </c>
      <c r="J814" t="b">
        <f>OR(availability[[#This Row],[AvailableEnd]]="", ISBLANK(availability[[#This Row],[AvailableEnd]]))</f>
        <v>0</v>
      </c>
      <c r="K814" t="b">
        <f>AND(NOT(availability[[#This Row],[start_missing]]), NOT(ISNUMBER(availability[[#This Row],[AvailableStart]])))</f>
        <v>0</v>
      </c>
      <c r="L814" t="b">
        <f>AND(NOT(availability[[#This Row],[end_missing]]), NOT(ISNUMBER(availability[[#This Row],[AvailableEnd]])))</f>
        <v>0</v>
      </c>
      <c r="M814">
        <f>IF(availability[[#This Row],[start_missing]],"", IF(ISNUMBER(availability[[#This Row],[AvailableStart]]), availability[[#This Row],[AvailableStart]], IFERROR(TIMEVALUE(availability[[#This Row],[AvailableStart]]), "")))</f>
        <v>0.45833333333333331</v>
      </c>
      <c r="N814">
        <f>IF(availability[[#This Row],[end_missing]],"", IF(ISNUMBER(availability[[#This Row],[AvailableEnd]]), availability[[#This Row],[AvailableEnd]], IFERROR(TIMEVALUE(availability[[#This Row],[AvailableEnd]]), "")))</f>
        <v>0.54166666666666663</v>
      </c>
      <c r="O814" t="b">
        <f>IF(OR(availability[[#This Row],[start_missing]],availability[[#This Row],[end_missing]]), FALSE,
 IF(OR(availability[[#This Row],[start_not_time]],availability[[#This Row],[end_not_time]]), FALSE,
 availability[[#This Row],[end_num]]-availability[[#This Row],[start_num]]&lt;0))</f>
        <v>0</v>
      </c>
      <c r="P814" cm="1">
        <f t="array" aca="1" ref="P814" ca="1">IF(OR(availability[[#This Row],[start_missing]],availability[[#This Row],[end_missing]]), "",
 IF(OR(availability[[#This Row],[start_not_time]],availability[[#This Row],[end_not_time]]), "",
 (_FV(availability[#This Row],"end_num",TRUE)-_FV(availability[#This Row],"start_num",TRUE))*24))</f>
        <v>0</v>
      </c>
      <c r="Q814">
        <f ca="1">IF(availability[[#This Row],[duration_hours]]="", FALSE,
 OR(availability[[#This Row],[duration_hours]]&lt;=0, availability[[#This Row],[duration_hours]]&gt;16))</f>
        <v>0</v>
      </c>
    </row>
    <row r="815" spans="1:17" x14ac:dyDescent="0.25">
      <c r="A815" t="s">
        <v>930</v>
      </c>
      <c r="B815" t="s">
        <v>1049</v>
      </c>
      <c r="C815" s="1">
        <v>0.375</v>
      </c>
      <c r="D815" s="1">
        <v>0.54166666666666663</v>
      </c>
      <c r="E815" t="b">
        <f>LEN(TRIM(availability[[#This Row],[FacultyID]]))=0</f>
        <v>0</v>
      </c>
      <c r="F815" t="b">
        <f>LEN(TRIM(availability[[#This Row],[Day]]))=0</f>
        <v>0</v>
      </c>
      <c r="G815" t="b">
        <f>IF(availability[[#This Row],[Day]]="",FALSE, ISERROR(MATCH(availability[[#This Row],[Day]], RefLists!$E:$E, 0)))</f>
        <v>0</v>
      </c>
      <c r="H815" t="b">
        <f>LEN(availability[[#This Row],[FacultyID]])&lt;&gt;LEN(TRIM(availability[[#This Row],[FacultyID]]))</f>
        <v>0</v>
      </c>
      <c r="I815" t="b">
        <f>OR(availability[[#This Row],[AvailableStart]]="", ISBLANK(availability[[#This Row],[AvailableStart]]))</f>
        <v>0</v>
      </c>
      <c r="J815" t="b">
        <f>OR(availability[[#This Row],[AvailableEnd]]="", ISBLANK(availability[[#This Row],[AvailableEnd]]))</f>
        <v>0</v>
      </c>
      <c r="K815" t="b">
        <f>AND(NOT(availability[[#This Row],[start_missing]]), NOT(ISNUMBER(availability[[#This Row],[AvailableStart]])))</f>
        <v>0</v>
      </c>
      <c r="L815" t="b">
        <f>AND(NOT(availability[[#This Row],[end_missing]]), NOT(ISNUMBER(availability[[#This Row],[AvailableEnd]])))</f>
        <v>0</v>
      </c>
      <c r="M815">
        <f>IF(availability[[#This Row],[start_missing]],"", IF(ISNUMBER(availability[[#This Row],[AvailableStart]]), availability[[#This Row],[AvailableStart]], IFERROR(TIMEVALUE(availability[[#This Row],[AvailableStart]]), "")))</f>
        <v>0.375</v>
      </c>
      <c r="N815">
        <f>IF(availability[[#This Row],[end_missing]],"", IF(ISNUMBER(availability[[#This Row],[AvailableEnd]]), availability[[#This Row],[AvailableEnd]], IFERROR(TIMEVALUE(availability[[#This Row],[AvailableEnd]]), "")))</f>
        <v>0.54166666666666663</v>
      </c>
      <c r="O815" t="b">
        <f>IF(OR(availability[[#This Row],[start_missing]],availability[[#This Row],[end_missing]]), FALSE,
 IF(OR(availability[[#This Row],[start_not_time]],availability[[#This Row],[end_not_time]]), FALSE,
 availability[[#This Row],[end_num]]-availability[[#This Row],[start_num]]&lt;0))</f>
        <v>0</v>
      </c>
      <c r="P815" cm="1">
        <f t="array" aca="1" ref="P815" ca="1">IF(OR(availability[[#This Row],[start_missing]],availability[[#This Row],[end_missing]]), "",
 IF(OR(availability[[#This Row],[start_not_time]],availability[[#This Row],[end_not_time]]), "",
 (_FV(availability[#This Row],"end_num",TRUE)-_FV(availability[#This Row],"start_num",TRUE))*24))</f>
        <v>0</v>
      </c>
      <c r="Q815">
        <f ca="1">IF(availability[[#This Row],[duration_hours]]="", FALSE,
 OR(availability[[#This Row],[duration_hours]]&lt;=0, availability[[#This Row],[duration_hours]]&gt;16))</f>
        <v>0</v>
      </c>
    </row>
    <row r="816" spans="1:17" x14ac:dyDescent="0.25">
      <c r="A816" t="s">
        <v>930</v>
      </c>
      <c r="B816" t="s">
        <v>1050</v>
      </c>
      <c r="C816" s="1">
        <v>0.33333333333333331</v>
      </c>
      <c r="D816" s="1">
        <v>0.5</v>
      </c>
      <c r="E816" t="b">
        <f>LEN(TRIM(availability[[#This Row],[FacultyID]]))=0</f>
        <v>0</v>
      </c>
      <c r="F816" t="b">
        <f>LEN(TRIM(availability[[#This Row],[Day]]))=0</f>
        <v>0</v>
      </c>
      <c r="G816" t="b">
        <f>IF(availability[[#This Row],[Day]]="",FALSE, ISERROR(MATCH(availability[[#This Row],[Day]], RefLists!$E:$E, 0)))</f>
        <v>0</v>
      </c>
      <c r="H816" t="b">
        <f>LEN(availability[[#This Row],[FacultyID]])&lt;&gt;LEN(TRIM(availability[[#This Row],[FacultyID]]))</f>
        <v>0</v>
      </c>
      <c r="I816" t="b">
        <f>OR(availability[[#This Row],[AvailableStart]]="", ISBLANK(availability[[#This Row],[AvailableStart]]))</f>
        <v>0</v>
      </c>
      <c r="J816" t="b">
        <f>OR(availability[[#This Row],[AvailableEnd]]="", ISBLANK(availability[[#This Row],[AvailableEnd]]))</f>
        <v>0</v>
      </c>
      <c r="K816" t="b">
        <f>AND(NOT(availability[[#This Row],[start_missing]]), NOT(ISNUMBER(availability[[#This Row],[AvailableStart]])))</f>
        <v>0</v>
      </c>
      <c r="L816" t="b">
        <f>AND(NOT(availability[[#This Row],[end_missing]]), NOT(ISNUMBER(availability[[#This Row],[AvailableEnd]])))</f>
        <v>0</v>
      </c>
      <c r="M816">
        <f>IF(availability[[#This Row],[start_missing]],"", IF(ISNUMBER(availability[[#This Row],[AvailableStart]]), availability[[#This Row],[AvailableStart]], IFERROR(TIMEVALUE(availability[[#This Row],[AvailableStart]]), "")))</f>
        <v>0.33333333333333331</v>
      </c>
      <c r="N816">
        <f>IF(availability[[#This Row],[end_missing]],"", IF(ISNUMBER(availability[[#This Row],[AvailableEnd]]), availability[[#This Row],[AvailableEnd]], IFERROR(TIMEVALUE(availability[[#This Row],[AvailableEnd]]), "")))</f>
        <v>0.5</v>
      </c>
      <c r="O816" t="b">
        <f>IF(OR(availability[[#This Row],[start_missing]],availability[[#This Row],[end_missing]]), FALSE,
 IF(OR(availability[[#This Row],[start_not_time]],availability[[#This Row],[end_not_time]]), FALSE,
 availability[[#This Row],[end_num]]-availability[[#This Row],[start_num]]&lt;0))</f>
        <v>0</v>
      </c>
      <c r="P816" cm="1">
        <f t="array" aca="1" ref="P816" ca="1">IF(OR(availability[[#This Row],[start_missing]],availability[[#This Row],[end_missing]]), "",
 IF(OR(availability[[#This Row],[start_not_time]],availability[[#This Row],[end_not_time]]), "",
 (_FV(availability[#This Row],"end_num",TRUE)-_FV(availability[#This Row],"start_num",TRUE))*24))</f>
        <v>0</v>
      </c>
      <c r="Q816">
        <f ca="1">IF(availability[[#This Row],[duration_hours]]="", FALSE,
 OR(availability[[#This Row],[duration_hours]]&lt;=0, availability[[#This Row],[duration_hours]]&gt;16))</f>
        <v>0</v>
      </c>
    </row>
    <row r="817" spans="1:17" x14ac:dyDescent="0.25">
      <c r="A817" t="s">
        <v>930</v>
      </c>
      <c r="B817" t="s">
        <v>1051</v>
      </c>
      <c r="C817" s="1">
        <v>0.54166666666666663</v>
      </c>
      <c r="D817" s="1">
        <v>0.70833333333333337</v>
      </c>
      <c r="E817" t="b">
        <f>LEN(TRIM(availability[[#This Row],[FacultyID]]))=0</f>
        <v>0</v>
      </c>
      <c r="F817" t="b">
        <f>LEN(TRIM(availability[[#This Row],[Day]]))=0</f>
        <v>0</v>
      </c>
      <c r="G817" t="b">
        <f>IF(availability[[#This Row],[Day]]="",FALSE, ISERROR(MATCH(availability[[#This Row],[Day]], RefLists!$E:$E, 0)))</f>
        <v>0</v>
      </c>
      <c r="H817" t="b">
        <f>LEN(availability[[#This Row],[FacultyID]])&lt;&gt;LEN(TRIM(availability[[#This Row],[FacultyID]]))</f>
        <v>0</v>
      </c>
      <c r="I817" t="b">
        <f>OR(availability[[#This Row],[AvailableStart]]="", ISBLANK(availability[[#This Row],[AvailableStart]]))</f>
        <v>0</v>
      </c>
      <c r="J817" t="b">
        <f>OR(availability[[#This Row],[AvailableEnd]]="", ISBLANK(availability[[#This Row],[AvailableEnd]]))</f>
        <v>0</v>
      </c>
      <c r="K817" t="b">
        <f>AND(NOT(availability[[#This Row],[start_missing]]), NOT(ISNUMBER(availability[[#This Row],[AvailableStart]])))</f>
        <v>0</v>
      </c>
      <c r="L817" t="b">
        <f>AND(NOT(availability[[#This Row],[end_missing]]), NOT(ISNUMBER(availability[[#This Row],[AvailableEnd]])))</f>
        <v>0</v>
      </c>
      <c r="M817">
        <f>IF(availability[[#This Row],[start_missing]],"", IF(ISNUMBER(availability[[#This Row],[AvailableStart]]), availability[[#This Row],[AvailableStart]], IFERROR(TIMEVALUE(availability[[#This Row],[AvailableStart]]), "")))</f>
        <v>0.54166666666666663</v>
      </c>
      <c r="N817">
        <f>IF(availability[[#This Row],[end_missing]],"", IF(ISNUMBER(availability[[#This Row],[AvailableEnd]]), availability[[#This Row],[AvailableEnd]], IFERROR(TIMEVALUE(availability[[#This Row],[AvailableEnd]]), "")))</f>
        <v>0.70833333333333337</v>
      </c>
      <c r="O817" t="b">
        <f>IF(OR(availability[[#This Row],[start_missing]],availability[[#This Row],[end_missing]]), FALSE,
 IF(OR(availability[[#This Row],[start_not_time]],availability[[#This Row],[end_not_time]]), FALSE,
 availability[[#This Row],[end_num]]-availability[[#This Row],[start_num]]&lt;0))</f>
        <v>0</v>
      </c>
      <c r="P817" cm="1">
        <f t="array" aca="1" ref="P817" ca="1">IF(OR(availability[[#This Row],[start_missing]],availability[[#This Row],[end_missing]]), "",
 IF(OR(availability[[#This Row],[start_not_time]],availability[[#This Row],[end_not_time]]), "",
 (_FV(availability[#This Row],"end_num",TRUE)-_FV(availability[#This Row],"start_num",TRUE))*24))</f>
        <v>0</v>
      </c>
      <c r="Q817">
        <f ca="1">IF(availability[[#This Row],[duration_hours]]="", FALSE,
 OR(availability[[#This Row],[duration_hours]]&lt;=0, availability[[#This Row],[duration_hours]]&gt;16))</f>
        <v>0</v>
      </c>
    </row>
    <row r="818" spans="1:17" x14ac:dyDescent="0.25">
      <c r="A818" t="s">
        <v>933</v>
      </c>
      <c r="B818" t="s">
        <v>1051</v>
      </c>
      <c r="C818" s="1">
        <v>0.375</v>
      </c>
      <c r="D818" s="1">
        <v>0.45833333333333331</v>
      </c>
      <c r="E818" t="b">
        <f>LEN(TRIM(availability[[#This Row],[FacultyID]]))=0</f>
        <v>0</v>
      </c>
      <c r="F818" t="b">
        <f>LEN(TRIM(availability[[#This Row],[Day]]))=0</f>
        <v>0</v>
      </c>
      <c r="G818" t="b">
        <f>IF(availability[[#This Row],[Day]]="",FALSE, ISERROR(MATCH(availability[[#This Row],[Day]], RefLists!$E:$E, 0)))</f>
        <v>0</v>
      </c>
      <c r="H818" t="b">
        <f>LEN(availability[[#This Row],[FacultyID]])&lt;&gt;LEN(TRIM(availability[[#This Row],[FacultyID]]))</f>
        <v>0</v>
      </c>
      <c r="I818" t="b">
        <f>OR(availability[[#This Row],[AvailableStart]]="", ISBLANK(availability[[#This Row],[AvailableStart]]))</f>
        <v>0</v>
      </c>
      <c r="J818" t="b">
        <f>OR(availability[[#This Row],[AvailableEnd]]="", ISBLANK(availability[[#This Row],[AvailableEnd]]))</f>
        <v>0</v>
      </c>
      <c r="K818" t="b">
        <f>AND(NOT(availability[[#This Row],[start_missing]]), NOT(ISNUMBER(availability[[#This Row],[AvailableStart]])))</f>
        <v>0</v>
      </c>
      <c r="L818" t="b">
        <f>AND(NOT(availability[[#This Row],[end_missing]]), NOT(ISNUMBER(availability[[#This Row],[AvailableEnd]])))</f>
        <v>0</v>
      </c>
      <c r="M818">
        <f>IF(availability[[#This Row],[start_missing]],"", IF(ISNUMBER(availability[[#This Row],[AvailableStart]]), availability[[#This Row],[AvailableStart]], IFERROR(TIMEVALUE(availability[[#This Row],[AvailableStart]]), "")))</f>
        <v>0.375</v>
      </c>
      <c r="N818">
        <f>IF(availability[[#This Row],[end_missing]],"", IF(ISNUMBER(availability[[#This Row],[AvailableEnd]]), availability[[#This Row],[AvailableEnd]], IFERROR(TIMEVALUE(availability[[#This Row],[AvailableEnd]]), "")))</f>
        <v>0.45833333333333331</v>
      </c>
      <c r="O818" t="b">
        <f>IF(OR(availability[[#This Row],[start_missing]],availability[[#This Row],[end_missing]]), FALSE,
 IF(OR(availability[[#This Row],[start_not_time]],availability[[#This Row],[end_not_time]]), FALSE,
 availability[[#This Row],[end_num]]-availability[[#This Row],[start_num]]&lt;0))</f>
        <v>0</v>
      </c>
      <c r="P818" cm="1">
        <f t="array" aca="1" ref="P818" ca="1">IF(OR(availability[[#This Row],[start_missing]],availability[[#This Row],[end_missing]]), "",
 IF(OR(availability[[#This Row],[start_not_time]],availability[[#This Row],[end_not_time]]), "",
 (_FV(availability[#This Row],"end_num",TRUE)-_FV(availability[#This Row],"start_num",TRUE))*24))</f>
        <v>0</v>
      </c>
      <c r="Q818">
        <f ca="1">IF(availability[[#This Row],[duration_hours]]="", FALSE,
 OR(availability[[#This Row],[duration_hours]]&lt;=0, availability[[#This Row],[duration_hours]]&gt;16))</f>
        <v>0</v>
      </c>
    </row>
    <row r="819" spans="1:17" x14ac:dyDescent="0.25">
      <c r="A819" t="s">
        <v>933</v>
      </c>
      <c r="B819" t="s">
        <v>1049</v>
      </c>
      <c r="C819" s="1">
        <v>0.41666666666666669</v>
      </c>
      <c r="D819" s="1">
        <v>0.5</v>
      </c>
      <c r="E819" t="b">
        <f>LEN(TRIM(availability[[#This Row],[FacultyID]]))=0</f>
        <v>0</v>
      </c>
      <c r="F819" t="b">
        <f>LEN(TRIM(availability[[#This Row],[Day]]))=0</f>
        <v>0</v>
      </c>
      <c r="G819" t="b">
        <f>IF(availability[[#This Row],[Day]]="",FALSE, ISERROR(MATCH(availability[[#This Row],[Day]], RefLists!$E:$E, 0)))</f>
        <v>0</v>
      </c>
      <c r="H819" t="b">
        <f>LEN(availability[[#This Row],[FacultyID]])&lt;&gt;LEN(TRIM(availability[[#This Row],[FacultyID]]))</f>
        <v>0</v>
      </c>
      <c r="I819" t="b">
        <f>OR(availability[[#This Row],[AvailableStart]]="", ISBLANK(availability[[#This Row],[AvailableStart]]))</f>
        <v>0</v>
      </c>
      <c r="J819" t="b">
        <f>OR(availability[[#This Row],[AvailableEnd]]="", ISBLANK(availability[[#This Row],[AvailableEnd]]))</f>
        <v>0</v>
      </c>
      <c r="K819" t="b">
        <f>AND(NOT(availability[[#This Row],[start_missing]]), NOT(ISNUMBER(availability[[#This Row],[AvailableStart]])))</f>
        <v>0</v>
      </c>
      <c r="L819" t="b">
        <f>AND(NOT(availability[[#This Row],[end_missing]]), NOT(ISNUMBER(availability[[#This Row],[AvailableEnd]])))</f>
        <v>0</v>
      </c>
      <c r="M819">
        <f>IF(availability[[#This Row],[start_missing]],"", IF(ISNUMBER(availability[[#This Row],[AvailableStart]]), availability[[#This Row],[AvailableStart]], IFERROR(TIMEVALUE(availability[[#This Row],[AvailableStart]]), "")))</f>
        <v>0.41666666666666669</v>
      </c>
      <c r="N819">
        <f>IF(availability[[#This Row],[end_missing]],"", IF(ISNUMBER(availability[[#This Row],[AvailableEnd]]), availability[[#This Row],[AvailableEnd]], IFERROR(TIMEVALUE(availability[[#This Row],[AvailableEnd]]), "")))</f>
        <v>0.5</v>
      </c>
      <c r="O819" t="b">
        <f>IF(OR(availability[[#This Row],[start_missing]],availability[[#This Row],[end_missing]]), FALSE,
 IF(OR(availability[[#This Row],[start_not_time]],availability[[#This Row],[end_not_time]]), FALSE,
 availability[[#This Row],[end_num]]-availability[[#This Row],[start_num]]&lt;0))</f>
        <v>0</v>
      </c>
      <c r="P819" cm="1">
        <f t="array" aca="1" ref="P819" ca="1">IF(OR(availability[[#This Row],[start_missing]],availability[[#This Row],[end_missing]]), "",
 IF(OR(availability[[#This Row],[start_not_time]],availability[[#This Row],[end_not_time]]), "",
 (_FV(availability[#This Row],"end_num",TRUE)-_FV(availability[#This Row],"start_num",TRUE))*24))</f>
        <v>0</v>
      </c>
      <c r="Q819">
        <f ca="1">IF(availability[[#This Row],[duration_hours]]="", FALSE,
 OR(availability[[#This Row],[duration_hours]]&lt;=0, availability[[#This Row],[duration_hours]]&gt;16))</f>
        <v>0</v>
      </c>
    </row>
    <row r="820" spans="1:17" x14ac:dyDescent="0.25">
      <c r="A820" t="s">
        <v>933</v>
      </c>
      <c r="B820" t="s">
        <v>1053</v>
      </c>
      <c r="C820" s="1">
        <v>0.54166666666666663</v>
      </c>
      <c r="D820" s="1">
        <v>0.66666666666666663</v>
      </c>
      <c r="E820" t="b">
        <f>LEN(TRIM(availability[[#This Row],[FacultyID]]))=0</f>
        <v>0</v>
      </c>
      <c r="F820" t="b">
        <f>LEN(TRIM(availability[[#This Row],[Day]]))=0</f>
        <v>0</v>
      </c>
      <c r="G820" t="b">
        <f>IF(availability[[#This Row],[Day]]="",FALSE, ISERROR(MATCH(availability[[#This Row],[Day]], RefLists!$E:$E, 0)))</f>
        <v>0</v>
      </c>
      <c r="H820" t="b">
        <f>LEN(availability[[#This Row],[FacultyID]])&lt;&gt;LEN(TRIM(availability[[#This Row],[FacultyID]]))</f>
        <v>0</v>
      </c>
      <c r="I820" t="b">
        <f>OR(availability[[#This Row],[AvailableStart]]="", ISBLANK(availability[[#This Row],[AvailableStart]]))</f>
        <v>0</v>
      </c>
      <c r="J820" t="b">
        <f>OR(availability[[#This Row],[AvailableEnd]]="", ISBLANK(availability[[#This Row],[AvailableEnd]]))</f>
        <v>0</v>
      </c>
      <c r="K820" t="b">
        <f>AND(NOT(availability[[#This Row],[start_missing]]), NOT(ISNUMBER(availability[[#This Row],[AvailableStart]])))</f>
        <v>0</v>
      </c>
      <c r="L820" t="b">
        <f>AND(NOT(availability[[#This Row],[end_missing]]), NOT(ISNUMBER(availability[[#This Row],[AvailableEnd]])))</f>
        <v>0</v>
      </c>
      <c r="M820">
        <f>IF(availability[[#This Row],[start_missing]],"", IF(ISNUMBER(availability[[#This Row],[AvailableStart]]), availability[[#This Row],[AvailableStart]], IFERROR(TIMEVALUE(availability[[#This Row],[AvailableStart]]), "")))</f>
        <v>0.54166666666666663</v>
      </c>
      <c r="N820">
        <f>IF(availability[[#This Row],[end_missing]],"", IF(ISNUMBER(availability[[#This Row],[AvailableEnd]]), availability[[#This Row],[AvailableEnd]], IFERROR(TIMEVALUE(availability[[#This Row],[AvailableEnd]]), "")))</f>
        <v>0.66666666666666663</v>
      </c>
      <c r="O820" t="b">
        <f>IF(OR(availability[[#This Row],[start_missing]],availability[[#This Row],[end_missing]]), FALSE,
 IF(OR(availability[[#This Row],[start_not_time]],availability[[#This Row],[end_not_time]]), FALSE,
 availability[[#This Row],[end_num]]-availability[[#This Row],[start_num]]&lt;0))</f>
        <v>0</v>
      </c>
      <c r="P820" cm="1">
        <f t="array" aca="1" ref="P820" ca="1">IF(OR(availability[[#This Row],[start_missing]],availability[[#This Row],[end_missing]]), "",
 IF(OR(availability[[#This Row],[start_not_time]],availability[[#This Row],[end_not_time]]), "",
 (_FV(availability[#This Row],"end_num",TRUE)-_FV(availability[#This Row],"start_num",TRUE))*24))</f>
        <v>0</v>
      </c>
      <c r="Q820">
        <f ca="1">IF(availability[[#This Row],[duration_hours]]="", FALSE,
 OR(availability[[#This Row],[duration_hours]]&lt;=0, availability[[#This Row],[duration_hours]]&gt;16))</f>
        <v>0</v>
      </c>
    </row>
    <row r="821" spans="1:17" x14ac:dyDescent="0.25">
      <c r="A821" t="s">
        <v>936</v>
      </c>
      <c r="B821" t="s">
        <v>1049</v>
      </c>
      <c r="C821" s="1">
        <v>0.54166666666666663</v>
      </c>
      <c r="D821" s="1">
        <v>0.70833333333333337</v>
      </c>
      <c r="E821" t="b">
        <f>LEN(TRIM(availability[[#This Row],[FacultyID]]))=0</f>
        <v>0</v>
      </c>
      <c r="F821" t="b">
        <f>LEN(TRIM(availability[[#This Row],[Day]]))=0</f>
        <v>0</v>
      </c>
      <c r="G821" t="b">
        <f>IF(availability[[#This Row],[Day]]="",FALSE, ISERROR(MATCH(availability[[#This Row],[Day]], RefLists!$E:$E, 0)))</f>
        <v>0</v>
      </c>
      <c r="H821" t="b">
        <f>LEN(availability[[#This Row],[FacultyID]])&lt;&gt;LEN(TRIM(availability[[#This Row],[FacultyID]]))</f>
        <v>0</v>
      </c>
      <c r="I821" t="b">
        <f>OR(availability[[#This Row],[AvailableStart]]="", ISBLANK(availability[[#This Row],[AvailableStart]]))</f>
        <v>0</v>
      </c>
      <c r="J821" t="b">
        <f>OR(availability[[#This Row],[AvailableEnd]]="", ISBLANK(availability[[#This Row],[AvailableEnd]]))</f>
        <v>0</v>
      </c>
      <c r="K821" t="b">
        <f>AND(NOT(availability[[#This Row],[start_missing]]), NOT(ISNUMBER(availability[[#This Row],[AvailableStart]])))</f>
        <v>0</v>
      </c>
      <c r="L821" t="b">
        <f>AND(NOT(availability[[#This Row],[end_missing]]), NOT(ISNUMBER(availability[[#This Row],[AvailableEnd]])))</f>
        <v>0</v>
      </c>
      <c r="M821">
        <f>IF(availability[[#This Row],[start_missing]],"", IF(ISNUMBER(availability[[#This Row],[AvailableStart]]), availability[[#This Row],[AvailableStart]], IFERROR(TIMEVALUE(availability[[#This Row],[AvailableStart]]), "")))</f>
        <v>0.54166666666666663</v>
      </c>
      <c r="N821">
        <f>IF(availability[[#This Row],[end_missing]],"", IF(ISNUMBER(availability[[#This Row],[AvailableEnd]]), availability[[#This Row],[AvailableEnd]], IFERROR(TIMEVALUE(availability[[#This Row],[AvailableEnd]]), "")))</f>
        <v>0.70833333333333337</v>
      </c>
      <c r="O821" t="b">
        <f>IF(OR(availability[[#This Row],[start_missing]],availability[[#This Row],[end_missing]]), FALSE,
 IF(OR(availability[[#This Row],[start_not_time]],availability[[#This Row],[end_not_time]]), FALSE,
 availability[[#This Row],[end_num]]-availability[[#This Row],[start_num]]&lt;0))</f>
        <v>0</v>
      </c>
      <c r="P821" cm="1">
        <f t="array" aca="1" ref="P821" ca="1">IF(OR(availability[[#This Row],[start_missing]],availability[[#This Row],[end_missing]]), "",
 IF(OR(availability[[#This Row],[start_not_time]],availability[[#This Row],[end_not_time]]), "",
 (_FV(availability[#This Row],"end_num",TRUE)-_FV(availability[#This Row],"start_num",TRUE))*24))</f>
        <v>0</v>
      </c>
      <c r="Q821">
        <f ca="1">IF(availability[[#This Row],[duration_hours]]="", FALSE,
 OR(availability[[#This Row],[duration_hours]]&lt;=0, availability[[#This Row],[duration_hours]]&gt;16))</f>
        <v>0</v>
      </c>
    </row>
    <row r="822" spans="1:17" x14ac:dyDescent="0.25">
      <c r="A822" t="s">
        <v>936</v>
      </c>
      <c r="B822" t="s">
        <v>1052</v>
      </c>
      <c r="C822" s="1">
        <v>0.41666666666666669</v>
      </c>
      <c r="D822" s="1">
        <v>0.54166666666666663</v>
      </c>
      <c r="E822" t="b">
        <f>LEN(TRIM(availability[[#This Row],[FacultyID]]))=0</f>
        <v>0</v>
      </c>
      <c r="F822" t="b">
        <f>LEN(TRIM(availability[[#This Row],[Day]]))=0</f>
        <v>0</v>
      </c>
      <c r="G822" t="b">
        <f>IF(availability[[#This Row],[Day]]="",FALSE, ISERROR(MATCH(availability[[#This Row],[Day]], RefLists!$E:$E, 0)))</f>
        <v>0</v>
      </c>
      <c r="H822" t="b">
        <f>LEN(availability[[#This Row],[FacultyID]])&lt;&gt;LEN(TRIM(availability[[#This Row],[FacultyID]]))</f>
        <v>0</v>
      </c>
      <c r="I822" t="b">
        <f>OR(availability[[#This Row],[AvailableStart]]="", ISBLANK(availability[[#This Row],[AvailableStart]]))</f>
        <v>0</v>
      </c>
      <c r="J822" t="b">
        <f>OR(availability[[#This Row],[AvailableEnd]]="", ISBLANK(availability[[#This Row],[AvailableEnd]]))</f>
        <v>0</v>
      </c>
      <c r="K822" t="b">
        <f>AND(NOT(availability[[#This Row],[start_missing]]), NOT(ISNUMBER(availability[[#This Row],[AvailableStart]])))</f>
        <v>0</v>
      </c>
      <c r="L822" t="b">
        <f>AND(NOT(availability[[#This Row],[end_missing]]), NOT(ISNUMBER(availability[[#This Row],[AvailableEnd]])))</f>
        <v>0</v>
      </c>
      <c r="M822">
        <f>IF(availability[[#This Row],[start_missing]],"", IF(ISNUMBER(availability[[#This Row],[AvailableStart]]), availability[[#This Row],[AvailableStart]], IFERROR(TIMEVALUE(availability[[#This Row],[AvailableStart]]), "")))</f>
        <v>0.41666666666666669</v>
      </c>
      <c r="N822">
        <f>IF(availability[[#This Row],[end_missing]],"", IF(ISNUMBER(availability[[#This Row],[AvailableEnd]]), availability[[#This Row],[AvailableEnd]], IFERROR(TIMEVALUE(availability[[#This Row],[AvailableEnd]]), "")))</f>
        <v>0.54166666666666663</v>
      </c>
      <c r="O822" t="b">
        <f>IF(OR(availability[[#This Row],[start_missing]],availability[[#This Row],[end_missing]]), FALSE,
 IF(OR(availability[[#This Row],[start_not_time]],availability[[#This Row],[end_not_time]]), FALSE,
 availability[[#This Row],[end_num]]-availability[[#This Row],[start_num]]&lt;0))</f>
        <v>0</v>
      </c>
      <c r="P822" cm="1">
        <f t="array" aca="1" ref="P822" ca="1">IF(OR(availability[[#This Row],[start_missing]],availability[[#This Row],[end_missing]]), "",
 IF(OR(availability[[#This Row],[start_not_time]],availability[[#This Row],[end_not_time]]), "",
 (_FV(availability[#This Row],"end_num",TRUE)-_FV(availability[#This Row],"start_num",TRUE))*24))</f>
        <v>0</v>
      </c>
      <c r="Q822">
        <f ca="1">IF(availability[[#This Row],[duration_hours]]="", FALSE,
 OR(availability[[#This Row],[duration_hours]]&lt;=0, availability[[#This Row],[duration_hours]]&gt;16))</f>
        <v>0</v>
      </c>
    </row>
    <row r="823" spans="1:17" x14ac:dyDescent="0.25">
      <c r="A823" t="s">
        <v>936</v>
      </c>
      <c r="B823" t="s">
        <v>1053</v>
      </c>
      <c r="C823" s="1">
        <v>0.375</v>
      </c>
      <c r="D823" s="1">
        <v>0.5</v>
      </c>
      <c r="E823" t="b">
        <f>LEN(TRIM(availability[[#This Row],[FacultyID]]))=0</f>
        <v>0</v>
      </c>
      <c r="F823" t="b">
        <f>LEN(TRIM(availability[[#This Row],[Day]]))=0</f>
        <v>0</v>
      </c>
      <c r="G823" t="b">
        <f>IF(availability[[#This Row],[Day]]="",FALSE, ISERROR(MATCH(availability[[#This Row],[Day]], RefLists!$E:$E, 0)))</f>
        <v>0</v>
      </c>
      <c r="H823" t="b">
        <f>LEN(availability[[#This Row],[FacultyID]])&lt;&gt;LEN(TRIM(availability[[#This Row],[FacultyID]]))</f>
        <v>0</v>
      </c>
      <c r="I823" t="b">
        <f>OR(availability[[#This Row],[AvailableStart]]="", ISBLANK(availability[[#This Row],[AvailableStart]]))</f>
        <v>0</v>
      </c>
      <c r="J823" t="b">
        <f>OR(availability[[#This Row],[AvailableEnd]]="", ISBLANK(availability[[#This Row],[AvailableEnd]]))</f>
        <v>0</v>
      </c>
      <c r="K823" t="b">
        <f>AND(NOT(availability[[#This Row],[start_missing]]), NOT(ISNUMBER(availability[[#This Row],[AvailableStart]])))</f>
        <v>0</v>
      </c>
      <c r="L823" t="b">
        <f>AND(NOT(availability[[#This Row],[end_missing]]), NOT(ISNUMBER(availability[[#This Row],[AvailableEnd]])))</f>
        <v>0</v>
      </c>
      <c r="M823">
        <f>IF(availability[[#This Row],[start_missing]],"", IF(ISNUMBER(availability[[#This Row],[AvailableStart]]), availability[[#This Row],[AvailableStart]], IFERROR(TIMEVALUE(availability[[#This Row],[AvailableStart]]), "")))</f>
        <v>0.375</v>
      </c>
      <c r="N823">
        <f>IF(availability[[#This Row],[end_missing]],"", IF(ISNUMBER(availability[[#This Row],[AvailableEnd]]), availability[[#This Row],[AvailableEnd]], IFERROR(TIMEVALUE(availability[[#This Row],[AvailableEnd]]), "")))</f>
        <v>0.5</v>
      </c>
      <c r="O823" t="b">
        <f>IF(OR(availability[[#This Row],[start_missing]],availability[[#This Row],[end_missing]]), FALSE,
 IF(OR(availability[[#This Row],[start_not_time]],availability[[#This Row],[end_not_time]]), FALSE,
 availability[[#This Row],[end_num]]-availability[[#This Row],[start_num]]&lt;0))</f>
        <v>0</v>
      </c>
      <c r="P823" cm="1">
        <f t="array" aca="1" ref="P823" ca="1">IF(OR(availability[[#This Row],[start_missing]],availability[[#This Row],[end_missing]]), "",
 IF(OR(availability[[#This Row],[start_not_time]],availability[[#This Row],[end_not_time]]), "",
 (_FV(availability[#This Row],"end_num",TRUE)-_FV(availability[#This Row],"start_num",TRUE))*24))</f>
        <v>0</v>
      </c>
      <c r="Q823">
        <f ca="1">IF(availability[[#This Row],[duration_hours]]="", FALSE,
 OR(availability[[#This Row],[duration_hours]]&lt;=0, availability[[#This Row],[duration_hours]]&gt;16))</f>
        <v>0</v>
      </c>
    </row>
    <row r="824" spans="1:17" x14ac:dyDescent="0.25">
      <c r="A824" t="s">
        <v>936</v>
      </c>
      <c r="B824" t="s">
        <v>1051</v>
      </c>
      <c r="C824" s="1">
        <v>0.41666666666666669</v>
      </c>
      <c r="D824" s="1">
        <v>0.5</v>
      </c>
      <c r="E824" t="b">
        <f>LEN(TRIM(availability[[#This Row],[FacultyID]]))=0</f>
        <v>0</v>
      </c>
      <c r="F824" t="b">
        <f>LEN(TRIM(availability[[#This Row],[Day]]))=0</f>
        <v>0</v>
      </c>
      <c r="G824" t="b">
        <f>IF(availability[[#This Row],[Day]]="",FALSE, ISERROR(MATCH(availability[[#This Row],[Day]], RefLists!$E:$E, 0)))</f>
        <v>0</v>
      </c>
      <c r="H824" t="b">
        <f>LEN(availability[[#This Row],[FacultyID]])&lt;&gt;LEN(TRIM(availability[[#This Row],[FacultyID]]))</f>
        <v>0</v>
      </c>
      <c r="I824" t="b">
        <f>OR(availability[[#This Row],[AvailableStart]]="", ISBLANK(availability[[#This Row],[AvailableStart]]))</f>
        <v>0</v>
      </c>
      <c r="J824" t="b">
        <f>OR(availability[[#This Row],[AvailableEnd]]="", ISBLANK(availability[[#This Row],[AvailableEnd]]))</f>
        <v>0</v>
      </c>
      <c r="K824" t="b">
        <f>AND(NOT(availability[[#This Row],[start_missing]]), NOT(ISNUMBER(availability[[#This Row],[AvailableStart]])))</f>
        <v>0</v>
      </c>
      <c r="L824" t="b">
        <f>AND(NOT(availability[[#This Row],[end_missing]]), NOT(ISNUMBER(availability[[#This Row],[AvailableEnd]])))</f>
        <v>0</v>
      </c>
      <c r="M824">
        <f>IF(availability[[#This Row],[start_missing]],"", IF(ISNUMBER(availability[[#This Row],[AvailableStart]]), availability[[#This Row],[AvailableStart]], IFERROR(TIMEVALUE(availability[[#This Row],[AvailableStart]]), "")))</f>
        <v>0.41666666666666669</v>
      </c>
      <c r="N824">
        <f>IF(availability[[#This Row],[end_missing]],"", IF(ISNUMBER(availability[[#This Row],[AvailableEnd]]), availability[[#This Row],[AvailableEnd]], IFERROR(TIMEVALUE(availability[[#This Row],[AvailableEnd]]), "")))</f>
        <v>0.5</v>
      </c>
      <c r="O824" t="b">
        <f>IF(OR(availability[[#This Row],[start_missing]],availability[[#This Row],[end_missing]]), FALSE,
 IF(OR(availability[[#This Row],[start_not_time]],availability[[#This Row],[end_not_time]]), FALSE,
 availability[[#This Row],[end_num]]-availability[[#This Row],[start_num]]&lt;0))</f>
        <v>0</v>
      </c>
      <c r="P824" cm="1">
        <f t="array" aca="1" ref="P824" ca="1">IF(OR(availability[[#This Row],[start_missing]],availability[[#This Row],[end_missing]]), "",
 IF(OR(availability[[#This Row],[start_not_time]],availability[[#This Row],[end_not_time]]), "",
 (_FV(availability[#This Row],"end_num",TRUE)-_FV(availability[#This Row],"start_num",TRUE))*24))</f>
        <v>0</v>
      </c>
      <c r="Q824">
        <f ca="1">IF(availability[[#This Row],[duration_hours]]="", FALSE,
 OR(availability[[#This Row],[duration_hours]]&lt;=0, availability[[#This Row],[duration_hours]]&gt;16))</f>
        <v>0</v>
      </c>
    </row>
    <row r="825" spans="1:17" x14ac:dyDescent="0.25">
      <c r="A825" t="s">
        <v>936</v>
      </c>
      <c r="B825" t="s">
        <v>1050</v>
      </c>
      <c r="C825" s="1">
        <v>0.33333333333333331</v>
      </c>
      <c r="D825" s="1">
        <v>0.5</v>
      </c>
      <c r="E825" t="b">
        <f>LEN(TRIM(availability[[#This Row],[FacultyID]]))=0</f>
        <v>0</v>
      </c>
      <c r="F825" t="b">
        <f>LEN(TRIM(availability[[#This Row],[Day]]))=0</f>
        <v>0</v>
      </c>
      <c r="G825" t="b">
        <f>IF(availability[[#This Row],[Day]]="",FALSE, ISERROR(MATCH(availability[[#This Row],[Day]], RefLists!$E:$E, 0)))</f>
        <v>0</v>
      </c>
      <c r="H825" t="b">
        <f>LEN(availability[[#This Row],[FacultyID]])&lt;&gt;LEN(TRIM(availability[[#This Row],[FacultyID]]))</f>
        <v>0</v>
      </c>
      <c r="I825" t="b">
        <f>OR(availability[[#This Row],[AvailableStart]]="", ISBLANK(availability[[#This Row],[AvailableStart]]))</f>
        <v>0</v>
      </c>
      <c r="J825" t="b">
        <f>OR(availability[[#This Row],[AvailableEnd]]="", ISBLANK(availability[[#This Row],[AvailableEnd]]))</f>
        <v>0</v>
      </c>
      <c r="K825" t="b">
        <f>AND(NOT(availability[[#This Row],[start_missing]]), NOT(ISNUMBER(availability[[#This Row],[AvailableStart]])))</f>
        <v>0</v>
      </c>
      <c r="L825" t="b">
        <f>AND(NOT(availability[[#This Row],[end_missing]]), NOT(ISNUMBER(availability[[#This Row],[AvailableEnd]])))</f>
        <v>0</v>
      </c>
      <c r="M825">
        <f>IF(availability[[#This Row],[start_missing]],"", IF(ISNUMBER(availability[[#This Row],[AvailableStart]]), availability[[#This Row],[AvailableStart]], IFERROR(TIMEVALUE(availability[[#This Row],[AvailableStart]]), "")))</f>
        <v>0.33333333333333331</v>
      </c>
      <c r="N825">
        <f>IF(availability[[#This Row],[end_missing]],"", IF(ISNUMBER(availability[[#This Row],[AvailableEnd]]), availability[[#This Row],[AvailableEnd]], IFERROR(TIMEVALUE(availability[[#This Row],[AvailableEnd]]), "")))</f>
        <v>0.5</v>
      </c>
      <c r="O825" t="b">
        <f>IF(OR(availability[[#This Row],[start_missing]],availability[[#This Row],[end_missing]]), FALSE,
 IF(OR(availability[[#This Row],[start_not_time]],availability[[#This Row],[end_not_time]]), FALSE,
 availability[[#This Row],[end_num]]-availability[[#This Row],[start_num]]&lt;0))</f>
        <v>0</v>
      </c>
      <c r="P825" cm="1">
        <f t="array" aca="1" ref="P825" ca="1">IF(OR(availability[[#This Row],[start_missing]],availability[[#This Row],[end_missing]]), "",
 IF(OR(availability[[#This Row],[start_not_time]],availability[[#This Row],[end_not_time]]), "",
 (_FV(availability[#This Row],"end_num",TRUE)-_FV(availability[#This Row],"start_num",TRUE))*24))</f>
        <v>0</v>
      </c>
      <c r="Q825">
        <f ca="1">IF(availability[[#This Row],[duration_hours]]="", FALSE,
 OR(availability[[#This Row],[duration_hours]]&lt;=0, availability[[#This Row],[duration_hours]]&gt;16))</f>
        <v>0</v>
      </c>
    </row>
    <row r="826" spans="1:17" x14ac:dyDescent="0.25">
      <c r="A826" t="s">
        <v>939</v>
      </c>
      <c r="B826" t="s">
        <v>1053</v>
      </c>
      <c r="C826" s="1">
        <v>0.33333333333333331</v>
      </c>
      <c r="D826" s="1">
        <v>0.5</v>
      </c>
      <c r="E826" t="b">
        <f>LEN(TRIM(availability[[#This Row],[FacultyID]]))=0</f>
        <v>0</v>
      </c>
      <c r="F826" t="b">
        <f>LEN(TRIM(availability[[#This Row],[Day]]))=0</f>
        <v>0</v>
      </c>
      <c r="G826" t="b">
        <f>IF(availability[[#This Row],[Day]]="",FALSE, ISERROR(MATCH(availability[[#This Row],[Day]], RefLists!$E:$E, 0)))</f>
        <v>0</v>
      </c>
      <c r="H826" t="b">
        <f>LEN(availability[[#This Row],[FacultyID]])&lt;&gt;LEN(TRIM(availability[[#This Row],[FacultyID]]))</f>
        <v>0</v>
      </c>
      <c r="I826" t="b">
        <f>OR(availability[[#This Row],[AvailableStart]]="", ISBLANK(availability[[#This Row],[AvailableStart]]))</f>
        <v>0</v>
      </c>
      <c r="J826" t="b">
        <f>OR(availability[[#This Row],[AvailableEnd]]="", ISBLANK(availability[[#This Row],[AvailableEnd]]))</f>
        <v>0</v>
      </c>
      <c r="K826" t="b">
        <f>AND(NOT(availability[[#This Row],[start_missing]]), NOT(ISNUMBER(availability[[#This Row],[AvailableStart]])))</f>
        <v>0</v>
      </c>
      <c r="L826" t="b">
        <f>AND(NOT(availability[[#This Row],[end_missing]]), NOT(ISNUMBER(availability[[#This Row],[AvailableEnd]])))</f>
        <v>0</v>
      </c>
      <c r="M826">
        <f>IF(availability[[#This Row],[start_missing]],"", IF(ISNUMBER(availability[[#This Row],[AvailableStart]]), availability[[#This Row],[AvailableStart]], IFERROR(TIMEVALUE(availability[[#This Row],[AvailableStart]]), "")))</f>
        <v>0.33333333333333331</v>
      </c>
      <c r="N826">
        <f>IF(availability[[#This Row],[end_missing]],"", IF(ISNUMBER(availability[[#This Row],[AvailableEnd]]), availability[[#This Row],[AvailableEnd]], IFERROR(TIMEVALUE(availability[[#This Row],[AvailableEnd]]), "")))</f>
        <v>0.5</v>
      </c>
      <c r="O826" t="b">
        <f>IF(OR(availability[[#This Row],[start_missing]],availability[[#This Row],[end_missing]]), FALSE,
 IF(OR(availability[[#This Row],[start_not_time]],availability[[#This Row],[end_not_time]]), FALSE,
 availability[[#This Row],[end_num]]-availability[[#This Row],[start_num]]&lt;0))</f>
        <v>0</v>
      </c>
      <c r="P826" cm="1">
        <f t="array" aca="1" ref="P826" ca="1">IF(OR(availability[[#This Row],[start_missing]],availability[[#This Row],[end_missing]]), "",
 IF(OR(availability[[#This Row],[start_not_time]],availability[[#This Row],[end_not_time]]), "",
 (_FV(availability[#This Row],"end_num",TRUE)-_FV(availability[#This Row],"start_num",TRUE))*24))</f>
        <v>0</v>
      </c>
      <c r="Q826">
        <f ca="1">IF(availability[[#This Row],[duration_hours]]="", FALSE,
 OR(availability[[#This Row],[duration_hours]]&lt;=0, availability[[#This Row],[duration_hours]]&gt;16))</f>
        <v>0</v>
      </c>
    </row>
    <row r="827" spans="1:17" x14ac:dyDescent="0.25">
      <c r="A827" t="s">
        <v>939</v>
      </c>
      <c r="B827" t="s">
        <v>1052</v>
      </c>
      <c r="C827" s="1">
        <v>0.33333333333333331</v>
      </c>
      <c r="D827" s="1">
        <v>0.5</v>
      </c>
      <c r="E827" t="b">
        <f>LEN(TRIM(availability[[#This Row],[FacultyID]]))=0</f>
        <v>0</v>
      </c>
      <c r="F827" t="b">
        <f>LEN(TRIM(availability[[#This Row],[Day]]))=0</f>
        <v>0</v>
      </c>
      <c r="G827" t="b">
        <f>IF(availability[[#This Row],[Day]]="",FALSE, ISERROR(MATCH(availability[[#This Row],[Day]], RefLists!$E:$E, 0)))</f>
        <v>0</v>
      </c>
      <c r="H827" t="b">
        <f>LEN(availability[[#This Row],[FacultyID]])&lt;&gt;LEN(TRIM(availability[[#This Row],[FacultyID]]))</f>
        <v>0</v>
      </c>
      <c r="I827" t="b">
        <f>OR(availability[[#This Row],[AvailableStart]]="", ISBLANK(availability[[#This Row],[AvailableStart]]))</f>
        <v>0</v>
      </c>
      <c r="J827" t="b">
        <f>OR(availability[[#This Row],[AvailableEnd]]="", ISBLANK(availability[[#This Row],[AvailableEnd]]))</f>
        <v>0</v>
      </c>
      <c r="K827" t="b">
        <f>AND(NOT(availability[[#This Row],[start_missing]]), NOT(ISNUMBER(availability[[#This Row],[AvailableStart]])))</f>
        <v>0</v>
      </c>
      <c r="L827" t="b">
        <f>AND(NOT(availability[[#This Row],[end_missing]]), NOT(ISNUMBER(availability[[#This Row],[AvailableEnd]])))</f>
        <v>0</v>
      </c>
      <c r="M827">
        <f>IF(availability[[#This Row],[start_missing]],"", IF(ISNUMBER(availability[[#This Row],[AvailableStart]]), availability[[#This Row],[AvailableStart]], IFERROR(TIMEVALUE(availability[[#This Row],[AvailableStart]]), "")))</f>
        <v>0.33333333333333331</v>
      </c>
      <c r="N827">
        <f>IF(availability[[#This Row],[end_missing]],"", IF(ISNUMBER(availability[[#This Row],[AvailableEnd]]), availability[[#This Row],[AvailableEnd]], IFERROR(TIMEVALUE(availability[[#This Row],[AvailableEnd]]), "")))</f>
        <v>0.5</v>
      </c>
      <c r="O827" t="b">
        <f>IF(OR(availability[[#This Row],[start_missing]],availability[[#This Row],[end_missing]]), FALSE,
 IF(OR(availability[[#This Row],[start_not_time]],availability[[#This Row],[end_not_time]]), FALSE,
 availability[[#This Row],[end_num]]-availability[[#This Row],[start_num]]&lt;0))</f>
        <v>0</v>
      </c>
      <c r="P827" cm="1">
        <f t="array" aca="1" ref="P827" ca="1">IF(OR(availability[[#This Row],[start_missing]],availability[[#This Row],[end_missing]]), "",
 IF(OR(availability[[#This Row],[start_not_time]],availability[[#This Row],[end_not_time]]), "",
 (_FV(availability[#This Row],"end_num",TRUE)-_FV(availability[#This Row],"start_num",TRUE))*24))</f>
        <v>0</v>
      </c>
      <c r="Q827">
        <f ca="1">IF(availability[[#This Row],[duration_hours]]="", FALSE,
 OR(availability[[#This Row],[duration_hours]]&lt;=0, availability[[#This Row],[duration_hours]]&gt;16))</f>
        <v>0</v>
      </c>
    </row>
    <row r="828" spans="1:17" x14ac:dyDescent="0.25">
      <c r="A828" t="s">
        <v>939</v>
      </c>
      <c r="B828" t="s">
        <v>1050</v>
      </c>
      <c r="C828" s="1">
        <v>0.45833333333333331</v>
      </c>
      <c r="D828" s="1">
        <v>0.58333333333333337</v>
      </c>
      <c r="E828" t="b">
        <f>LEN(TRIM(availability[[#This Row],[FacultyID]]))=0</f>
        <v>0</v>
      </c>
      <c r="F828" t="b">
        <f>LEN(TRIM(availability[[#This Row],[Day]]))=0</f>
        <v>0</v>
      </c>
      <c r="G828" t="b">
        <f>IF(availability[[#This Row],[Day]]="",FALSE, ISERROR(MATCH(availability[[#This Row],[Day]], RefLists!$E:$E, 0)))</f>
        <v>0</v>
      </c>
      <c r="H828" t="b">
        <f>LEN(availability[[#This Row],[FacultyID]])&lt;&gt;LEN(TRIM(availability[[#This Row],[FacultyID]]))</f>
        <v>0</v>
      </c>
      <c r="I828" t="b">
        <f>OR(availability[[#This Row],[AvailableStart]]="", ISBLANK(availability[[#This Row],[AvailableStart]]))</f>
        <v>0</v>
      </c>
      <c r="J828" t="b">
        <f>OR(availability[[#This Row],[AvailableEnd]]="", ISBLANK(availability[[#This Row],[AvailableEnd]]))</f>
        <v>0</v>
      </c>
      <c r="K828" t="b">
        <f>AND(NOT(availability[[#This Row],[start_missing]]), NOT(ISNUMBER(availability[[#This Row],[AvailableStart]])))</f>
        <v>0</v>
      </c>
      <c r="L828" t="b">
        <f>AND(NOT(availability[[#This Row],[end_missing]]), NOT(ISNUMBER(availability[[#This Row],[AvailableEnd]])))</f>
        <v>0</v>
      </c>
      <c r="M828">
        <f>IF(availability[[#This Row],[start_missing]],"", IF(ISNUMBER(availability[[#This Row],[AvailableStart]]), availability[[#This Row],[AvailableStart]], IFERROR(TIMEVALUE(availability[[#This Row],[AvailableStart]]), "")))</f>
        <v>0.45833333333333331</v>
      </c>
      <c r="N828">
        <f>IF(availability[[#This Row],[end_missing]],"", IF(ISNUMBER(availability[[#This Row],[AvailableEnd]]), availability[[#This Row],[AvailableEnd]], IFERROR(TIMEVALUE(availability[[#This Row],[AvailableEnd]]), "")))</f>
        <v>0.58333333333333337</v>
      </c>
      <c r="O828" t="b">
        <f>IF(OR(availability[[#This Row],[start_missing]],availability[[#This Row],[end_missing]]), FALSE,
 IF(OR(availability[[#This Row],[start_not_time]],availability[[#This Row],[end_not_time]]), FALSE,
 availability[[#This Row],[end_num]]-availability[[#This Row],[start_num]]&lt;0))</f>
        <v>0</v>
      </c>
      <c r="P828" cm="1">
        <f t="array" aca="1" ref="P828" ca="1">IF(OR(availability[[#This Row],[start_missing]],availability[[#This Row],[end_missing]]), "",
 IF(OR(availability[[#This Row],[start_not_time]],availability[[#This Row],[end_not_time]]), "",
 (_FV(availability[#This Row],"end_num",TRUE)-_FV(availability[#This Row],"start_num",TRUE))*24))</f>
        <v>0</v>
      </c>
      <c r="Q828">
        <f ca="1">IF(availability[[#This Row],[duration_hours]]="", FALSE,
 OR(availability[[#This Row],[duration_hours]]&lt;=0, availability[[#This Row],[duration_hours]]&gt;16))</f>
        <v>0</v>
      </c>
    </row>
    <row r="829" spans="1:17" x14ac:dyDescent="0.25">
      <c r="A829" t="s">
        <v>942</v>
      </c>
      <c r="B829" t="s">
        <v>1049</v>
      </c>
      <c r="C829" s="1">
        <v>0.5</v>
      </c>
      <c r="D829" s="1">
        <v>0.58333333333333337</v>
      </c>
      <c r="E829" t="b">
        <f>LEN(TRIM(availability[[#This Row],[FacultyID]]))=0</f>
        <v>0</v>
      </c>
      <c r="F829" t="b">
        <f>LEN(TRIM(availability[[#This Row],[Day]]))=0</f>
        <v>0</v>
      </c>
      <c r="G829" t="b">
        <f>IF(availability[[#This Row],[Day]]="",FALSE, ISERROR(MATCH(availability[[#This Row],[Day]], RefLists!$E:$E, 0)))</f>
        <v>0</v>
      </c>
      <c r="H829" t="b">
        <f>LEN(availability[[#This Row],[FacultyID]])&lt;&gt;LEN(TRIM(availability[[#This Row],[FacultyID]]))</f>
        <v>0</v>
      </c>
      <c r="I829" t="b">
        <f>OR(availability[[#This Row],[AvailableStart]]="", ISBLANK(availability[[#This Row],[AvailableStart]]))</f>
        <v>0</v>
      </c>
      <c r="J829" t="b">
        <f>OR(availability[[#This Row],[AvailableEnd]]="", ISBLANK(availability[[#This Row],[AvailableEnd]]))</f>
        <v>0</v>
      </c>
      <c r="K829" t="b">
        <f>AND(NOT(availability[[#This Row],[start_missing]]), NOT(ISNUMBER(availability[[#This Row],[AvailableStart]])))</f>
        <v>0</v>
      </c>
      <c r="L829" t="b">
        <f>AND(NOT(availability[[#This Row],[end_missing]]), NOT(ISNUMBER(availability[[#This Row],[AvailableEnd]])))</f>
        <v>0</v>
      </c>
      <c r="M829">
        <f>IF(availability[[#This Row],[start_missing]],"", IF(ISNUMBER(availability[[#This Row],[AvailableStart]]), availability[[#This Row],[AvailableStart]], IFERROR(TIMEVALUE(availability[[#This Row],[AvailableStart]]), "")))</f>
        <v>0.5</v>
      </c>
      <c r="N829">
        <f>IF(availability[[#This Row],[end_missing]],"", IF(ISNUMBER(availability[[#This Row],[AvailableEnd]]), availability[[#This Row],[AvailableEnd]], IFERROR(TIMEVALUE(availability[[#This Row],[AvailableEnd]]), "")))</f>
        <v>0.58333333333333337</v>
      </c>
      <c r="O829" t="b">
        <f>IF(OR(availability[[#This Row],[start_missing]],availability[[#This Row],[end_missing]]), FALSE,
 IF(OR(availability[[#This Row],[start_not_time]],availability[[#This Row],[end_not_time]]), FALSE,
 availability[[#This Row],[end_num]]-availability[[#This Row],[start_num]]&lt;0))</f>
        <v>0</v>
      </c>
      <c r="P829" cm="1">
        <f t="array" aca="1" ref="P829" ca="1">IF(OR(availability[[#This Row],[start_missing]],availability[[#This Row],[end_missing]]), "",
 IF(OR(availability[[#This Row],[start_not_time]],availability[[#This Row],[end_not_time]]), "",
 (_FV(availability[#This Row],"end_num",TRUE)-_FV(availability[#This Row],"start_num",TRUE))*24))</f>
        <v>0</v>
      </c>
      <c r="Q829">
        <f ca="1">IF(availability[[#This Row],[duration_hours]]="", FALSE,
 OR(availability[[#This Row],[duration_hours]]&lt;=0, availability[[#This Row],[duration_hours]]&gt;16))</f>
        <v>0</v>
      </c>
    </row>
    <row r="830" spans="1:17" x14ac:dyDescent="0.25">
      <c r="A830" t="s">
        <v>942</v>
      </c>
      <c r="B830" t="s">
        <v>1050</v>
      </c>
      <c r="C830" s="1">
        <v>0.33333333333333331</v>
      </c>
      <c r="D830" s="1">
        <v>0.45833333333333331</v>
      </c>
      <c r="E830" t="b">
        <f>LEN(TRIM(availability[[#This Row],[FacultyID]]))=0</f>
        <v>0</v>
      </c>
      <c r="F830" t="b">
        <f>LEN(TRIM(availability[[#This Row],[Day]]))=0</f>
        <v>0</v>
      </c>
      <c r="G830" t="b">
        <f>IF(availability[[#This Row],[Day]]="",FALSE, ISERROR(MATCH(availability[[#This Row],[Day]], RefLists!$E:$E, 0)))</f>
        <v>0</v>
      </c>
      <c r="H830" t="b">
        <f>LEN(availability[[#This Row],[FacultyID]])&lt;&gt;LEN(TRIM(availability[[#This Row],[FacultyID]]))</f>
        <v>0</v>
      </c>
      <c r="I830" t="b">
        <f>OR(availability[[#This Row],[AvailableStart]]="", ISBLANK(availability[[#This Row],[AvailableStart]]))</f>
        <v>0</v>
      </c>
      <c r="J830" t="b">
        <f>OR(availability[[#This Row],[AvailableEnd]]="", ISBLANK(availability[[#This Row],[AvailableEnd]]))</f>
        <v>0</v>
      </c>
      <c r="K830" t="b">
        <f>AND(NOT(availability[[#This Row],[start_missing]]), NOT(ISNUMBER(availability[[#This Row],[AvailableStart]])))</f>
        <v>0</v>
      </c>
      <c r="L830" t="b">
        <f>AND(NOT(availability[[#This Row],[end_missing]]), NOT(ISNUMBER(availability[[#This Row],[AvailableEnd]])))</f>
        <v>0</v>
      </c>
      <c r="M830">
        <f>IF(availability[[#This Row],[start_missing]],"", IF(ISNUMBER(availability[[#This Row],[AvailableStart]]), availability[[#This Row],[AvailableStart]], IFERROR(TIMEVALUE(availability[[#This Row],[AvailableStart]]), "")))</f>
        <v>0.33333333333333331</v>
      </c>
      <c r="N830">
        <f>IF(availability[[#This Row],[end_missing]],"", IF(ISNUMBER(availability[[#This Row],[AvailableEnd]]), availability[[#This Row],[AvailableEnd]], IFERROR(TIMEVALUE(availability[[#This Row],[AvailableEnd]]), "")))</f>
        <v>0.45833333333333331</v>
      </c>
      <c r="O830" t="b">
        <f>IF(OR(availability[[#This Row],[start_missing]],availability[[#This Row],[end_missing]]), FALSE,
 IF(OR(availability[[#This Row],[start_not_time]],availability[[#This Row],[end_not_time]]), FALSE,
 availability[[#This Row],[end_num]]-availability[[#This Row],[start_num]]&lt;0))</f>
        <v>0</v>
      </c>
      <c r="P830" cm="1">
        <f t="array" aca="1" ref="P830" ca="1">IF(OR(availability[[#This Row],[start_missing]],availability[[#This Row],[end_missing]]), "",
 IF(OR(availability[[#This Row],[start_not_time]],availability[[#This Row],[end_not_time]]), "",
 (_FV(availability[#This Row],"end_num",TRUE)-_FV(availability[#This Row],"start_num",TRUE))*24))</f>
        <v>0</v>
      </c>
      <c r="Q830">
        <f ca="1">IF(availability[[#This Row],[duration_hours]]="", FALSE,
 OR(availability[[#This Row],[duration_hours]]&lt;=0, availability[[#This Row],[duration_hours]]&gt;16))</f>
        <v>0</v>
      </c>
    </row>
    <row r="831" spans="1:17" x14ac:dyDescent="0.25">
      <c r="A831" t="s">
        <v>945</v>
      </c>
      <c r="B831" t="s">
        <v>1052</v>
      </c>
      <c r="C831" s="1">
        <v>0.54166666666666663</v>
      </c>
      <c r="D831" s="1">
        <v>0.66666666666666663</v>
      </c>
      <c r="E831" t="b">
        <f>LEN(TRIM(availability[[#This Row],[FacultyID]]))=0</f>
        <v>0</v>
      </c>
      <c r="F831" t="b">
        <f>LEN(TRIM(availability[[#This Row],[Day]]))=0</f>
        <v>0</v>
      </c>
      <c r="G831" t="b">
        <f>IF(availability[[#This Row],[Day]]="",FALSE, ISERROR(MATCH(availability[[#This Row],[Day]], RefLists!$E:$E, 0)))</f>
        <v>0</v>
      </c>
      <c r="H831" t="b">
        <f>LEN(availability[[#This Row],[FacultyID]])&lt;&gt;LEN(TRIM(availability[[#This Row],[FacultyID]]))</f>
        <v>0</v>
      </c>
      <c r="I831" t="b">
        <f>OR(availability[[#This Row],[AvailableStart]]="", ISBLANK(availability[[#This Row],[AvailableStart]]))</f>
        <v>0</v>
      </c>
      <c r="J831" t="b">
        <f>OR(availability[[#This Row],[AvailableEnd]]="", ISBLANK(availability[[#This Row],[AvailableEnd]]))</f>
        <v>0</v>
      </c>
      <c r="K831" t="b">
        <f>AND(NOT(availability[[#This Row],[start_missing]]), NOT(ISNUMBER(availability[[#This Row],[AvailableStart]])))</f>
        <v>0</v>
      </c>
      <c r="L831" t="b">
        <f>AND(NOT(availability[[#This Row],[end_missing]]), NOT(ISNUMBER(availability[[#This Row],[AvailableEnd]])))</f>
        <v>0</v>
      </c>
      <c r="M831">
        <f>IF(availability[[#This Row],[start_missing]],"", IF(ISNUMBER(availability[[#This Row],[AvailableStart]]), availability[[#This Row],[AvailableStart]], IFERROR(TIMEVALUE(availability[[#This Row],[AvailableStart]]), "")))</f>
        <v>0.54166666666666663</v>
      </c>
      <c r="N831">
        <f>IF(availability[[#This Row],[end_missing]],"", IF(ISNUMBER(availability[[#This Row],[AvailableEnd]]), availability[[#This Row],[AvailableEnd]], IFERROR(TIMEVALUE(availability[[#This Row],[AvailableEnd]]), "")))</f>
        <v>0.66666666666666663</v>
      </c>
      <c r="O831" t="b">
        <f>IF(OR(availability[[#This Row],[start_missing]],availability[[#This Row],[end_missing]]), FALSE,
 IF(OR(availability[[#This Row],[start_not_time]],availability[[#This Row],[end_not_time]]), FALSE,
 availability[[#This Row],[end_num]]-availability[[#This Row],[start_num]]&lt;0))</f>
        <v>0</v>
      </c>
      <c r="P831" cm="1">
        <f t="array" aca="1" ref="P831" ca="1">IF(OR(availability[[#This Row],[start_missing]],availability[[#This Row],[end_missing]]), "",
 IF(OR(availability[[#This Row],[start_not_time]],availability[[#This Row],[end_not_time]]), "",
 (_FV(availability[#This Row],"end_num",TRUE)-_FV(availability[#This Row],"start_num",TRUE))*24))</f>
        <v>0</v>
      </c>
      <c r="Q831">
        <f ca="1">IF(availability[[#This Row],[duration_hours]]="", FALSE,
 OR(availability[[#This Row],[duration_hours]]&lt;=0, availability[[#This Row],[duration_hours]]&gt;16))</f>
        <v>0</v>
      </c>
    </row>
    <row r="832" spans="1:17" x14ac:dyDescent="0.25">
      <c r="A832" t="s">
        <v>945</v>
      </c>
      <c r="B832" t="s">
        <v>1049</v>
      </c>
      <c r="C832" s="1">
        <v>0.54166666666666663</v>
      </c>
      <c r="D832" s="1">
        <v>0.70833333333333337</v>
      </c>
      <c r="E832" t="b">
        <f>LEN(TRIM(availability[[#This Row],[FacultyID]]))=0</f>
        <v>0</v>
      </c>
      <c r="F832" t="b">
        <f>LEN(TRIM(availability[[#This Row],[Day]]))=0</f>
        <v>0</v>
      </c>
      <c r="G832" t="b">
        <f>IF(availability[[#This Row],[Day]]="",FALSE, ISERROR(MATCH(availability[[#This Row],[Day]], RefLists!$E:$E, 0)))</f>
        <v>0</v>
      </c>
      <c r="H832" t="b">
        <f>LEN(availability[[#This Row],[FacultyID]])&lt;&gt;LEN(TRIM(availability[[#This Row],[FacultyID]]))</f>
        <v>0</v>
      </c>
      <c r="I832" t="b">
        <f>OR(availability[[#This Row],[AvailableStart]]="", ISBLANK(availability[[#This Row],[AvailableStart]]))</f>
        <v>0</v>
      </c>
      <c r="J832" t="b">
        <f>OR(availability[[#This Row],[AvailableEnd]]="", ISBLANK(availability[[#This Row],[AvailableEnd]]))</f>
        <v>0</v>
      </c>
      <c r="K832" t="b">
        <f>AND(NOT(availability[[#This Row],[start_missing]]), NOT(ISNUMBER(availability[[#This Row],[AvailableStart]])))</f>
        <v>0</v>
      </c>
      <c r="L832" t="b">
        <f>AND(NOT(availability[[#This Row],[end_missing]]), NOT(ISNUMBER(availability[[#This Row],[AvailableEnd]])))</f>
        <v>0</v>
      </c>
      <c r="M832">
        <f>IF(availability[[#This Row],[start_missing]],"", IF(ISNUMBER(availability[[#This Row],[AvailableStart]]), availability[[#This Row],[AvailableStart]], IFERROR(TIMEVALUE(availability[[#This Row],[AvailableStart]]), "")))</f>
        <v>0.54166666666666663</v>
      </c>
      <c r="N832">
        <f>IF(availability[[#This Row],[end_missing]],"", IF(ISNUMBER(availability[[#This Row],[AvailableEnd]]), availability[[#This Row],[AvailableEnd]], IFERROR(TIMEVALUE(availability[[#This Row],[AvailableEnd]]), "")))</f>
        <v>0.70833333333333337</v>
      </c>
      <c r="O832" t="b">
        <f>IF(OR(availability[[#This Row],[start_missing]],availability[[#This Row],[end_missing]]), FALSE,
 IF(OR(availability[[#This Row],[start_not_time]],availability[[#This Row],[end_not_time]]), FALSE,
 availability[[#This Row],[end_num]]-availability[[#This Row],[start_num]]&lt;0))</f>
        <v>0</v>
      </c>
      <c r="P832" cm="1">
        <f t="array" aca="1" ref="P832" ca="1">IF(OR(availability[[#This Row],[start_missing]],availability[[#This Row],[end_missing]]), "",
 IF(OR(availability[[#This Row],[start_not_time]],availability[[#This Row],[end_not_time]]), "",
 (_FV(availability[#This Row],"end_num",TRUE)-_FV(availability[#This Row],"start_num",TRUE))*24))</f>
        <v>0</v>
      </c>
      <c r="Q832">
        <f ca="1">IF(availability[[#This Row],[duration_hours]]="", FALSE,
 OR(availability[[#This Row],[duration_hours]]&lt;=0, availability[[#This Row],[duration_hours]]&gt;16))</f>
        <v>0</v>
      </c>
    </row>
    <row r="833" spans="1:17" x14ac:dyDescent="0.25">
      <c r="A833" t="s">
        <v>946</v>
      </c>
      <c r="B833" t="s">
        <v>1051</v>
      </c>
      <c r="C833" s="1">
        <v>0.41666666666666669</v>
      </c>
      <c r="D833" s="1">
        <v>0.54166666666666663</v>
      </c>
      <c r="E833" t="b">
        <f>LEN(TRIM(availability[[#This Row],[FacultyID]]))=0</f>
        <v>0</v>
      </c>
      <c r="F833" t="b">
        <f>LEN(TRIM(availability[[#This Row],[Day]]))=0</f>
        <v>0</v>
      </c>
      <c r="G833" t="b">
        <f>IF(availability[[#This Row],[Day]]="",FALSE, ISERROR(MATCH(availability[[#This Row],[Day]], RefLists!$E:$E, 0)))</f>
        <v>0</v>
      </c>
      <c r="H833" t="b">
        <f>LEN(availability[[#This Row],[FacultyID]])&lt;&gt;LEN(TRIM(availability[[#This Row],[FacultyID]]))</f>
        <v>0</v>
      </c>
      <c r="I833" t="b">
        <f>OR(availability[[#This Row],[AvailableStart]]="", ISBLANK(availability[[#This Row],[AvailableStart]]))</f>
        <v>0</v>
      </c>
      <c r="J833" t="b">
        <f>OR(availability[[#This Row],[AvailableEnd]]="", ISBLANK(availability[[#This Row],[AvailableEnd]]))</f>
        <v>0</v>
      </c>
      <c r="K833" t="b">
        <f>AND(NOT(availability[[#This Row],[start_missing]]), NOT(ISNUMBER(availability[[#This Row],[AvailableStart]])))</f>
        <v>0</v>
      </c>
      <c r="L833" t="b">
        <f>AND(NOT(availability[[#This Row],[end_missing]]), NOT(ISNUMBER(availability[[#This Row],[AvailableEnd]])))</f>
        <v>0</v>
      </c>
      <c r="M833">
        <f>IF(availability[[#This Row],[start_missing]],"", IF(ISNUMBER(availability[[#This Row],[AvailableStart]]), availability[[#This Row],[AvailableStart]], IFERROR(TIMEVALUE(availability[[#This Row],[AvailableStart]]), "")))</f>
        <v>0.41666666666666669</v>
      </c>
      <c r="N833">
        <f>IF(availability[[#This Row],[end_missing]],"", IF(ISNUMBER(availability[[#This Row],[AvailableEnd]]), availability[[#This Row],[AvailableEnd]], IFERROR(TIMEVALUE(availability[[#This Row],[AvailableEnd]]), "")))</f>
        <v>0.54166666666666663</v>
      </c>
      <c r="O833" t="b">
        <f>IF(OR(availability[[#This Row],[start_missing]],availability[[#This Row],[end_missing]]), FALSE,
 IF(OR(availability[[#This Row],[start_not_time]],availability[[#This Row],[end_not_time]]), FALSE,
 availability[[#This Row],[end_num]]-availability[[#This Row],[start_num]]&lt;0))</f>
        <v>0</v>
      </c>
      <c r="P833" cm="1">
        <f t="array" aca="1" ref="P833" ca="1">IF(OR(availability[[#This Row],[start_missing]],availability[[#This Row],[end_missing]]), "",
 IF(OR(availability[[#This Row],[start_not_time]],availability[[#This Row],[end_not_time]]), "",
 (_FV(availability[#This Row],"end_num",TRUE)-_FV(availability[#This Row],"start_num",TRUE))*24))</f>
        <v>0</v>
      </c>
      <c r="Q833">
        <f ca="1">IF(availability[[#This Row],[duration_hours]]="", FALSE,
 OR(availability[[#This Row],[duration_hours]]&lt;=0, availability[[#This Row],[duration_hours]]&gt;16))</f>
        <v>0</v>
      </c>
    </row>
    <row r="834" spans="1:17" x14ac:dyDescent="0.25">
      <c r="A834" t="s">
        <v>946</v>
      </c>
      <c r="B834" t="s">
        <v>1052</v>
      </c>
      <c r="C834" s="1">
        <v>0.45833333333333331</v>
      </c>
      <c r="D834" s="1">
        <v>0.625</v>
      </c>
      <c r="E834" t="b">
        <f>LEN(TRIM(availability[[#This Row],[FacultyID]]))=0</f>
        <v>0</v>
      </c>
      <c r="F834" t="b">
        <f>LEN(TRIM(availability[[#This Row],[Day]]))=0</f>
        <v>0</v>
      </c>
      <c r="G834" t="b">
        <f>IF(availability[[#This Row],[Day]]="",FALSE, ISERROR(MATCH(availability[[#This Row],[Day]], RefLists!$E:$E, 0)))</f>
        <v>0</v>
      </c>
      <c r="H834" t="b">
        <f>LEN(availability[[#This Row],[FacultyID]])&lt;&gt;LEN(TRIM(availability[[#This Row],[FacultyID]]))</f>
        <v>0</v>
      </c>
      <c r="I834" t="b">
        <f>OR(availability[[#This Row],[AvailableStart]]="", ISBLANK(availability[[#This Row],[AvailableStart]]))</f>
        <v>0</v>
      </c>
      <c r="J834" t="b">
        <f>OR(availability[[#This Row],[AvailableEnd]]="", ISBLANK(availability[[#This Row],[AvailableEnd]]))</f>
        <v>0</v>
      </c>
      <c r="K834" t="b">
        <f>AND(NOT(availability[[#This Row],[start_missing]]), NOT(ISNUMBER(availability[[#This Row],[AvailableStart]])))</f>
        <v>0</v>
      </c>
      <c r="L834" t="b">
        <f>AND(NOT(availability[[#This Row],[end_missing]]), NOT(ISNUMBER(availability[[#This Row],[AvailableEnd]])))</f>
        <v>0</v>
      </c>
      <c r="M834">
        <f>IF(availability[[#This Row],[start_missing]],"", IF(ISNUMBER(availability[[#This Row],[AvailableStart]]), availability[[#This Row],[AvailableStart]], IFERROR(TIMEVALUE(availability[[#This Row],[AvailableStart]]), "")))</f>
        <v>0.45833333333333331</v>
      </c>
      <c r="N834">
        <f>IF(availability[[#This Row],[end_missing]],"", IF(ISNUMBER(availability[[#This Row],[AvailableEnd]]), availability[[#This Row],[AvailableEnd]], IFERROR(TIMEVALUE(availability[[#This Row],[AvailableEnd]]), "")))</f>
        <v>0.625</v>
      </c>
      <c r="O834" t="b">
        <f>IF(OR(availability[[#This Row],[start_missing]],availability[[#This Row],[end_missing]]), FALSE,
 IF(OR(availability[[#This Row],[start_not_time]],availability[[#This Row],[end_not_time]]), FALSE,
 availability[[#This Row],[end_num]]-availability[[#This Row],[start_num]]&lt;0))</f>
        <v>0</v>
      </c>
      <c r="P834" cm="1">
        <f t="array" aca="1" ref="P834" ca="1">IF(OR(availability[[#This Row],[start_missing]],availability[[#This Row],[end_missing]]), "",
 IF(OR(availability[[#This Row],[start_not_time]],availability[[#This Row],[end_not_time]]), "",
 (_FV(availability[#This Row],"end_num",TRUE)-_FV(availability[#This Row],"start_num",TRUE))*24))</f>
        <v>0</v>
      </c>
      <c r="Q834">
        <f ca="1">IF(availability[[#This Row],[duration_hours]]="", FALSE,
 OR(availability[[#This Row],[duration_hours]]&lt;=0, availability[[#This Row],[duration_hours]]&gt;16))</f>
        <v>0</v>
      </c>
    </row>
    <row r="835" spans="1:17" x14ac:dyDescent="0.25">
      <c r="A835" t="s">
        <v>946</v>
      </c>
      <c r="B835" t="s">
        <v>1049</v>
      </c>
      <c r="C835" s="1">
        <v>0.54166666666666663</v>
      </c>
      <c r="D835" s="1">
        <v>0.625</v>
      </c>
      <c r="E835" t="b">
        <f>LEN(TRIM(availability[[#This Row],[FacultyID]]))=0</f>
        <v>0</v>
      </c>
      <c r="F835" t="b">
        <f>LEN(TRIM(availability[[#This Row],[Day]]))=0</f>
        <v>0</v>
      </c>
      <c r="G835" t="b">
        <f>IF(availability[[#This Row],[Day]]="",FALSE, ISERROR(MATCH(availability[[#This Row],[Day]], RefLists!$E:$E, 0)))</f>
        <v>0</v>
      </c>
      <c r="H835" t="b">
        <f>LEN(availability[[#This Row],[FacultyID]])&lt;&gt;LEN(TRIM(availability[[#This Row],[FacultyID]]))</f>
        <v>0</v>
      </c>
      <c r="I835" t="b">
        <f>OR(availability[[#This Row],[AvailableStart]]="", ISBLANK(availability[[#This Row],[AvailableStart]]))</f>
        <v>0</v>
      </c>
      <c r="J835" t="b">
        <f>OR(availability[[#This Row],[AvailableEnd]]="", ISBLANK(availability[[#This Row],[AvailableEnd]]))</f>
        <v>0</v>
      </c>
      <c r="K835" t="b">
        <f>AND(NOT(availability[[#This Row],[start_missing]]), NOT(ISNUMBER(availability[[#This Row],[AvailableStart]])))</f>
        <v>0</v>
      </c>
      <c r="L835" t="b">
        <f>AND(NOT(availability[[#This Row],[end_missing]]), NOT(ISNUMBER(availability[[#This Row],[AvailableEnd]])))</f>
        <v>0</v>
      </c>
      <c r="M835">
        <f>IF(availability[[#This Row],[start_missing]],"", IF(ISNUMBER(availability[[#This Row],[AvailableStart]]), availability[[#This Row],[AvailableStart]], IFERROR(TIMEVALUE(availability[[#This Row],[AvailableStart]]), "")))</f>
        <v>0.54166666666666663</v>
      </c>
      <c r="N835">
        <f>IF(availability[[#This Row],[end_missing]],"", IF(ISNUMBER(availability[[#This Row],[AvailableEnd]]), availability[[#This Row],[AvailableEnd]], IFERROR(TIMEVALUE(availability[[#This Row],[AvailableEnd]]), "")))</f>
        <v>0.625</v>
      </c>
      <c r="O835" t="b">
        <f>IF(OR(availability[[#This Row],[start_missing]],availability[[#This Row],[end_missing]]), FALSE,
 IF(OR(availability[[#This Row],[start_not_time]],availability[[#This Row],[end_not_time]]), FALSE,
 availability[[#This Row],[end_num]]-availability[[#This Row],[start_num]]&lt;0))</f>
        <v>0</v>
      </c>
      <c r="P835" cm="1">
        <f t="array" aca="1" ref="P835" ca="1">IF(OR(availability[[#This Row],[start_missing]],availability[[#This Row],[end_missing]]), "",
 IF(OR(availability[[#This Row],[start_not_time]],availability[[#This Row],[end_not_time]]), "",
 (_FV(availability[#This Row],"end_num",TRUE)-_FV(availability[#This Row],"start_num",TRUE))*24))</f>
        <v>0</v>
      </c>
      <c r="Q835">
        <f ca="1">IF(availability[[#This Row],[duration_hours]]="", FALSE,
 OR(availability[[#This Row],[duration_hours]]&lt;=0, availability[[#This Row],[duration_hours]]&gt;16))</f>
        <v>0</v>
      </c>
    </row>
    <row r="836" spans="1:17" x14ac:dyDescent="0.25">
      <c r="A836" t="s">
        <v>946</v>
      </c>
      <c r="B836" t="s">
        <v>1050</v>
      </c>
      <c r="C836" s="1">
        <v>0.45833333333333331</v>
      </c>
      <c r="D836" s="1">
        <v>0.625</v>
      </c>
      <c r="E836" t="b">
        <f>LEN(TRIM(availability[[#This Row],[FacultyID]]))=0</f>
        <v>0</v>
      </c>
      <c r="F836" t="b">
        <f>LEN(TRIM(availability[[#This Row],[Day]]))=0</f>
        <v>0</v>
      </c>
      <c r="G836" t="b">
        <f>IF(availability[[#This Row],[Day]]="",FALSE, ISERROR(MATCH(availability[[#This Row],[Day]], RefLists!$E:$E, 0)))</f>
        <v>0</v>
      </c>
      <c r="H836" t="b">
        <f>LEN(availability[[#This Row],[FacultyID]])&lt;&gt;LEN(TRIM(availability[[#This Row],[FacultyID]]))</f>
        <v>0</v>
      </c>
      <c r="I836" t="b">
        <f>OR(availability[[#This Row],[AvailableStart]]="", ISBLANK(availability[[#This Row],[AvailableStart]]))</f>
        <v>0</v>
      </c>
      <c r="J836" t="b">
        <f>OR(availability[[#This Row],[AvailableEnd]]="", ISBLANK(availability[[#This Row],[AvailableEnd]]))</f>
        <v>0</v>
      </c>
      <c r="K836" t="b">
        <f>AND(NOT(availability[[#This Row],[start_missing]]), NOT(ISNUMBER(availability[[#This Row],[AvailableStart]])))</f>
        <v>0</v>
      </c>
      <c r="L836" t="b">
        <f>AND(NOT(availability[[#This Row],[end_missing]]), NOT(ISNUMBER(availability[[#This Row],[AvailableEnd]])))</f>
        <v>0</v>
      </c>
      <c r="M836">
        <f>IF(availability[[#This Row],[start_missing]],"", IF(ISNUMBER(availability[[#This Row],[AvailableStart]]), availability[[#This Row],[AvailableStart]], IFERROR(TIMEVALUE(availability[[#This Row],[AvailableStart]]), "")))</f>
        <v>0.45833333333333331</v>
      </c>
      <c r="N836">
        <f>IF(availability[[#This Row],[end_missing]],"", IF(ISNUMBER(availability[[#This Row],[AvailableEnd]]), availability[[#This Row],[AvailableEnd]], IFERROR(TIMEVALUE(availability[[#This Row],[AvailableEnd]]), "")))</f>
        <v>0.625</v>
      </c>
      <c r="O836" t="b">
        <f>IF(OR(availability[[#This Row],[start_missing]],availability[[#This Row],[end_missing]]), FALSE,
 IF(OR(availability[[#This Row],[start_not_time]],availability[[#This Row],[end_not_time]]), FALSE,
 availability[[#This Row],[end_num]]-availability[[#This Row],[start_num]]&lt;0))</f>
        <v>0</v>
      </c>
      <c r="P836" cm="1">
        <f t="array" aca="1" ref="P836" ca="1">IF(OR(availability[[#This Row],[start_missing]],availability[[#This Row],[end_missing]]), "",
 IF(OR(availability[[#This Row],[start_not_time]],availability[[#This Row],[end_not_time]]), "",
 (_FV(availability[#This Row],"end_num",TRUE)-_FV(availability[#This Row],"start_num",TRUE))*24))</f>
        <v>0</v>
      </c>
      <c r="Q836">
        <f ca="1">IF(availability[[#This Row],[duration_hours]]="", FALSE,
 OR(availability[[#This Row],[duration_hours]]&lt;=0, availability[[#This Row],[duration_hours]]&gt;16))</f>
        <v>0</v>
      </c>
    </row>
    <row r="837" spans="1:17" x14ac:dyDescent="0.25">
      <c r="A837" t="s">
        <v>949</v>
      </c>
      <c r="B837" t="s">
        <v>1051</v>
      </c>
      <c r="C837" s="1">
        <v>0.41666666666666669</v>
      </c>
      <c r="D837" s="1">
        <v>0.5</v>
      </c>
      <c r="E837" t="b">
        <f>LEN(TRIM(availability[[#This Row],[FacultyID]]))=0</f>
        <v>0</v>
      </c>
      <c r="F837" t="b">
        <f>LEN(TRIM(availability[[#This Row],[Day]]))=0</f>
        <v>0</v>
      </c>
      <c r="G837" t="b">
        <f>IF(availability[[#This Row],[Day]]="",FALSE, ISERROR(MATCH(availability[[#This Row],[Day]], RefLists!$E:$E, 0)))</f>
        <v>0</v>
      </c>
      <c r="H837" t="b">
        <f>LEN(availability[[#This Row],[FacultyID]])&lt;&gt;LEN(TRIM(availability[[#This Row],[FacultyID]]))</f>
        <v>0</v>
      </c>
      <c r="I837" t="b">
        <f>OR(availability[[#This Row],[AvailableStart]]="", ISBLANK(availability[[#This Row],[AvailableStart]]))</f>
        <v>0</v>
      </c>
      <c r="J837" t="b">
        <f>OR(availability[[#This Row],[AvailableEnd]]="", ISBLANK(availability[[#This Row],[AvailableEnd]]))</f>
        <v>0</v>
      </c>
      <c r="K837" t="b">
        <f>AND(NOT(availability[[#This Row],[start_missing]]), NOT(ISNUMBER(availability[[#This Row],[AvailableStart]])))</f>
        <v>0</v>
      </c>
      <c r="L837" t="b">
        <f>AND(NOT(availability[[#This Row],[end_missing]]), NOT(ISNUMBER(availability[[#This Row],[AvailableEnd]])))</f>
        <v>0</v>
      </c>
      <c r="M837">
        <f>IF(availability[[#This Row],[start_missing]],"", IF(ISNUMBER(availability[[#This Row],[AvailableStart]]), availability[[#This Row],[AvailableStart]], IFERROR(TIMEVALUE(availability[[#This Row],[AvailableStart]]), "")))</f>
        <v>0.41666666666666669</v>
      </c>
      <c r="N837">
        <f>IF(availability[[#This Row],[end_missing]],"", IF(ISNUMBER(availability[[#This Row],[AvailableEnd]]), availability[[#This Row],[AvailableEnd]], IFERROR(TIMEVALUE(availability[[#This Row],[AvailableEnd]]), "")))</f>
        <v>0.5</v>
      </c>
      <c r="O837" t="b">
        <f>IF(OR(availability[[#This Row],[start_missing]],availability[[#This Row],[end_missing]]), FALSE,
 IF(OR(availability[[#This Row],[start_not_time]],availability[[#This Row],[end_not_time]]), FALSE,
 availability[[#This Row],[end_num]]-availability[[#This Row],[start_num]]&lt;0))</f>
        <v>0</v>
      </c>
      <c r="P837" cm="1">
        <f t="array" aca="1" ref="P837" ca="1">IF(OR(availability[[#This Row],[start_missing]],availability[[#This Row],[end_missing]]), "",
 IF(OR(availability[[#This Row],[start_not_time]],availability[[#This Row],[end_not_time]]), "",
 (_FV(availability[#This Row],"end_num",TRUE)-_FV(availability[#This Row],"start_num",TRUE))*24))</f>
        <v>0</v>
      </c>
      <c r="Q837">
        <f ca="1">IF(availability[[#This Row],[duration_hours]]="", FALSE,
 OR(availability[[#This Row],[duration_hours]]&lt;=0, availability[[#This Row],[duration_hours]]&gt;16))</f>
        <v>0</v>
      </c>
    </row>
    <row r="838" spans="1:17" x14ac:dyDescent="0.25">
      <c r="A838" t="s">
        <v>949</v>
      </c>
      <c r="B838" t="s">
        <v>1053</v>
      </c>
      <c r="C838" s="1">
        <v>0.33333333333333331</v>
      </c>
      <c r="D838" s="1">
        <v>0.45833333333333331</v>
      </c>
      <c r="E838" t="b">
        <f>LEN(TRIM(availability[[#This Row],[FacultyID]]))=0</f>
        <v>0</v>
      </c>
      <c r="F838" t="b">
        <f>LEN(TRIM(availability[[#This Row],[Day]]))=0</f>
        <v>0</v>
      </c>
      <c r="G838" t="b">
        <f>IF(availability[[#This Row],[Day]]="",FALSE, ISERROR(MATCH(availability[[#This Row],[Day]], RefLists!$E:$E, 0)))</f>
        <v>0</v>
      </c>
      <c r="H838" t="b">
        <f>LEN(availability[[#This Row],[FacultyID]])&lt;&gt;LEN(TRIM(availability[[#This Row],[FacultyID]]))</f>
        <v>0</v>
      </c>
      <c r="I838" t="b">
        <f>OR(availability[[#This Row],[AvailableStart]]="", ISBLANK(availability[[#This Row],[AvailableStart]]))</f>
        <v>0</v>
      </c>
      <c r="J838" t="b">
        <f>OR(availability[[#This Row],[AvailableEnd]]="", ISBLANK(availability[[#This Row],[AvailableEnd]]))</f>
        <v>0</v>
      </c>
      <c r="K838" t="b">
        <f>AND(NOT(availability[[#This Row],[start_missing]]), NOT(ISNUMBER(availability[[#This Row],[AvailableStart]])))</f>
        <v>0</v>
      </c>
      <c r="L838" t="b">
        <f>AND(NOT(availability[[#This Row],[end_missing]]), NOT(ISNUMBER(availability[[#This Row],[AvailableEnd]])))</f>
        <v>0</v>
      </c>
      <c r="M838">
        <f>IF(availability[[#This Row],[start_missing]],"", IF(ISNUMBER(availability[[#This Row],[AvailableStart]]), availability[[#This Row],[AvailableStart]], IFERROR(TIMEVALUE(availability[[#This Row],[AvailableStart]]), "")))</f>
        <v>0.33333333333333331</v>
      </c>
      <c r="N838">
        <f>IF(availability[[#This Row],[end_missing]],"", IF(ISNUMBER(availability[[#This Row],[AvailableEnd]]), availability[[#This Row],[AvailableEnd]], IFERROR(TIMEVALUE(availability[[#This Row],[AvailableEnd]]), "")))</f>
        <v>0.45833333333333331</v>
      </c>
      <c r="O838" t="b">
        <f>IF(OR(availability[[#This Row],[start_missing]],availability[[#This Row],[end_missing]]), FALSE,
 IF(OR(availability[[#This Row],[start_not_time]],availability[[#This Row],[end_not_time]]), FALSE,
 availability[[#This Row],[end_num]]-availability[[#This Row],[start_num]]&lt;0))</f>
        <v>0</v>
      </c>
      <c r="P838" cm="1">
        <f t="array" aca="1" ref="P838" ca="1">IF(OR(availability[[#This Row],[start_missing]],availability[[#This Row],[end_missing]]), "",
 IF(OR(availability[[#This Row],[start_not_time]],availability[[#This Row],[end_not_time]]), "",
 (_FV(availability[#This Row],"end_num",TRUE)-_FV(availability[#This Row],"start_num",TRUE))*24))</f>
        <v>0</v>
      </c>
      <c r="Q838">
        <f ca="1">IF(availability[[#This Row],[duration_hours]]="", FALSE,
 OR(availability[[#This Row],[duration_hours]]&lt;=0, availability[[#This Row],[duration_hours]]&gt;16))</f>
        <v>0</v>
      </c>
    </row>
    <row r="839" spans="1:17" x14ac:dyDescent="0.25">
      <c r="A839" t="s">
        <v>952</v>
      </c>
      <c r="B839" t="s">
        <v>1049</v>
      </c>
      <c r="C839" s="1">
        <v>0.54166666666666663</v>
      </c>
      <c r="D839" s="1">
        <v>0.66666666666666663</v>
      </c>
      <c r="E839" t="b">
        <f>LEN(TRIM(availability[[#This Row],[FacultyID]]))=0</f>
        <v>0</v>
      </c>
      <c r="F839" t="b">
        <f>LEN(TRIM(availability[[#This Row],[Day]]))=0</f>
        <v>0</v>
      </c>
      <c r="G839" t="b">
        <f>IF(availability[[#This Row],[Day]]="",FALSE, ISERROR(MATCH(availability[[#This Row],[Day]], RefLists!$E:$E, 0)))</f>
        <v>0</v>
      </c>
      <c r="H839" t="b">
        <f>LEN(availability[[#This Row],[FacultyID]])&lt;&gt;LEN(TRIM(availability[[#This Row],[FacultyID]]))</f>
        <v>0</v>
      </c>
      <c r="I839" t="b">
        <f>OR(availability[[#This Row],[AvailableStart]]="", ISBLANK(availability[[#This Row],[AvailableStart]]))</f>
        <v>0</v>
      </c>
      <c r="J839" t="b">
        <f>OR(availability[[#This Row],[AvailableEnd]]="", ISBLANK(availability[[#This Row],[AvailableEnd]]))</f>
        <v>0</v>
      </c>
      <c r="K839" t="b">
        <f>AND(NOT(availability[[#This Row],[start_missing]]), NOT(ISNUMBER(availability[[#This Row],[AvailableStart]])))</f>
        <v>0</v>
      </c>
      <c r="L839" t="b">
        <f>AND(NOT(availability[[#This Row],[end_missing]]), NOT(ISNUMBER(availability[[#This Row],[AvailableEnd]])))</f>
        <v>0</v>
      </c>
      <c r="M839">
        <f>IF(availability[[#This Row],[start_missing]],"", IF(ISNUMBER(availability[[#This Row],[AvailableStart]]), availability[[#This Row],[AvailableStart]], IFERROR(TIMEVALUE(availability[[#This Row],[AvailableStart]]), "")))</f>
        <v>0.54166666666666663</v>
      </c>
      <c r="N839">
        <f>IF(availability[[#This Row],[end_missing]],"", IF(ISNUMBER(availability[[#This Row],[AvailableEnd]]), availability[[#This Row],[AvailableEnd]], IFERROR(TIMEVALUE(availability[[#This Row],[AvailableEnd]]), "")))</f>
        <v>0.66666666666666663</v>
      </c>
      <c r="O839" t="b">
        <f>IF(OR(availability[[#This Row],[start_missing]],availability[[#This Row],[end_missing]]), FALSE,
 IF(OR(availability[[#This Row],[start_not_time]],availability[[#This Row],[end_not_time]]), FALSE,
 availability[[#This Row],[end_num]]-availability[[#This Row],[start_num]]&lt;0))</f>
        <v>0</v>
      </c>
      <c r="P839" cm="1">
        <f t="array" aca="1" ref="P839" ca="1">IF(OR(availability[[#This Row],[start_missing]],availability[[#This Row],[end_missing]]), "",
 IF(OR(availability[[#This Row],[start_not_time]],availability[[#This Row],[end_not_time]]), "",
 (_FV(availability[#This Row],"end_num",TRUE)-_FV(availability[#This Row],"start_num",TRUE))*24))</f>
        <v>0</v>
      </c>
      <c r="Q839">
        <f ca="1">IF(availability[[#This Row],[duration_hours]]="", FALSE,
 OR(availability[[#This Row],[duration_hours]]&lt;=0, availability[[#This Row],[duration_hours]]&gt;16))</f>
        <v>0</v>
      </c>
    </row>
    <row r="840" spans="1:17" x14ac:dyDescent="0.25">
      <c r="A840" t="s">
        <v>952</v>
      </c>
      <c r="B840" t="s">
        <v>1052</v>
      </c>
      <c r="C840" s="1">
        <v>0.41666666666666669</v>
      </c>
      <c r="D840" s="1">
        <v>0.58333333333333337</v>
      </c>
      <c r="E840" t="b">
        <f>LEN(TRIM(availability[[#This Row],[FacultyID]]))=0</f>
        <v>0</v>
      </c>
      <c r="F840" t="b">
        <f>LEN(TRIM(availability[[#This Row],[Day]]))=0</f>
        <v>0</v>
      </c>
      <c r="G840" t="b">
        <f>IF(availability[[#This Row],[Day]]="",FALSE, ISERROR(MATCH(availability[[#This Row],[Day]], RefLists!$E:$E, 0)))</f>
        <v>0</v>
      </c>
      <c r="H840" t="b">
        <f>LEN(availability[[#This Row],[FacultyID]])&lt;&gt;LEN(TRIM(availability[[#This Row],[FacultyID]]))</f>
        <v>0</v>
      </c>
      <c r="I840" t="b">
        <f>OR(availability[[#This Row],[AvailableStart]]="", ISBLANK(availability[[#This Row],[AvailableStart]]))</f>
        <v>0</v>
      </c>
      <c r="J840" t="b">
        <f>OR(availability[[#This Row],[AvailableEnd]]="", ISBLANK(availability[[#This Row],[AvailableEnd]]))</f>
        <v>0</v>
      </c>
      <c r="K840" t="b">
        <f>AND(NOT(availability[[#This Row],[start_missing]]), NOT(ISNUMBER(availability[[#This Row],[AvailableStart]])))</f>
        <v>0</v>
      </c>
      <c r="L840" t="b">
        <f>AND(NOT(availability[[#This Row],[end_missing]]), NOT(ISNUMBER(availability[[#This Row],[AvailableEnd]])))</f>
        <v>0</v>
      </c>
      <c r="M840">
        <f>IF(availability[[#This Row],[start_missing]],"", IF(ISNUMBER(availability[[#This Row],[AvailableStart]]), availability[[#This Row],[AvailableStart]], IFERROR(TIMEVALUE(availability[[#This Row],[AvailableStart]]), "")))</f>
        <v>0.41666666666666669</v>
      </c>
      <c r="N840">
        <f>IF(availability[[#This Row],[end_missing]],"", IF(ISNUMBER(availability[[#This Row],[AvailableEnd]]), availability[[#This Row],[AvailableEnd]], IFERROR(TIMEVALUE(availability[[#This Row],[AvailableEnd]]), "")))</f>
        <v>0.58333333333333337</v>
      </c>
      <c r="O840" t="b">
        <f>IF(OR(availability[[#This Row],[start_missing]],availability[[#This Row],[end_missing]]), FALSE,
 IF(OR(availability[[#This Row],[start_not_time]],availability[[#This Row],[end_not_time]]), FALSE,
 availability[[#This Row],[end_num]]-availability[[#This Row],[start_num]]&lt;0))</f>
        <v>0</v>
      </c>
      <c r="P840" cm="1">
        <f t="array" aca="1" ref="P840" ca="1">IF(OR(availability[[#This Row],[start_missing]],availability[[#This Row],[end_missing]]), "",
 IF(OR(availability[[#This Row],[start_not_time]],availability[[#This Row],[end_not_time]]), "",
 (_FV(availability[#This Row],"end_num",TRUE)-_FV(availability[#This Row],"start_num",TRUE))*24))</f>
        <v>0</v>
      </c>
      <c r="Q840">
        <f ca="1">IF(availability[[#This Row],[duration_hours]]="", FALSE,
 OR(availability[[#This Row],[duration_hours]]&lt;=0, availability[[#This Row],[duration_hours]]&gt;16))</f>
        <v>0</v>
      </c>
    </row>
    <row r="841" spans="1:17" x14ac:dyDescent="0.25">
      <c r="A841" t="s">
        <v>952</v>
      </c>
      <c r="B841" t="s">
        <v>1051</v>
      </c>
      <c r="C841" s="1">
        <v>0.33333333333333331</v>
      </c>
      <c r="D841" s="1">
        <v>0.41666666666666669</v>
      </c>
      <c r="E841" t="b">
        <f>LEN(TRIM(availability[[#This Row],[FacultyID]]))=0</f>
        <v>0</v>
      </c>
      <c r="F841" t="b">
        <f>LEN(TRIM(availability[[#This Row],[Day]]))=0</f>
        <v>0</v>
      </c>
      <c r="G841" t="b">
        <f>IF(availability[[#This Row],[Day]]="",FALSE, ISERROR(MATCH(availability[[#This Row],[Day]], RefLists!$E:$E, 0)))</f>
        <v>0</v>
      </c>
      <c r="H841" t="b">
        <f>LEN(availability[[#This Row],[FacultyID]])&lt;&gt;LEN(TRIM(availability[[#This Row],[FacultyID]]))</f>
        <v>0</v>
      </c>
      <c r="I841" t="b">
        <f>OR(availability[[#This Row],[AvailableStart]]="", ISBLANK(availability[[#This Row],[AvailableStart]]))</f>
        <v>0</v>
      </c>
      <c r="J841" t="b">
        <f>OR(availability[[#This Row],[AvailableEnd]]="", ISBLANK(availability[[#This Row],[AvailableEnd]]))</f>
        <v>0</v>
      </c>
      <c r="K841" t="b">
        <f>AND(NOT(availability[[#This Row],[start_missing]]), NOT(ISNUMBER(availability[[#This Row],[AvailableStart]])))</f>
        <v>0</v>
      </c>
      <c r="L841" t="b">
        <f>AND(NOT(availability[[#This Row],[end_missing]]), NOT(ISNUMBER(availability[[#This Row],[AvailableEnd]])))</f>
        <v>0</v>
      </c>
      <c r="M841">
        <f>IF(availability[[#This Row],[start_missing]],"", IF(ISNUMBER(availability[[#This Row],[AvailableStart]]), availability[[#This Row],[AvailableStart]], IFERROR(TIMEVALUE(availability[[#This Row],[AvailableStart]]), "")))</f>
        <v>0.33333333333333331</v>
      </c>
      <c r="N841">
        <f>IF(availability[[#This Row],[end_missing]],"", IF(ISNUMBER(availability[[#This Row],[AvailableEnd]]), availability[[#This Row],[AvailableEnd]], IFERROR(TIMEVALUE(availability[[#This Row],[AvailableEnd]]), "")))</f>
        <v>0.41666666666666669</v>
      </c>
      <c r="O841" t="b">
        <f>IF(OR(availability[[#This Row],[start_missing]],availability[[#This Row],[end_missing]]), FALSE,
 IF(OR(availability[[#This Row],[start_not_time]],availability[[#This Row],[end_not_time]]), FALSE,
 availability[[#This Row],[end_num]]-availability[[#This Row],[start_num]]&lt;0))</f>
        <v>0</v>
      </c>
      <c r="P841" cm="1">
        <f t="array" aca="1" ref="P841" ca="1">IF(OR(availability[[#This Row],[start_missing]],availability[[#This Row],[end_missing]]), "",
 IF(OR(availability[[#This Row],[start_not_time]],availability[[#This Row],[end_not_time]]), "",
 (_FV(availability[#This Row],"end_num",TRUE)-_FV(availability[#This Row],"start_num",TRUE))*24))</f>
        <v>0</v>
      </c>
      <c r="Q841">
        <f ca="1">IF(availability[[#This Row],[duration_hours]]="", FALSE,
 OR(availability[[#This Row],[duration_hours]]&lt;=0, availability[[#This Row],[duration_hours]]&gt;16))</f>
        <v>0</v>
      </c>
    </row>
    <row r="842" spans="1:17" x14ac:dyDescent="0.25">
      <c r="A842" t="s">
        <v>955</v>
      </c>
      <c r="B842" t="s">
        <v>1049</v>
      </c>
      <c r="C842" s="1">
        <v>0.54166666666666663</v>
      </c>
      <c r="D842" s="1">
        <v>0.70833333333333337</v>
      </c>
      <c r="E842" t="b">
        <f>LEN(TRIM(availability[[#This Row],[FacultyID]]))=0</f>
        <v>0</v>
      </c>
      <c r="F842" t="b">
        <f>LEN(TRIM(availability[[#This Row],[Day]]))=0</f>
        <v>0</v>
      </c>
      <c r="G842" t="b">
        <f>IF(availability[[#This Row],[Day]]="",FALSE, ISERROR(MATCH(availability[[#This Row],[Day]], RefLists!$E:$E, 0)))</f>
        <v>0</v>
      </c>
      <c r="H842" t="b">
        <f>LEN(availability[[#This Row],[FacultyID]])&lt;&gt;LEN(TRIM(availability[[#This Row],[FacultyID]]))</f>
        <v>0</v>
      </c>
      <c r="I842" t="b">
        <f>OR(availability[[#This Row],[AvailableStart]]="", ISBLANK(availability[[#This Row],[AvailableStart]]))</f>
        <v>0</v>
      </c>
      <c r="J842" t="b">
        <f>OR(availability[[#This Row],[AvailableEnd]]="", ISBLANK(availability[[#This Row],[AvailableEnd]]))</f>
        <v>0</v>
      </c>
      <c r="K842" t="b">
        <f>AND(NOT(availability[[#This Row],[start_missing]]), NOT(ISNUMBER(availability[[#This Row],[AvailableStart]])))</f>
        <v>0</v>
      </c>
      <c r="L842" t="b">
        <f>AND(NOT(availability[[#This Row],[end_missing]]), NOT(ISNUMBER(availability[[#This Row],[AvailableEnd]])))</f>
        <v>0</v>
      </c>
      <c r="M842">
        <f>IF(availability[[#This Row],[start_missing]],"", IF(ISNUMBER(availability[[#This Row],[AvailableStart]]), availability[[#This Row],[AvailableStart]], IFERROR(TIMEVALUE(availability[[#This Row],[AvailableStart]]), "")))</f>
        <v>0.54166666666666663</v>
      </c>
      <c r="N842">
        <f>IF(availability[[#This Row],[end_missing]],"", IF(ISNUMBER(availability[[#This Row],[AvailableEnd]]), availability[[#This Row],[AvailableEnd]], IFERROR(TIMEVALUE(availability[[#This Row],[AvailableEnd]]), "")))</f>
        <v>0.70833333333333337</v>
      </c>
      <c r="O842" t="b">
        <f>IF(OR(availability[[#This Row],[start_missing]],availability[[#This Row],[end_missing]]), FALSE,
 IF(OR(availability[[#This Row],[start_not_time]],availability[[#This Row],[end_not_time]]), FALSE,
 availability[[#This Row],[end_num]]-availability[[#This Row],[start_num]]&lt;0))</f>
        <v>0</v>
      </c>
      <c r="P842" cm="1">
        <f t="array" aca="1" ref="P842" ca="1">IF(OR(availability[[#This Row],[start_missing]],availability[[#This Row],[end_missing]]), "",
 IF(OR(availability[[#This Row],[start_not_time]],availability[[#This Row],[end_not_time]]), "",
 (_FV(availability[#This Row],"end_num",TRUE)-_FV(availability[#This Row],"start_num",TRUE))*24))</f>
        <v>0</v>
      </c>
      <c r="Q842">
        <f ca="1">IF(availability[[#This Row],[duration_hours]]="", FALSE,
 OR(availability[[#This Row],[duration_hours]]&lt;=0, availability[[#This Row],[duration_hours]]&gt;16))</f>
        <v>0</v>
      </c>
    </row>
    <row r="843" spans="1:17" x14ac:dyDescent="0.25">
      <c r="A843" t="s">
        <v>955</v>
      </c>
      <c r="B843" t="s">
        <v>1052</v>
      </c>
      <c r="C843" s="1">
        <v>0.5</v>
      </c>
      <c r="D843" s="1">
        <v>0.625</v>
      </c>
      <c r="E843" t="b">
        <f>LEN(TRIM(availability[[#This Row],[FacultyID]]))=0</f>
        <v>0</v>
      </c>
      <c r="F843" t="b">
        <f>LEN(TRIM(availability[[#This Row],[Day]]))=0</f>
        <v>0</v>
      </c>
      <c r="G843" t="b">
        <f>IF(availability[[#This Row],[Day]]="",FALSE, ISERROR(MATCH(availability[[#This Row],[Day]], RefLists!$E:$E, 0)))</f>
        <v>0</v>
      </c>
      <c r="H843" t="b">
        <f>LEN(availability[[#This Row],[FacultyID]])&lt;&gt;LEN(TRIM(availability[[#This Row],[FacultyID]]))</f>
        <v>0</v>
      </c>
      <c r="I843" t="b">
        <f>OR(availability[[#This Row],[AvailableStart]]="", ISBLANK(availability[[#This Row],[AvailableStart]]))</f>
        <v>0</v>
      </c>
      <c r="J843" t="b">
        <f>OR(availability[[#This Row],[AvailableEnd]]="", ISBLANK(availability[[#This Row],[AvailableEnd]]))</f>
        <v>0</v>
      </c>
      <c r="K843" t="b">
        <f>AND(NOT(availability[[#This Row],[start_missing]]), NOT(ISNUMBER(availability[[#This Row],[AvailableStart]])))</f>
        <v>0</v>
      </c>
      <c r="L843" t="b">
        <f>AND(NOT(availability[[#This Row],[end_missing]]), NOT(ISNUMBER(availability[[#This Row],[AvailableEnd]])))</f>
        <v>0</v>
      </c>
      <c r="M843">
        <f>IF(availability[[#This Row],[start_missing]],"", IF(ISNUMBER(availability[[#This Row],[AvailableStart]]), availability[[#This Row],[AvailableStart]], IFERROR(TIMEVALUE(availability[[#This Row],[AvailableStart]]), "")))</f>
        <v>0.5</v>
      </c>
      <c r="N843">
        <f>IF(availability[[#This Row],[end_missing]],"", IF(ISNUMBER(availability[[#This Row],[AvailableEnd]]), availability[[#This Row],[AvailableEnd]], IFERROR(TIMEVALUE(availability[[#This Row],[AvailableEnd]]), "")))</f>
        <v>0.625</v>
      </c>
      <c r="O843" t="b">
        <f>IF(OR(availability[[#This Row],[start_missing]],availability[[#This Row],[end_missing]]), FALSE,
 IF(OR(availability[[#This Row],[start_not_time]],availability[[#This Row],[end_not_time]]), FALSE,
 availability[[#This Row],[end_num]]-availability[[#This Row],[start_num]]&lt;0))</f>
        <v>0</v>
      </c>
      <c r="P843" cm="1">
        <f t="array" aca="1" ref="P843" ca="1">IF(OR(availability[[#This Row],[start_missing]],availability[[#This Row],[end_missing]]), "",
 IF(OR(availability[[#This Row],[start_not_time]],availability[[#This Row],[end_not_time]]), "",
 (_FV(availability[#This Row],"end_num",TRUE)-_FV(availability[#This Row],"start_num",TRUE))*24))</f>
        <v>0</v>
      </c>
      <c r="Q843">
        <f ca="1">IF(availability[[#This Row],[duration_hours]]="", FALSE,
 OR(availability[[#This Row],[duration_hours]]&lt;=0, availability[[#This Row],[duration_hours]]&gt;16))</f>
        <v>0</v>
      </c>
    </row>
    <row r="844" spans="1:17" x14ac:dyDescent="0.25">
      <c r="A844" t="s">
        <v>958</v>
      </c>
      <c r="B844" t="s">
        <v>1052</v>
      </c>
      <c r="C844" s="1">
        <v>0.33333333333333331</v>
      </c>
      <c r="D844" s="1">
        <v>0.41666666666666669</v>
      </c>
      <c r="E844" t="b">
        <f>LEN(TRIM(availability[[#This Row],[FacultyID]]))=0</f>
        <v>0</v>
      </c>
      <c r="F844" t="b">
        <f>LEN(TRIM(availability[[#This Row],[Day]]))=0</f>
        <v>0</v>
      </c>
      <c r="G844" t="b">
        <f>IF(availability[[#This Row],[Day]]="",FALSE, ISERROR(MATCH(availability[[#This Row],[Day]], RefLists!$E:$E, 0)))</f>
        <v>0</v>
      </c>
      <c r="H844" t="b">
        <f>LEN(availability[[#This Row],[FacultyID]])&lt;&gt;LEN(TRIM(availability[[#This Row],[FacultyID]]))</f>
        <v>0</v>
      </c>
      <c r="I844" t="b">
        <f>OR(availability[[#This Row],[AvailableStart]]="", ISBLANK(availability[[#This Row],[AvailableStart]]))</f>
        <v>0</v>
      </c>
      <c r="J844" t="b">
        <f>OR(availability[[#This Row],[AvailableEnd]]="", ISBLANK(availability[[#This Row],[AvailableEnd]]))</f>
        <v>0</v>
      </c>
      <c r="K844" t="b">
        <f>AND(NOT(availability[[#This Row],[start_missing]]), NOT(ISNUMBER(availability[[#This Row],[AvailableStart]])))</f>
        <v>0</v>
      </c>
      <c r="L844" t="b">
        <f>AND(NOT(availability[[#This Row],[end_missing]]), NOT(ISNUMBER(availability[[#This Row],[AvailableEnd]])))</f>
        <v>0</v>
      </c>
      <c r="M844">
        <f>IF(availability[[#This Row],[start_missing]],"", IF(ISNUMBER(availability[[#This Row],[AvailableStart]]), availability[[#This Row],[AvailableStart]], IFERROR(TIMEVALUE(availability[[#This Row],[AvailableStart]]), "")))</f>
        <v>0.33333333333333331</v>
      </c>
      <c r="N844">
        <f>IF(availability[[#This Row],[end_missing]],"", IF(ISNUMBER(availability[[#This Row],[AvailableEnd]]), availability[[#This Row],[AvailableEnd]], IFERROR(TIMEVALUE(availability[[#This Row],[AvailableEnd]]), "")))</f>
        <v>0.41666666666666669</v>
      </c>
      <c r="O844" t="b">
        <f>IF(OR(availability[[#This Row],[start_missing]],availability[[#This Row],[end_missing]]), FALSE,
 IF(OR(availability[[#This Row],[start_not_time]],availability[[#This Row],[end_not_time]]), FALSE,
 availability[[#This Row],[end_num]]-availability[[#This Row],[start_num]]&lt;0))</f>
        <v>0</v>
      </c>
      <c r="P844" cm="1">
        <f t="array" aca="1" ref="P844" ca="1">IF(OR(availability[[#This Row],[start_missing]],availability[[#This Row],[end_missing]]), "",
 IF(OR(availability[[#This Row],[start_not_time]],availability[[#This Row],[end_not_time]]), "",
 (_FV(availability[#This Row],"end_num",TRUE)-_FV(availability[#This Row],"start_num",TRUE))*24))</f>
        <v>0</v>
      </c>
      <c r="Q844">
        <f ca="1">IF(availability[[#This Row],[duration_hours]]="", FALSE,
 OR(availability[[#This Row],[duration_hours]]&lt;=0, availability[[#This Row],[duration_hours]]&gt;16))</f>
        <v>0</v>
      </c>
    </row>
    <row r="845" spans="1:17" x14ac:dyDescent="0.25">
      <c r="A845" t="s">
        <v>958</v>
      </c>
      <c r="B845" t="s">
        <v>1049</v>
      </c>
      <c r="C845" s="1">
        <v>0.45833333333333331</v>
      </c>
      <c r="D845" s="1">
        <v>0.58333333333333337</v>
      </c>
      <c r="E845" t="b">
        <f>LEN(TRIM(availability[[#This Row],[FacultyID]]))=0</f>
        <v>0</v>
      </c>
      <c r="F845" t="b">
        <f>LEN(TRIM(availability[[#This Row],[Day]]))=0</f>
        <v>0</v>
      </c>
      <c r="G845" t="b">
        <f>IF(availability[[#This Row],[Day]]="",FALSE, ISERROR(MATCH(availability[[#This Row],[Day]], RefLists!$E:$E, 0)))</f>
        <v>0</v>
      </c>
      <c r="H845" t="b">
        <f>LEN(availability[[#This Row],[FacultyID]])&lt;&gt;LEN(TRIM(availability[[#This Row],[FacultyID]]))</f>
        <v>0</v>
      </c>
      <c r="I845" t="b">
        <f>OR(availability[[#This Row],[AvailableStart]]="", ISBLANK(availability[[#This Row],[AvailableStart]]))</f>
        <v>0</v>
      </c>
      <c r="J845" t="b">
        <f>OR(availability[[#This Row],[AvailableEnd]]="", ISBLANK(availability[[#This Row],[AvailableEnd]]))</f>
        <v>0</v>
      </c>
      <c r="K845" t="b">
        <f>AND(NOT(availability[[#This Row],[start_missing]]), NOT(ISNUMBER(availability[[#This Row],[AvailableStart]])))</f>
        <v>0</v>
      </c>
      <c r="L845" t="b">
        <f>AND(NOT(availability[[#This Row],[end_missing]]), NOT(ISNUMBER(availability[[#This Row],[AvailableEnd]])))</f>
        <v>0</v>
      </c>
      <c r="M845">
        <f>IF(availability[[#This Row],[start_missing]],"", IF(ISNUMBER(availability[[#This Row],[AvailableStart]]), availability[[#This Row],[AvailableStart]], IFERROR(TIMEVALUE(availability[[#This Row],[AvailableStart]]), "")))</f>
        <v>0.45833333333333331</v>
      </c>
      <c r="N845">
        <f>IF(availability[[#This Row],[end_missing]],"", IF(ISNUMBER(availability[[#This Row],[AvailableEnd]]), availability[[#This Row],[AvailableEnd]], IFERROR(TIMEVALUE(availability[[#This Row],[AvailableEnd]]), "")))</f>
        <v>0.58333333333333337</v>
      </c>
      <c r="O845" t="b">
        <f>IF(OR(availability[[#This Row],[start_missing]],availability[[#This Row],[end_missing]]), FALSE,
 IF(OR(availability[[#This Row],[start_not_time]],availability[[#This Row],[end_not_time]]), FALSE,
 availability[[#This Row],[end_num]]-availability[[#This Row],[start_num]]&lt;0))</f>
        <v>0</v>
      </c>
      <c r="P845" cm="1">
        <f t="array" aca="1" ref="P845" ca="1">IF(OR(availability[[#This Row],[start_missing]],availability[[#This Row],[end_missing]]), "",
 IF(OR(availability[[#This Row],[start_not_time]],availability[[#This Row],[end_not_time]]), "",
 (_FV(availability[#This Row],"end_num",TRUE)-_FV(availability[#This Row],"start_num",TRUE))*24))</f>
        <v>0</v>
      </c>
      <c r="Q845">
        <f ca="1">IF(availability[[#This Row],[duration_hours]]="", FALSE,
 OR(availability[[#This Row],[duration_hours]]&lt;=0, availability[[#This Row],[duration_hours]]&gt;16))</f>
        <v>0</v>
      </c>
    </row>
    <row r="846" spans="1:17" x14ac:dyDescent="0.25">
      <c r="A846" t="s">
        <v>958</v>
      </c>
      <c r="B846" t="s">
        <v>1051</v>
      </c>
      <c r="C846" s="1">
        <v>0.54166666666666663</v>
      </c>
      <c r="D846" s="1">
        <v>0.625</v>
      </c>
      <c r="E846" t="b">
        <f>LEN(TRIM(availability[[#This Row],[FacultyID]]))=0</f>
        <v>0</v>
      </c>
      <c r="F846" t="b">
        <f>LEN(TRIM(availability[[#This Row],[Day]]))=0</f>
        <v>0</v>
      </c>
      <c r="G846" t="b">
        <f>IF(availability[[#This Row],[Day]]="",FALSE, ISERROR(MATCH(availability[[#This Row],[Day]], RefLists!$E:$E, 0)))</f>
        <v>0</v>
      </c>
      <c r="H846" t="b">
        <f>LEN(availability[[#This Row],[FacultyID]])&lt;&gt;LEN(TRIM(availability[[#This Row],[FacultyID]]))</f>
        <v>0</v>
      </c>
      <c r="I846" t="b">
        <f>OR(availability[[#This Row],[AvailableStart]]="", ISBLANK(availability[[#This Row],[AvailableStart]]))</f>
        <v>0</v>
      </c>
      <c r="J846" t="b">
        <f>OR(availability[[#This Row],[AvailableEnd]]="", ISBLANK(availability[[#This Row],[AvailableEnd]]))</f>
        <v>0</v>
      </c>
      <c r="K846" t="b">
        <f>AND(NOT(availability[[#This Row],[start_missing]]), NOT(ISNUMBER(availability[[#This Row],[AvailableStart]])))</f>
        <v>0</v>
      </c>
      <c r="L846" t="b">
        <f>AND(NOT(availability[[#This Row],[end_missing]]), NOT(ISNUMBER(availability[[#This Row],[AvailableEnd]])))</f>
        <v>0</v>
      </c>
      <c r="M846">
        <f>IF(availability[[#This Row],[start_missing]],"", IF(ISNUMBER(availability[[#This Row],[AvailableStart]]), availability[[#This Row],[AvailableStart]], IFERROR(TIMEVALUE(availability[[#This Row],[AvailableStart]]), "")))</f>
        <v>0.54166666666666663</v>
      </c>
      <c r="N846">
        <f>IF(availability[[#This Row],[end_missing]],"", IF(ISNUMBER(availability[[#This Row],[AvailableEnd]]), availability[[#This Row],[AvailableEnd]], IFERROR(TIMEVALUE(availability[[#This Row],[AvailableEnd]]), "")))</f>
        <v>0.625</v>
      </c>
      <c r="O846" t="b">
        <f>IF(OR(availability[[#This Row],[start_missing]],availability[[#This Row],[end_missing]]), FALSE,
 IF(OR(availability[[#This Row],[start_not_time]],availability[[#This Row],[end_not_time]]), FALSE,
 availability[[#This Row],[end_num]]-availability[[#This Row],[start_num]]&lt;0))</f>
        <v>0</v>
      </c>
      <c r="P846" cm="1">
        <f t="array" aca="1" ref="P846" ca="1">IF(OR(availability[[#This Row],[start_missing]],availability[[#This Row],[end_missing]]), "",
 IF(OR(availability[[#This Row],[start_not_time]],availability[[#This Row],[end_not_time]]), "",
 (_FV(availability[#This Row],"end_num",TRUE)-_FV(availability[#This Row],"start_num",TRUE))*24))</f>
        <v>0</v>
      </c>
      <c r="Q846">
        <f ca="1">IF(availability[[#This Row],[duration_hours]]="", FALSE,
 OR(availability[[#This Row],[duration_hours]]&lt;=0, availability[[#This Row],[duration_hours]]&gt;16))</f>
        <v>0</v>
      </c>
    </row>
    <row r="847" spans="1:17" x14ac:dyDescent="0.25">
      <c r="A847" t="s">
        <v>958</v>
      </c>
      <c r="B847" t="s">
        <v>1050</v>
      </c>
      <c r="C847" s="1">
        <v>0.5</v>
      </c>
      <c r="D847" s="1">
        <v>0.66666666666666663</v>
      </c>
      <c r="E847" t="b">
        <f>LEN(TRIM(availability[[#This Row],[FacultyID]]))=0</f>
        <v>0</v>
      </c>
      <c r="F847" t="b">
        <f>LEN(TRIM(availability[[#This Row],[Day]]))=0</f>
        <v>0</v>
      </c>
      <c r="G847" t="b">
        <f>IF(availability[[#This Row],[Day]]="",FALSE, ISERROR(MATCH(availability[[#This Row],[Day]], RefLists!$E:$E, 0)))</f>
        <v>0</v>
      </c>
      <c r="H847" t="b">
        <f>LEN(availability[[#This Row],[FacultyID]])&lt;&gt;LEN(TRIM(availability[[#This Row],[FacultyID]]))</f>
        <v>0</v>
      </c>
      <c r="I847" t="b">
        <f>OR(availability[[#This Row],[AvailableStart]]="", ISBLANK(availability[[#This Row],[AvailableStart]]))</f>
        <v>0</v>
      </c>
      <c r="J847" t="b">
        <f>OR(availability[[#This Row],[AvailableEnd]]="", ISBLANK(availability[[#This Row],[AvailableEnd]]))</f>
        <v>0</v>
      </c>
      <c r="K847" t="b">
        <f>AND(NOT(availability[[#This Row],[start_missing]]), NOT(ISNUMBER(availability[[#This Row],[AvailableStart]])))</f>
        <v>0</v>
      </c>
      <c r="L847" t="b">
        <f>AND(NOT(availability[[#This Row],[end_missing]]), NOT(ISNUMBER(availability[[#This Row],[AvailableEnd]])))</f>
        <v>0</v>
      </c>
      <c r="M847">
        <f>IF(availability[[#This Row],[start_missing]],"", IF(ISNUMBER(availability[[#This Row],[AvailableStart]]), availability[[#This Row],[AvailableStart]], IFERROR(TIMEVALUE(availability[[#This Row],[AvailableStart]]), "")))</f>
        <v>0.5</v>
      </c>
      <c r="N847">
        <f>IF(availability[[#This Row],[end_missing]],"", IF(ISNUMBER(availability[[#This Row],[AvailableEnd]]), availability[[#This Row],[AvailableEnd]], IFERROR(TIMEVALUE(availability[[#This Row],[AvailableEnd]]), "")))</f>
        <v>0.66666666666666663</v>
      </c>
      <c r="O847" t="b">
        <f>IF(OR(availability[[#This Row],[start_missing]],availability[[#This Row],[end_missing]]), FALSE,
 IF(OR(availability[[#This Row],[start_not_time]],availability[[#This Row],[end_not_time]]), FALSE,
 availability[[#This Row],[end_num]]-availability[[#This Row],[start_num]]&lt;0))</f>
        <v>0</v>
      </c>
      <c r="P847" cm="1">
        <f t="array" aca="1" ref="P847" ca="1">IF(OR(availability[[#This Row],[start_missing]],availability[[#This Row],[end_missing]]), "",
 IF(OR(availability[[#This Row],[start_not_time]],availability[[#This Row],[end_not_time]]), "",
 (_FV(availability[#This Row],"end_num",TRUE)-_FV(availability[#This Row],"start_num",TRUE))*24))</f>
        <v>0</v>
      </c>
      <c r="Q847">
        <f ca="1">IF(availability[[#This Row],[duration_hours]]="", FALSE,
 OR(availability[[#This Row],[duration_hours]]&lt;=0, availability[[#This Row],[duration_hours]]&gt;16))</f>
        <v>0</v>
      </c>
    </row>
    <row r="848" spans="1:17" x14ac:dyDescent="0.25">
      <c r="A848" t="s">
        <v>961</v>
      </c>
      <c r="B848" t="s">
        <v>1049</v>
      </c>
      <c r="C848" s="1">
        <v>0.33333333333333331</v>
      </c>
      <c r="D848" s="1">
        <v>0.45833333333333331</v>
      </c>
      <c r="E848" t="b">
        <f>LEN(TRIM(availability[[#This Row],[FacultyID]]))=0</f>
        <v>0</v>
      </c>
      <c r="F848" t="b">
        <f>LEN(TRIM(availability[[#This Row],[Day]]))=0</f>
        <v>0</v>
      </c>
      <c r="G848" t="b">
        <f>IF(availability[[#This Row],[Day]]="",FALSE, ISERROR(MATCH(availability[[#This Row],[Day]], RefLists!$E:$E, 0)))</f>
        <v>0</v>
      </c>
      <c r="H848" t="b">
        <f>LEN(availability[[#This Row],[FacultyID]])&lt;&gt;LEN(TRIM(availability[[#This Row],[FacultyID]]))</f>
        <v>0</v>
      </c>
      <c r="I848" t="b">
        <f>OR(availability[[#This Row],[AvailableStart]]="", ISBLANK(availability[[#This Row],[AvailableStart]]))</f>
        <v>0</v>
      </c>
      <c r="J848" t="b">
        <f>OR(availability[[#This Row],[AvailableEnd]]="", ISBLANK(availability[[#This Row],[AvailableEnd]]))</f>
        <v>0</v>
      </c>
      <c r="K848" t="b">
        <f>AND(NOT(availability[[#This Row],[start_missing]]), NOT(ISNUMBER(availability[[#This Row],[AvailableStart]])))</f>
        <v>0</v>
      </c>
      <c r="L848" t="b">
        <f>AND(NOT(availability[[#This Row],[end_missing]]), NOT(ISNUMBER(availability[[#This Row],[AvailableEnd]])))</f>
        <v>0</v>
      </c>
      <c r="M848">
        <f>IF(availability[[#This Row],[start_missing]],"", IF(ISNUMBER(availability[[#This Row],[AvailableStart]]), availability[[#This Row],[AvailableStart]], IFERROR(TIMEVALUE(availability[[#This Row],[AvailableStart]]), "")))</f>
        <v>0.33333333333333331</v>
      </c>
      <c r="N848">
        <f>IF(availability[[#This Row],[end_missing]],"", IF(ISNUMBER(availability[[#This Row],[AvailableEnd]]), availability[[#This Row],[AvailableEnd]], IFERROR(TIMEVALUE(availability[[#This Row],[AvailableEnd]]), "")))</f>
        <v>0.45833333333333331</v>
      </c>
      <c r="O848" t="b">
        <f>IF(OR(availability[[#This Row],[start_missing]],availability[[#This Row],[end_missing]]), FALSE,
 IF(OR(availability[[#This Row],[start_not_time]],availability[[#This Row],[end_not_time]]), FALSE,
 availability[[#This Row],[end_num]]-availability[[#This Row],[start_num]]&lt;0))</f>
        <v>0</v>
      </c>
      <c r="P848" cm="1">
        <f t="array" aca="1" ref="P848" ca="1">IF(OR(availability[[#This Row],[start_missing]],availability[[#This Row],[end_missing]]), "",
 IF(OR(availability[[#This Row],[start_not_time]],availability[[#This Row],[end_not_time]]), "",
 (_FV(availability[#This Row],"end_num",TRUE)-_FV(availability[#This Row],"start_num",TRUE))*24))</f>
        <v>0</v>
      </c>
      <c r="Q848">
        <f ca="1">IF(availability[[#This Row],[duration_hours]]="", FALSE,
 OR(availability[[#This Row],[duration_hours]]&lt;=0, availability[[#This Row],[duration_hours]]&gt;16))</f>
        <v>0</v>
      </c>
    </row>
    <row r="849" spans="1:17" x14ac:dyDescent="0.25">
      <c r="A849" t="s">
        <v>961</v>
      </c>
      <c r="B849" t="s">
        <v>1050</v>
      </c>
      <c r="C849" s="1">
        <v>0.375</v>
      </c>
      <c r="D849" s="1">
        <v>0.5</v>
      </c>
      <c r="E849" t="b">
        <f>LEN(TRIM(availability[[#This Row],[FacultyID]]))=0</f>
        <v>0</v>
      </c>
      <c r="F849" t="b">
        <f>LEN(TRIM(availability[[#This Row],[Day]]))=0</f>
        <v>0</v>
      </c>
      <c r="G849" t="b">
        <f>IF(availability[[#This Row],[Day]]="",FALSE, ISERROR(MATCH(availability[[#This Row],[Day]], RefLists!$E:$E, 0)))</f>
        <v>0</v>
      </c>
      <c r="H849" t="b">
        <f>LEN(availability[[#This Row],[FacultyID]])&lt;&gt;LEN(TRIM(availability[[#This Row],[FacultyID]]))</f>
        <v>0</v>
      </c>
      <c r="I849" t="b">
        <f>OR(availability[[#This Row],[AvailableStart]]="", ISBLANK(availability[[#This Row],[AvailableStart]]))</f>
        <v>0</v>
      </c>
      <c r="J849" t="b">
        <f>OR(availability[[#This Row],[AvailableEnd]]="", ISBLANK(availability[[#This Row],[AvailableEnd]]))</f>
        <v>0</v>
      </c>
      <c r="K849" t="b">
        <f>AND(NOT(availability[[#This Row],[start_missing]]), NOT(ISNUMBER(availability[[#This Row],[AvailableStart]])))</f>
        <v>0</v>
      </c>
      <c r="L849" t="b">
        <f>AND(NOT(availability[[#This Row],[end_missing]]), NOT(ISNUMBER(availability[[#This Row],[AvailableEnd]])))</f>
        <v>0</v>
      </c>
      <c r="M849">
        <f>IF(availability[[#This Row],[start_missing]],"", IF(ISNUMBER(availability[[#This Row],[AvailableStart]]), availability[[#This Row],[AvailableStart]], IFERROR(TIMEVALUE(availability[[#This Row],[AvailableStart]]), "")))</f>
        <v>0.375</v>
      </c>
      <c r="N849">
        <f>IF(availability[[#This Row],[end_missing]],"", IF(ISNUMBER(availability[[#This Row],[AvailableEnd]]), availability[[#This Row],[AvailableEnd]], IFERROR(TIMEVALUE(availability[[#This Row],[AvailableEnd]]), "")))</f>
        <v>0.5</v>
      </c>
      <c r="O849" t="b">
        <f>IF(OR(availability[[#This Row],[start_missing]],availability[[#This Row],[end_missing]]), FALSE,
 IF(OR(availability[[#This Row],[start_not_time]],availability[[#This Row],[end_not_time]]), FALSE,
 availability[[#This Row],[end_num]]-availability[[#This Row],[start_num]]&lt;0))</f>
        <v>0</v>
      </c>
      <c r="P849" cm="1">
        <f t="array" aca="1" ref="P849" ca="1">IF(OR(availability[[#This Row],[start_missing]],availability[[#This Row],[end_missing]]), "",
 IF(OR(availability[[#This Row],[start_not_time]],availability[[#This Row],[end_not_time]]), "",
 (_FV(availability[#This Row],"end_num",TRUE)-_FV(availability[#This Row],"start_num",TRUE))*24))</f>
        <v>0</v>
      </c>
      <c r="Q849">
        <f ca="1">IF(availability[[#This Row],[duration_hours]]="", FALSE,
 OR(availability[[#This Row],[duration_hours]]&lt;=0, availability[[#This Row],[duration_hours]]&gt;16))</f>
        <v>0</v>
      </c>
    </row>
    <row r="850" spans="1:17" x14ac:dyDescent="0.25">
      <c r="A850" t="s">
        <v>961</v>
      </c>
      <c r="B850" t="s">
        <v>1052</v>
      </c>
      <c r="C850" s="1">
        <v>0.41666666666666669</v>
      </c>
      <c r="D850" s="1">
        <v>0.58333333333333337</v>
      </c>
      <c r="E850" t="b">
        <f>LEN(TRIM(availability[[#This Row],[FacultyID]]))=0</f>
        <v>0</v>
      </c>
      <c r="F850" t="b">
        <f>LEN(TRIM(availability[[#This Row],[Day]]))=0</f>
        <v>0</v>
      </c>
      <c r="G850" t="b">
        <f>IF(availability[[#This Row],[Day]]="",FALSE, ISERROR(MATCH(availability[[#This Row],[Day]], RefLists!$E:$E, 0)))</f>
        <v>0</v>
      </c>
      <c r="H850" t="b">
        <f>LEN(availability[[#This Row],[FacultyID]])&lt;&gt;LEN(TRIM(availability[[#This Row],[FacultyID]]))</f>
        <v>0</v>
      </c>
      <c r="I850" t="b">
        <f>OR(availability[[#This Row],[AvailableStart]]="", ISBLANK(availability[[#This Row],[AvailableStart]]))</f>
        <v>0</v>
      </c>
      <c r="J850" t="b">
        <f>OR(availability[[#This Row],[AvailableEnd]]="", ISBLANK(availability[[#This Row],[AvailableEnd]]))</f>
        <v>0</v>
      </c>
      <c r="K850" t="b">
        <f>AND(NOT(availability[[#This Row],[start_missing]]), NOT(ISNUMBER(availability[[#This Row],[AvailableStart]])))</f>
        <v>0</v>
      </c>
      <c r="L850" t="b">
        <f>AND(NOT(availability[[#This Row],[end_missing]]), NOT(ISNUMBER(availability[[#This Row],[AvailableEnd]])))</f>
        <v>0</v>
      </c>
      <c r="M850">
        <f>IF(availability[[#This Row],[start_missing]],"", IF(ISNUMBER(availability[[#This Row],[AvailableStart]]), availability[[#This Row],[AvailableStart]], IFERROR(TIMEVALUE(availability[[#This Row],[AvailableStart]]), "")))</f>
        <v>0.41666666666666669</v>
      </c>
      <c r="N850">
        <f>IF(availability[[#This Row],[end_missing]],"", IF(ISNUMBER(availability[[#This Row],[AvailableEnd]]), availability[[#This Row],[AvailableEnd]], IFERROR(TIMEVALUE(availability[[#This Row],[AvailableEnd]]), "")))</f>
        <v>0.58333333333333337</v>
      </c>
      <c r="O850" t="b">
        <f>IF(OR(availability[[#This Row],[start_missing]],availability[[#This Row],[end_missing]]), FALSE,
 IF(OR(availability[[#This Row],[start_not_time]],availability[[#This Row],[end_not_time]]), FALSE,
 availability[[#This Row],[end_num]]-availability[[#This Row],[start_num]]&lt;0))</f>
        <v>0</v>
      </c>
      <c r="P850" cm="1">
        <f t="array" aca="1" ref="P850" ca="1">IF(OR(availability[[#This Row],[start_missing]],availability[[#This Row],[end_missing]]), "",
 IF(OR(availability[[#This Row],[start_not_time]],availability[[#This Row],[end_not_time]]), "",
 (_FV(availability[#This Row],"end_num",TRUE)-_FV(availability[#This Row],"start_num",TRUE))*24))</f>
        <v>0</v>
      </c>
      <c r="Q850">
        <f ca="1">IF(availability[[#This Row],[duration_hours]]="", FALSE,
 OR(availability[[#This Row],[duration_hours]]&lt;=0, availability[[#This Row],[duration_hours]]&gt;16))</f>
        <v>0</v>
      </c>
    </row>
    <row r="851" spans="1:17" x14ac:dyDescent="0.25">
      <c r="A851" t="s">
        <v>964</v>
      </c>
      <c r="B851" t="s">
        <v>1052</v>
      </c>
      <c r="C851" s="1">
        <v>0.41666666666666669</v>
      </c>
      <c r="D851" s="1">
        <v>0.54166666666666663</v>
      </c>
      <c r="E851" t="b">
        <f>LEN(TRIM(availability[[#This Row],[FacultyID]]))=0</f>
        <v>0</v>
      </c>
      <c r="F851" t="b">
        <f>LEN(TRIM(availability[[#This Row],[Day]]))=0</f>
        <v>0</v>
      </c>
      <c r="G851" t="b">
        <f>IF(availability[[#This Row],[Day]]="",FALSE, ISERROR(MATCH(availability[[#This Row],[Day]], RefLists!$E:$E, 0)))</f>
        <v>0</v>
      </c>
      <c r="H851" t="b">
        <f>LEN(availability[[#This Row],[FacultyID]])&lt;&gt;LEN(TRIM(availability[[#This Row],[FacultyID]]))</f>
        <v>0</v>
      </c>
      <c r="I851" t="b">
        <f>OR(availability[[#This Row],[AvailableStart]]="", ISBLANK(availability[[#This Row],[AvailableStart]]))</f>
        <v>0</v>
      </c>
      <c r="J851" t="b">
        <f>OR(availability[[#This Row],[AvailableEnd]]="", ISBLANK(availability[[#This Row],[AvailableEnd]]))</f>
        <v>0</v>
      </c>
      <c r="K851" t="b">
        <f>AND(NOT(availability[[#This Row],[start_missing]]), NOT(ISNUMBER(availability[[#This Row],[AvailableStart]])))</f>
        <v>0</v>
      </c>
      <c r="L851" t="b">
        <f>AND(NOT(availability[[#This Row],[end_missing]]), NOT(ISNUMBER(availability[[#This Row],[AvailableEnd]])))</f>
        <v>0</v>
      </c>
      <c r="M851">
        <f>IF(availability[[#This Row],[start_missing]],"", IF(ISNUMBER(availability[[#This Row],[AvailableStart]]), availability[[#This Row],[AvailableStart]], IFERROR(TIMEVALUE(availability[[#This Row],[AvailableStart]]), "")))</f>
        <v>0.41666666666666669</v>
      </c>
      <c r="N851">
        <f>IF(availability[[#This Row],[end_missing]],"", IF(ISNUMBER(availability[[#This Row],[AvailableEnd]]), availability[[#This Row],[AvailableEnd]], IFERROR(TIMEVALUE(availability[[#This Row],[AvailableEnd]]), "")))</f>
        <v>0.54166666666666663</v>
      </c>
      <c r="O851" t="b">
        <f>IF(OR(availability[[#This Row],[start_missing]],availability[[#This Row],[end_missing]]), FALSE,
 IF(OR(availability[[#This Row],[start_not_time]],availability[[#This Row],[end_not_time]]), FALSE,
 availability[[#This Row],[end_num]]-availability[[#This Row],[start_num]]&lt;0))</f>
        <v>0</v>
      </c>
      <c r="P851" cm="1">
        <f t="array" aca="1" ref="P851" ca="1">IF(OR(availability[[#This Row],[start_missing]],availability[[#This Row],[end_missing]]), "",
 IF(OR(availability[[#This Row],[start_not_time]],availability[[#This Row],[end_not_time]]), "",
 (_FV(availability[#This Row],"end_num",TRUE)-_FV(availability[#This Row],"start_num",TRUE))*24))</f>
        <v>0</v>
      </c>
      <c r="Q851">
        <f ca="1">IF(availability[[#This Row],[duration_hours]]="", FALSE,
 OR(availability[[#This Row],[duration_hours]]&lt;=0, availability[[#This Row],[duration_hours]]&gt;16))</f>
        <v>0</v>
      </c>
    </row>
    <row r="852" spans="1:17" x14ac:dyDescent="0.25">
      <c r="A852" t="s">
        <v>964</v>
      </c>
      <c r="B852" t="s">
        <v>1053</v>
      </c>
      <c r="C852" s="1">
        <v>0.41666666666666669</v>
      </c>
      <c r="D852" s="1">
        <v>0.5</v>
      </c>
      <c r="E852" t="b">
        <f>LEN(TRIM(availability[[#This Row],[FacultyID]]))=0</f>
        <v>0</v>
      </c>
      <c r="F852" t="b">
        <f>LEN(TRIM(availability[[#This Row],[Day]]))=0</f>
        <v>0</v>
      </c>
      <c r="G852" t="b">
        <f>IF(availability[[#This Row],[Day]]="",FALSE, ISERROR(MATCH(availability[[#This Row],[Day]], RefLists!$E:$E, 0)))</f>
        <v>0</v>
      </c>
      <c r="H852" t="b">
        <f>LEN(availability[[#This Row],[FacultyID]])&lt;&gt;LEN(TRIM(availability[[#This Row],[FacultyID]]))</f>
        <v>0</v>
      </c>
      <c r="I852" t="b">
        <f>OR(availability[[#This Row],[AvailableStart]]="", ISBLANK(availability[[#This Row],[AvailableStart]]))</f>
        <v>0</v>
      </c>
      <c r="J852" t="b">
        <f>OR(availability[[#This Row],[AvailableEnd]]="", ISBLANK(availability[[#This Row],[AvailableEnd]]))</f>
        <v>0</v>
      </c>
      <c r="K852" t="b">
        <f>AND(NOT(availability[[#This Row],[start_missing]]), NOT(ISNUMBER(availability[[#This Row],[AvailableStart]])))</f>
        <v>0</v>
      </c>
      <c r="L852" t="b">
        <f>AND(NOT(availability[[#This Row],[end_missing]]), NOT(ISNUMBER(availability[[#This Row],[AvailableEnd]])))</f>
        <v>0</v>
      </c>
      <c r="M852">
        <f>IF(availability[[#This Row],[start_missing]],"", IF(ISNUMBER(availability[[#This Row],[AvailableStart]]), availability[[#This Row],[AvailableStart]], IFERROR(TIMEVALUE(availability[[#This Row],[AvailableStart]]), "")))</f>
        <v>0.41666666666666669</v>
      </c>
      <c r="N852">
        <f>IF(availability[[#This Row],[end_missing]],"", IF(ISNUMBER(availability[[#This Row],[AvailableEnd]]), availability[[#This Row],[AvailableEnd]], IFERROR(TIMEVALUE(availability[[#This Row],[AvailableEnd]]), "")))</f>
        <v>0.5</v>
      </c>
      <c r="O852" t="b">
        <f>IF(OR(availability[[#This Row],[start_missing]],availability[[#This Row],[end_missing]]), FALSE,
 IF(OR(availability[[#This Row],[start_not_time]],availability[[#This Row],[end_not_time]]), FALSE,
 availability[[#This Row],[end_num]]-availability[[#This Row],[start_num]]&lt;0))</f>
        <v>0</v>
      </c>
      <c r="P852" cm="1">
        <f t="array" aca="1" ref="P852" ca="1">IF(OR(availability[[#This Row],[start_missing]],availability[[#This Row],[end_missing]]), "",
 IF(OR(availability[[#This Row],[start_not_time]],availability[[#This Row],[end_not_time]]), "",
 (_FV(availability[#This Row],"end_num",TRUE)-_FV(availability[#This Row],"start_num",TRUE))*24))</f>
        <v>0</v>
      </c>
      <c r="Q852">
        <f ca="1">IF(availability[[#This Row],[duration_hours]]="", FALSE,
 OR(availability[[#This Row],[duration_hours]]&lt;=0, availability[[#This Row],[duration_hours]]&gt;16))</f>
        <v>0</v>
      </c>
    </row>
    <row r="853" spans="1:17" x14ac:dyDescent="0.25">
      <c r="A853" t="s">
        <v>964</v>
      </c>
      <c r="B853" t="s">
        <v>1051</v>
      </c>
      <c r="C853" s="1">
        <v>0.5</v>
      </c>
      <c r="D853" s="1">
        <v>0.66666666666666663</v>
      </c>
      <c r="E853" t="b">
        <f>LEN(TRIM(availability[[#This Row],[FacultyID]]))=0</f>
        <v>0</v>
      </c>
      <c r="F853" t="b">
        <f>LEN(TRIM(availability[[#This Row],[Day]]))=0</f>
        <v>0</v>
      </c>
      <c r="G853" t="b">
        <f>IF(availability[[#This Row],[Day]]="",FALSE, ISERROR(MATCH(availability[[#This Row],[Day]], RefLists!$E:$E, 0)))</f>
        <v>0</v>
      </c>
      <c r="H853" t="b">
        <f>LEN(availability[[#This Row],[FacultyID]])&lt;&gt;LEN(TRIM(availability[[#This Row],[FacultyID]]))</f>
        <v>0</v>
      </c>
      <c r="I853" t="b">
        <f>OR(availability[[#This Row],[AvailableStart]]="", ISBLANK(availability[[#This Row],[AvailableStart]]))</f>
        <v>0</v>
      </c>
      <c r="J853" t="b">
        <f>OR(availability[[#This Row],[AvailableEnd]]="", ISBLANK(availability[[#This Row],[AvailableEnd]]))</f>
        <v>0</v>
      </c>
      <c r="K853" t="b">
        <f>AND(NOT(availability[[#This Row],[start_missing]]), NOT(ISNUMBER(availability[[#This Row],[AvailableStart]])))</f>
        <v>0</v>
      </c>
      <c r="L853" t="b">
        <f>AND(NOT(availability[[#This Row],[end_missing]]), NOT(ISNUMBER(availability[[#This Row],[AvailableEnd]])))</f>
        <v>0</v>
      </c>
      <c r="M853">
        <f>IF(availability[[#This Row],[start_missing]],"", IF(ISNUMBER(availability[[#This Row],[AvailableStart]]), availability[[#This Row],[AvailableStart]], IFERROR(TIMEVALUE(availability[[#This Row],[AvailableStart]]), "")))</f>
        <v>0.5</v>
      </c>
      <c r="N853">
        <f>IF(availability[[#This Row],[end_missing]],"", IF(ISNUMBER(availability[[#This Row],[AvailableEnd]]), availability[[#This Row],[AvailableEnd]], IFERROR(TIMEVALUE(availability[[#This Row],[AvailableEnd]]), "")))</f>
        <v>0.66666666666666663</v>
      </c>
      <c r="O853" t="b">
        <f>IF(OR(availability[[#This Row],[start_missing]],availability[[#This Row],[end_missing]]), FALSE,
 IF(OR(availability[[#This Row],[start_not_time]],availability[[#This Row],[end_not_time]]), FALSE,
 availability[[#This Row],[end_num]]-availability[[#This Row],[start_num]]&lt;0))</f>
        <v>0</v>
      </c>
      <c r="P853" cm="1">
        <f t="array" aca="1" ref="P853" ca="1">IF(OR(availability[[#This Row],[start_missing]],availability[[#This Row],[end_missing]]), "",
 IF(OR(availability[[#This Row],[start_not_time]],availability[[#This Row],[end_not_time]]), "",
 (_FV(availability[#This Row],"end_num",TRUE)-_FV(availability[#This Row],"start_num",TRUE))*24))</f>
        <v>0</v>
      </c>
      <c r="Q853">
        <f ca="1">IF(availability[[#This Row],[duration_hours]]="", FALSE,
 OR(availability[[#This Row],[duration_hours]]&lt;=0, availability[[#This Row],[duration_hours]]&gt;16))</f>
        <v>0</v>
      </c>
    </row>
    <row r="854" spans="1:17" x14ac:dyDescent="0.25">
      <c r="A854" t="s">
        <v>967</v>
      </c>
      <c r="B854" t="s">
        <v>1052</v>
      </c>
      <c r="C854" s="1">
        <v>0.41666666666666669</v>
      </c>
      <c r="D854" s="1">
        <v>0.54166666666666663</v>
      </c>
      <c r="E854" t="b">
        <f>LEN(TRIM(availability[[#This Row],[FacultyID]]))=0</f>
        <v>0</v>
      </c>
      <c r="F854" t="b">
        <f>LEN(TRIM(availability[[#This Row],[Day]]))=0</f>
        <v>0</v>
      </c>
      <c r="G854" t="b">
        <f>IF(availability[[#This Row],[Day]]="",FALSE, ISERROR(MATCH(availability[[#This Row],[Day]], RefLists!$E:$E, 0)))</f>
        <v>0</v>
      </c>
      <c r="H854" t="b">
        <f>LEN(availability[[#This Row],[FacultyID]])&lt;&gt;LEN(TRIM(availability[[#This Row],[FacultyID]]))</f>
        <v>0</v>
      </c>
      <c r="I854" t="b">
        <f>OR(availability[[#This Row],[AvailableStart]]="", ISBLANK(availability[[#This Row],[AvailableStart]]))</f>
        <v>0</v>
      </c>
      <c r="J854" t="b">
        <f>OR(availability[[#This Row],[AvailableEnd]]="", ISBLANK(availability[[#This Row],[AvailableEnd]]))</f>
        <v>0</v>
      </c>
      <c r="K854" t="b">
        <f>AND(NOT(availability[[#This Row],[start_missing]]), NOT(ISNUMBER(availability[[#This Row],[AvailableStart]])))</f>
        <v>0</v>
      </c>
      <c r="L854" t="b">
        <f>AND(NOT(availability[[#This Row],[end_missing]]), NOT(ISNUMBER(availability[[#This Row],[AvailableEnd]])))</f>
        <v>0</v>
      </c>
      <c r="M854">
        <f>IF(availability[[#This Row],[start_missing]],"", IF(ISNUMBER(availability[[#This Row],[AvailableStart]]), availability[[#This Row],[AvailableStart]], IFERROR(TIMEVALUE(availability[[#This Row],[AvailableStart]]), "")))</f>
        <v>0.41666666666666669</v>
      </c>
      <c r="N854">
        <f>IF(availability[[#This Row],[end_missing]],"", IF(ISNUMBER(availability[[#This Row],[AvailableEnd]]), availability[[#This Row],[AvailableEnd]], IFERROR(TIMEVALUE(availability[[#This Row],[AvailableEnd]]), "")))</f>
        <v>0.54166666666666663</v>
      </c>
      <c r="O854" t="b">
        <f>IF(OR(availability[[#This Row],[start_missing]],availability[[#This Row],[end_missing]]), FALSE,
 IF(OR(availability[[#This Row],[start_not_time]],availability[[#This Row],[end_not_time]]), FALSE,
 availability[[#This Row],[end_num]]-availability[[#This Row],[start_num]]&lt;0))</f>
        <v>0</v>
      </c>
      <c r="P854" cm="1">
        <f t="array" aca="1" ref="P854" ca="1">IF(OR(availability[[#This Row],[start_missing]],availability[[#This Row],[end_missing]]), "",
 IF(OR(availability[[#This Row],[start_not_time]],availability[[#This Row],[end_not_time]]), "",
 (_FV(availability[#This Row],"end_num",TRUE)-_FV(availability[#This Row],"start_num",TRUE))*24))</f>
        <v>0</v>
      </c>
      <c r="Q854">
        <f ca="1">IF(availability[[#This Row],[duration_hours]]="", FALSE,
 OR(availability[[#This Row],[duration_hours]]&lt;=0, availability[[#This Row],[duration_hours]]&gt;16))</f>
        <v>0</v>
      </c>
    </row>
    <row r="855" spans="1:17" x14ac:dyDescent="0.25">
      <c r="A855" t="s">
        <v>967</v>
      </c>
      <c r="B855" t="s">
        <v>1050</v>
      </c>
      <c r="C855" s="1">
        <v>0.33333333333333331</v>
      </c>
      <c r="D855" s="1">
        <v>0.41666666666666669</v>
      </c>
      <c r="E855" t="b">
        <f>LEN(TRIM(availability[[#This Row],[FacultyID]]))=0</f>
        <v>0</v>
      </c>
      <c r="F855" t="b">
        <f>LEN(TRIM(availability[[#This Row],[Day]]))=0</f>
        <v>0</v>
      </c>
      <c r="G855" t="b">
        <f>IF(availability[[#This Row],[Day]]="",FALSE, ISERROR(MATCH(availability[[#This Row],[Day]], RefLists!$E:$E, 0)))</f>
        <v>0</v>
      </c>
      <c r="H855" t="b">
        <f>LEN(availability[[#This Row],[FacultyID]])&lt;&gt;LEN(TRIM(availability[[#This Row],[FacultyID]]))</f>
        <v>0</v>
      </c>
      <c r="I855" t="b">
        <f>OR(availability[[#This Row],[AvailableStart]]="", ISBLANK(availability[[#This Row],[AvailableStart]]))</f>
        <v>0</v>
      </c>
      <c r="J855" t="b">
        <f>OR(availability[[#This Row],[AvailableEnd]]="", ISBLANK(availability[[#This Row],[AvailableEnd]]))</f>
        <v>0</v>
      </c>
      <c r="K855" t="b">
        <f>AND(NOT(availability[[#This Row],[start_missing]]), NOT(ISNUMBER(availability[[#This Row],[AvailableStart]])))</f>
        <v>0</v>
      </c>
      <c r="L855" t="b">
        <f>AND(NOT(availability[[#This Row],[end_missing]]), NOT(ISNUMBER(availability[[#This Row],[AvailableEnd]])))</f>
        <v>0</v>
      </c>
      <c r="M855">
        <f>IF(availability[[#This Row],[start_missing]],"", IF(ISNUMBER(availability[[#This Row],[AvailableStart]]), availability[[#This Row],[AvailableStart]], IFERROR(TIMEVALUE(availability[[#This Row],[AvailableStart]]), "")))</f>
        <v>0.33333333333333331</v>
      </c>
      <c r="N855">
        <f>IF(availability[[#This Row],[end_missing]],"", IF(ISNUMBER(availability[[#This Row],[AvailableEnd]]), availability[[#This Row],[AvailableEnd]], IFERROR(TIMEVALUE(availability[[#This Row],[AvailableEnd]]), "")))</f>
        <v>0.41666666666666669</v>
      </c>
      <c r="O855" t="b">
        <f>IF(OR(availability[[#This Row],[start_missing]],availability[[#This Row],[end_missing]]), FALSE,
 IF(OR(availability[[#This Row],[start_not_time]],availability[[#This Row],[end_not_time]]), FALSE,
 availability[[#This Row],[end_num]]-availability[[#This Row],[start_num]]&lt;0))</f>
        <v>0</v>
      </c>
      <c r="P855" cm="1">
        <f t="array" aca="1" ref="P855" ca="1">IF(OR(availability[[#This Row],[start_missing]],availability[[#This Row],[end_missing]]), "",
 IF(OR(availability[[#This Row],[start_not_time]],availability[[#This Row],[end_not_time]]), "",
 (_FV(availability[#This Row],"end_num",TRUE)-_FV(availability[#This Row],"start_num",TRUE))*24))</f>
        <v>0</v>
      </c>
      <c r="Q855">
        <f ca="1">IF(availability[[#This Row],[duration_hours]]="", FALSE,
 OR(availability[[#This Row],[duration_hours]]&lt;=0, availability[[#This Row],[duration_hours]]&gt;16))</f>
        <v>0</v>
      </c>
    </row>
    <row r="856" spans="1:17" x14ac:dyDescent="0.25">
      <c r="A856" t="s">
        <v>971</v>
      </c>
      <c r="B856" t="s">
        <v>1052</v>
      </c>
      <c r="C856" s="1">
        <v>0.375</v>
      </c>
      <c r="D856" s="1">
        <v>0.54166666666666663</v>
      </c>
      <c r="E856" t="b">
        <f>LEN(TRIM(availability[[#This Row],[FacultyID]]))=0</f>
        <v>0</v>
      </c>
      <c r="F856" t="b">
        <f>LEN(TRIM(availability[[#This Row],[Day]]))=0</f>
        <v>0</v>
      </c>
      <c r="G856" t="b">
        <f>IF(availability[[#This Row],[Day]]="",FALSE, ISERROR(MATCH(availability[[#This Row],[Day]], RefLists!$E:$E, 0)))</f>
        <v>0</v>
      </c>
      <c r="H856" t="b">
        <f>LEN(availability[[#This Row],[FacultyID]])&lt;&gt;LEN(TRIM(availability[[#This Row],[FacultyID]]))</f>
        <v>0</v>
      </c>
      <c r="I856" t="b">
        <f>OR(availability[[#This Row],[AvailableStart]]="", ISBLANK(availability[[#This Row],[AvailableStart]]))</f>
        <v>0</v>
      </c>
      <c r="J856" t="b">
        <f>OR(availability[[#This Row],[AvailableEnd]]="", ISBLANK(availability[[#This Row],[AvailableEnd]]))</f>
        <v>0</v>
      </c>
      <c r="K856" t="b">
        <f>AND(NOT(availability[[#This Row],[start_missing]]), NOT(ISNUMBER(availability[[#This Row],[AvailableStart]])))</f>
        <v>0</v>
      </c>
      <c r="L856" t="b">
        <f>AND(NOT(availability[[#This Row],[end_missing]]), NOT(ISNUMBER(availability[[#This Row],[AvailableEnd]])))</f>
        <v>0</v>
      </c>
      <c r="M856">
        <f>IF(availability[[#This Row],[start_missing]],"", IF(ISNUMBER(availability[[#This Row],[AvailableStart]]), availability[[#This Row],[AvailableStart]], IFERROR(TIMEVALUE(availability[[#This Row],[AvailableStart]]), "")))</f>
        <v>0.375</v>
      </c>
      <c r="N856">
        <f>IF(availability[[#This Row],[end_missing]],"", IF(ISNUMBER(availability[[#This Row],[AvailableEnd]]), availability[[#This Row],[AvailableEnd]], IFERROR(TIMEVALUE(availability[[#This Row],[AvailableEnd]]), "")))</f>
        <v>0.54166666666666663</v>
      </c>
      <c r="O856" t="b">
        <f>IF(OR(availability[[#This Row],[start_missing]],availability[[#This Row],[end_missing]]), FALSE,
 IF(OR(availability[[#This Row],[start_not_time]],availability[[#This Row],[end_not_time]]), FALSE,
 availability[[#This Row],[end_num]]-availability[[#This Row],[start_num]]&lt;0))</f>
        <v>0</v>
      </c>
      <c r="P856" cm="1">
        <f t="array" aca="1" ref="P856" ca="1">IF(OR(availability[[#This Row],[start_missing]],availability[[#This Row],[end_missing]]), "",
 IF(OR(availability[[#This Row],[start_not_time]],availability[[#This Row],[end_not_time]]), "",
 (_FV(availability[#This Row],"end_num",TRUE)-_FV(availability[#This Row],"start_num",TRUE))*24))</f>
        <v>0</v>
      </c>
      <c r="Q856">
        <f ca="1">IF(availability[[#This Row],[duration_hours]]="", FALSE,
 OR(availability[[#This Row],[duration_hours]]&lt;=0, availability[[#This Row],[duration_hours]]&gt;16))</f>
        <v>0</v>
      </c>
    </row>
    <row r="857" spans="1:17" x14ac:dyDescent="0.25">
      <c r="A857" t="s">
        <v>971</v>
      </c>
      <c r="B857" t="s">
        <v>1051</v>
      </c>
      <c r="C857" s="1">
        <v>0.45833333333333331</v>
      </c>
      <c r="D857" s="1">
        <v>0.58333333333333337</v>
      </c>
      <c r="E857" t="b">
        <f>LEN(TRIM(availability[[#This Row],[FacultyID]]))=0</f>
        <v>0</v>
      </c>
      <c r="F857" t="b">
        <f>LEN(TRIM(availability[[#This Row],[Day]]))=0</f>
        <v>0</v>
      </c>
      <c r="G857" t="b">
        <f>IF(availability[[#This Row],[Day]]="",FALSE, ISERROR(MATCH(availability[[#This Row],[Day]], RefLists!$E:$E, 0)))</f>
        <v>0</v>
      </c>
      <c r="H857" t="b">
        <f>LEN(availability[[#This Row],[FacultyID]])&lt;&gt;LEN(TRIM(availability[[#This Row],[FacultyID]]))</f>
        <v>0</v>
      </c>
      <c r="I857" t="b">
        <f>OR(availability[[#This Row],[AvailableStart]]="", ISBLANK(availability[[#This Row],[AvailableStart]]))</f>
        <v>0</v>
      </c>
      <c r="J857" t="b">
        <f>OR(availability[[#This Row],[AvailableEnd]]="", ISBLANK(availability[[#This Row],[AvailableEnd]]))</f>
        <v>0</v>
      </c>
      <c r="K857" t="b">
        <f>AND(NOT(availability[[#This Row],[start_missing]]), NOT(ISNUMBER(availability[[#This Row],[AvailableStart]])))</f>
        <v>0</v>
      </c>
      <c r="L857" t="b">
        <f>AND(NOT(availability[[#This Row],[end_missing]]), NOT(ISNUMBER(availability[[#This Row],[AvailableEnd]])))</f>
        <v>0</v>
      </c>
      <c r="M857">
        <f>IF(availability[[#This Row],[start_missing]],"", IF(ISNUMBER(availability[[#This Row],[AvailableStart]]), availability[[#This Row],[AvailableStart]], IFERROR(TIMEVALUE(availability[[#This Row],[AvailableStart]]), "")))</f>
        <v>0.45833333333333331</v>
      </c>
      <c r="N857">
        <f>IF(availability[[#This Row],[end_missing]],"", IF(ISNUMBER(availability[[#This Row],[AvailableEnd]]), availability[[#This Row],[AvailableEnd]], IFERROR(TIMEVALUE(availability[[#This Row],[AvailableEnd]]), "")))</f>
        <v>0.58333333333333337</v>
      </c>
      <c r="O857" t="b">
        <f>IF(OR(availability[[#This Row],[start_missing]],availability[[#This Row],[end_missing]]), FALSE,
 IF(OR(availability[[#This Row],[start_not_time]],availability[[#This Row],[end_not_time]]), FALSE,
 availability[[#This Row],[end_num]]-availability[[#This Row],[start_num]]&lt;0))</f>
        <v>0</v>
      </c>
      <c r="P857" cm="1">
        <f t="array" aca="1" ref="P857" ca="1">IF(OR(availability[[#This Row],[start_missing]],availability[[#This Row],[end_missing]]), "",
 IF(OR(availability[[#This Row],[start_not_time]],availability[[#This Row],[end_not_time]]), "",
 (_FV(availability[#This Row],"end_num",TRUE)-_FV(availability[#This Row],"start_num",TRUE))*24))</f>
        <v>0</v>
      </c>
      <c r="Q857">
        <f ca="1">IF(availability[[#This Row],[duration_hours]]="", FALSE,
 OR(availability[[#This Row],[duration_hours]]&lt;=0, availability[[#This Row],[duration_hours]]&gt;16))</f>
        <v>0</v>
      </c>
    </row>
    <row r="858" spans="1:17" x14ac:dyDescent="0.25">
      <c r="A858" t="s">
        <v>971</v>
      </c>
      <c r="B858" t="s">
        <v>1050</v>
      </c>
      <c r="C858" s="1">
        <v>0.33333333333333331</v>
      </c>
      <c r="D858" s="1">
        <v>0.41666666666666669</v>
      </c>
      <c r="E858" t="b">
        <f>LEN(TRIM(availability[[#This Row],[FacultyID]]))=0</f>
        <v>0</v>
      </c>
      <c r="F858" t="b">
        <f>LEN(TRIM(availability[[#This Row],[Day]]))=0</f>
        <v>0</v>
      </c>
      <c r="G858" t="b">
        <f>IF(availability[[#This Row],[Day]]="",FALSE, ISERROR(MATCH(availability[[#This Row],[Day]], RefLists!$E:$E, 0)))</f>
        <v>0</v>
      </c>
      <c r="H858" t="b">
        <f>LEN(availability[[#This Row],[FacultyID]])&lt;&gt;LEN(TRIM(availability[[#This Row],[FacultyID]]))</f>
        <v>0</v>
      </c>
      <c r="I858" t="b">
        <f>OR(availability[[#This Row],[AvailableStart]]="", ISBLANK(availability[[#This Row],[AvailableStart]]))</f>
        <v>0</v>
      </c>
      <c r="J858" t="b">
        <f>OR(availability[[#This Row],[AvailableEnd]]="", ISBLANK(availability[[#This Row],[AvailableEnd]]))</f>
        <v>0</v>
      </c>
      <c r="K858" t="b">
        <f>AND(NOT(availability[[#This Row],[start_missing]]), NOT(ISNUMBER(availability[[#This Row],[AvailableStart]])))</f>
        <v>0</v>
      </c>
      <c r="L858" t="b">
        <f>AND(NOT(availability[[#This Row],[end_missing]]), NOT(ISNUMBER(availability[[#This Row],[AvailableEnd]])))</f>
        <v>0</v>
      </c>
      <c r="M858">
        <f>IF(availability[[#This Row],[start_missing]],"", IF(ISNUMBER(availability[[#This Row],[AvailableStart]]), availability[[#This Row],[AvailableStart]], IFERROR(TIMEVALUE(availability[[#This Row],[AvailableStart]]), "")))</f>
        <v>0.33333333333333331</v>
      </c>
      <c r="N858">
        <f>IF(availability[[#This Row],[end_missing]],"", IF(ISNUMBER(availability[[#This Row],[AvailableEnd]]), availability[[#This Row],[AvailableEnd]], IFERROR(TIMEVALUE(availability[[#This Row],[AvailableEnd]]), "")))</f>
        <v>0.41666666666666669</v>
      </c>
      <c r="O858" t="b">
        <f>IF(OR(availability[[#This Row],[start_missing]],availability[[#This Row],[end_missing]]), FALSE,
 IF(OR(availability[[#This Row],[start_not_time]],availability[[#This Row],[end_not_time]]), FALSE,
 availability[[#This Row],[end_num]]-availability[[#This Row],[start_num]]&lt;0))</f>
        <v>0</v>
      </c>
      <c r="P858" cm="1">
        <f t="array" aca="1" ref="P858" ca="1">IF(OR(availability[[#This Row],[start_missing]],availability[[#This Row],[end_missing]]), "",
 IF(OR(availability[[#This Row],[start_not_time]],availability[[#This Row],[end_not_time]]), "",
 (_FV(availability[#This Row],"end_num",TRUE)-_FV(availability[#This Row],"start_num",TRUE))*24))</f>
        <v>0</v>
      </c>
      <c r="Q858">
        <f ca="1">IF(availability[[#This Row],[duration_hours]]="", FALSE,
 OR(availability[[#This Row],[duration_hours]]&lt;=0, availability[[#This Row],[duration_hours]]&gt;16))</f>
        <v>0</v>
      </c>
    </row>
    <row r="859" spans="1:17" x14ac:dyDescent="0.25">
      <c r="A859" t="s">
        <v>972</v>
      </c>
      <c r="B859" t="s">
        <v>1051</v>
      </c>
      <c r="C859" s="1">
        <v>0.375</v>
      </c>
      <c r="D859" s="1">
        <v>0.5</v>
      </c>
      <c r="E859" t="b">
        <f>LEN(TRIM(availability[[#This Row],[FacultyID]]))=0</f>
        <v>0</v>
      </c>
      <c r="F859" t="b">
        <f>LEN(TRIM(availability[[#This Row],[Day]]))=0</f>
        <v>0</v>
      </c>
      <c r="G859" t="b">
        <f>IF(availability[[#This Row],[Day]]="",FALSE, ISERROR(MATCH(availability[[#This Row],[Day]], RefLists!$E:$E, 0)))</f>
        <v>0</v>
      </c>
      <c r="H859" t="b">
        <f>LEN(availability[[#This Row],[FacultyID]])&lt;&gt;LEN(TRIM(availability[[#This Row],[FacultyID]]))</f>
        <v>0</v>
      </c>
      <c r="I859" t="b">
        <f>OR(availability[[#This Row],[AvailableStart]]="", ISBLANK(availability[[#This Row],[AvailableStart]]))</f>
        <v>0</v>
      </c>
      <c r="J859" t="b">
        <f>OR(availability[[#This Row],[AvailableEnd]]="", ISBLANK(availability[[#This Row],[AvailableEnd]]))</f>
        <v>0</v>
      </c>
      <c r="K859" t="b">
        <f>AND(NOT(availability[[#This Row],[start_missing]]), NOT(ISNUMBER(availability[[#This Row],[AvailableStart]])))</f>
        <v>0</v>
      </c>
      <c r="L859" t="b">
        <f>AND(NOT(availability[[#This Row],[end_missing]]), NOT(ISNUMBER(availability[[#This Row],[AvailableEnd]])))</f>
        <v>0</v>
      </c>
      <c r="M859">
        <f>IF(availability[[#This Row],[start_missing]],"", IF(ISNUMBER(availability[[#This Row],[AvailableStart]]), availability[[#This Row],[AvailableStart]], IFERROR(TIMEVALUE(availability[[#This Row],[AvailableStart]]), "")))</f>
        <v>0.375</v>
      </c>
      <c r="N859">
        <f>IF(availability[[#This Row],[end_missing]],"", IF(ISNUMBER(availability[[#This Row],[AvailableEnd]]), availability[[#This Row],[AvailableEnd]], IFERROR(TIMEVALUE(availability[[#This Row],[AvailableEnd]]), "")))</f>
        <v>0.5</v>
      </c>
      <c r="O859" t="b">
        <f>IF(OR(availability[[#This Row],[start_missing]],availability[[#This Row],[end_missing]]), FALSE,
 IF(OR(availability[[#This Row],[start_not_time]],availability[[#This Row],[end_not_time]]), FALSE,
 availability[[#This Row],[end_num]]-availability[[#This Row],[start_num]]&lt;0))</f>
        <v>0</v>
      </c>
      <c r="P859" cm="1">
        <f t="array" aca="1" ref="P859" ca="1">IF(OR(availability[[#This Row],[start_missing]],availability[[#This Row],[end_missing]]), "",
 IF(OR(availability[[#This Row],[start_not_time]],availability[[#This Row],[end_not_time]]), "",
 (_FV(availability[#This Row],"end_num",TRUE)-_FV(availability[#This Row],"start_num",TRUE))*24))</f>
        <v>0</v>
      </c>
      <c r="Q859">
        <f ca="1">IF(availability[[#This Row],[duration_hours]]="", FALSE,
 OR(availability[[#This Row],[duration_hours]]&lt;=0, availability[[#This Row],[duration_hours]]&gt;16))</f>
        <v>0</v>
      </c>
    </row>
    <row r="860" spans="1:17" x14ac:dyDescent="0.25">
      <c r="A860" t="s">
        <v>972</v>
      </c>
      <c r="B860" t="s">
        <v>1053</v>
      </c>
      <c r="C860" s="1">
        <v>0.33333333333333331</v>
      </c>
      <c r="D860" s="1">
        <v>0.45833333333333331</v>
      </c>
      <c r="E860" t="b">
        <f>LEN(TRIM(availability[[#This Row],[FacultyID]]))=0</f>
        <v>0</v>
      </c>
      <c r="F860" t="b">
        <f>LEN(TRIM(availability[[#This Row],[Day]]))=0</f>
        <v>0</v>
      </c>
      <c r="G860" t="b">
        <f>IF(availability[[#This Row],[Day]]="",FALSE, ISERROR(MATCH(availability[[#This Row],[Day]], RefLists!$E:$E, 0)))</f>
        <v>0</v>
      </c>
      <c r="H860" t="b">
        <f>LEN(availability[[#This Row],[FacultyID]])&lt;&gt;LEN(TRIM(availability[[#This Row],[FacultyID]]))</f>
        <v>0</v>
      </c>
      <c r="I860" t="b">
        <f>OR(availability[[#This Row],[AvailableStart]]="", ISBLANK(availability[[#This Row],[AvailableStart]]))</f>
        <v>0</v>
      </c>
      <c r="J860" t="b">
        <f>OR(availability[[#This Row],[AvailableEnd]]="", ISBLANK(availability[[#This Row],[AvailableEnd]]))</f>
        <v>0</v>
      </c>
      <c r="K860" t="b">
        <f>AND(NOT(availability[[#This Row],[start_missing]]), NOT(ISNUMBER(availability[[#This Row],[AvailableStart]])))</f>
        <v>0</v>
      </c>
      <c r="L860" t="b">
        <f>AND(NOT(availability[[#This Row],[end_missing]]), NOT(ISNUMBER(availability[[#This Row],[AvailableEnd]])))</f>
        <v>0</v>
      </c>
      <c r="M860">
        <f>IF(availability[[#This Row],[start_missing]],"", IF(ISNUMBER(availability[[#This Row],[AvailableStart]]), availability[[#This Row],[AvailableStart]], IFERROR(TIMEVALUE(availability[[#This Row],[AvailableStart]]), "")))</f>
        <v>0.33333333333333331</v>
      </c>
      <c r="N860">
        <f>IF(availability[[#This Row],[end_missing]],"", IF(ISNUMBER(availability[[#This Row],[AvailableEnd]]), availability[[#This Row],[AvailableEnd]], IFERROR(TIMEVALUE(availability[[#This Row],[AvailableEnd]]), "")))</f>
        <v>0.45833333333333331</v>
      </c>
      <c r="O860" t="b">
        <f>IF(OR(availability[[#This Row],[start_missing]],availability[[#This Row],[end_missing]]), FALSE,
 IF(OR(availability[[#This Row],[start_not_time]],availability[[#This Row],[end_not_time]]), FALSE,
 availability[[#This Row],[end_num]]-availability[[#This Row],[start_num]]&lt;0))</f>
        <v>0</v>
      </c>
      <c r="P860" cm="1">
        <f t="array" aca="1" ref="P860" ca="1">IF(OR(availability[[#This Row],[start_missing]],availability[[#This Row],[end_missing]]), "",
 IF(OR(availability[[#This Row],[start_not_time]],availability[[#This Row],[end_not_time]]), "",
 (_FV(availability[#This Row],"end_num",TRUE)-_FV(availability[#This Row],"start_num",TRUE))*24))</f>
        <v>0</v>
      </c>
      <c r="Q860">
        <f ca="1">IF(availability[[#This Row],[duration_hours]]="", FALSE,
 OR(availability[[#This Row],[duration_hours]]&lt;=0, availability[[#This Row],[duration_hours]]&gt;16))</f>
        <v>0</v>
      </c>
    </row>
    <row r="861" spans="1:17" x14ac:dyDescent="0.25">
      <c r="A861" t="s">
        <v>973</v>
      </c>
      <c r="B861" t="s">
        <v>1051</v>
      </c>
      <c r="C861" s="1">
        <v>0.33333333333333331</v>
      </c>
      <c r="D861" s="1">
        <v>0.45833333333333331</v>
      </c>
      <c r="E861" t="b">
        <f>LEN(TRIM(availability[[#This Row],[FacultyID]]))=0</f>
        <v>0</v>
      </c>
      <c r="F861" t="b">
        <f>LEN(TRIM(availability[[#This Row],[Day]]))=0</f>
        <v>0</v>
      </c>
      <c r="G861" t="b">
        <f>IF(availability[[#This Row],[Day]]="",FALSE, ISERROR(MATCH(availability[[#This Row],[Day]], RefLists!$E:$E, 0)))</f>
        <v>0</v>
      </c>
      <c r="H861" t="b">
        <f>LEN(availability[[#This Row],[FacultyID]])&lt;&gt;LEN(TRIM(availability[[#This Row],[FacultyID]]))</f>
        <v>0</v>
      </c>
      <c r="I861" t="b">
        <f>OR(availability[[#This Row],[AvailableStart]]="", ISBLANK(availability[[#This Row],[AvailableStart]]))</f>
        <v>0</v>
      </c>
      <c r="J861" t="b">
        <f>OR(availability[[#This Row],[AvailableEnd]]="", ISBLANK(availability[[#This Row],[AvailableEnd]]))</f>
        <v>0</v>
      </c>
      <c r="K861" t="b">
        <f>AND(NOT(availability[[#This Row],[start_missing]]), NOT(ISNUMBER(availability[[#This Row],[AvailableStart]])))</f>
        <v>0</v>
      </c>
      <c r="L861" t="b">
        <f>AND(NOT(availability[[#This Row],[end_missing]]), NOT(ISNUMBER(availability[[#This Row],[AvailableEnd]])))</f>
        <v>0</v>
      </c>
      <c r="M861">
        <f>IF(availability[[#This Row],[start_missing]],"", IF(ISNUMBER(availability[[#This Row],[AvailableStart]]), availability[[#This Row],[AvailableStart]], IFERROR(TIMEVALUE(availability[[#This Row],[AvailableStart]]), "")))</f>
        <v>0.33333333333333331</v>
      </c>
      <c r="N861">
        <f>IF(availability[[#This Row],[end_missing]],"", IF(ISNUMBER(availability[[#This Row],[AvailableEnd]]), availability[[#This Row],[AvailableEnd]], IFERROR(TIMEVALUE(availability[[#This Row],[AvailableEnd]]), "")))</f>
        <v>0.45833333333333331</v>
      </c>
      <c r="O861" t="b">
        <f>IF(OR(availability[[#This Row],[start_missing]],availability[[#This Row],[end_missing]]), FALSE,
 IF(OR(availability[[#This Row],[start_not_time]],availability[[#This Row],[end_not_time]]), FALSE,
 availability[[#This Row],[end_num]]-availability[[#This Row],[start_num]]&lt;0))</f>
        <v>0</v>
      </c>
      <c r="P861" cm="1">
        <f t="array" aca="1" ref="P861" ca="1">IF(OR(availability[[#This Row],[start_missing]],availability[[#This Row],[end_missing]]), "",
 IF(OR(availability[[#This Row],[start_not_time]],availability[[#This Row],[end_not_time]]), "",
 (_FV(availability[#This Row],"end_num",TRUE)-_FV(availability[#This Row],"start_num",TRUE))*24))</f>
        <v>0</v>
      </c>
      <c r="Q861">
        <f ca="1">IF(availability[[#This Row],[duration_hours]]="", FALSE,
 OR(availability[[#This Row],[duration_hours]]&lt;=0, availability[[#This Row],[duration_hours]]&gt;16))</f>
        <v>0</v>
      </c>
    </row>
    <row r="862" spans="1:17" x14ac:dyDescent="0.25">
      <c r="A862" t="s">
        <v>973</v>
      </c>
      <c r="B862" t="s">
        <v>1049</v>
      </c>
      <c r="C862" s="1">
        <v>0.33333333333333331</v>
      </c>
      <c r="D862" s="1">
        <v>0.45833333333333331</v>
      </c>
      <c r="E862" t="b">
        <f>LEN(TRIM(availability[[#This Row],[FacultyID]]))=0</f>
        <v>0</v>
      </c>
      <c r="F862" t="b">
        <f>LEN(TRIM(availability[[#This Row],[Day]]))=0</f>
        <v>0</v>
      </c>
      <c r="G862" t="b">
        <f>IF(availability[[#This Row],[Day]]="",FALSE, ISERROR(MATCH(availability[[#This Row],[Day]], RefLists!$E:$E, 0)))</f>
        <v>0</v>
      </c>
      <c r="H862" t="b">
        <f>LEN(availability[[#This Row],[FacultyID]])&lt;&gt;LEN(TRIM(availability[[#This Row],[FacultyID]]))</f>
        <v>0</v>
      </c>
      <c r="I862" t="b">
        <f>OR(availability[[#This Row],[AvailableStart]]="", ISBLANK(availability[[#This Row],[AvailableStart]]))</f>
        <v>0</v>
      </c>
      <c r="J862" t="b">
        <f>OR(availability[[#This Row],[AvailableEnd]]="", ISBLANK(availability[[#This Row],[AvailableEnd]]))</f>
        <v>0</v>
      </c>
      <c r="K862" t="b">
        <f>AND(NOT(availability[[#This Row],[start_missing]]), NOT(ISNUMBER(availability[[#This Row],[AvailableStart]])))</f>
        <v>0</v>
      </c>
      <c r="L862" t="b">
        <f>AND(NOT(availability[[#This Row],[end_missing]]), NOT(ISNUMBER(availability[[#This Row],[AvailableEnd]])))</f>
        <v>0</v>
      </c>
      <c r="M862">
        <f>IF(availability[[#This Row],[start_missing]],"", IF(ISNUMBER(availability[[#This Row],[AvailableStart]]), availability[[#This Row],[AvailableStart]], IFERROR(TIMEVALUE(availability[[#This Row],[AvailableStart]]), "")))</f>
        <v>0.33333333333333331</v>
      </c>
      <c r="N862">
        <f>IF(availability[[#This Row],[end_missing]],"", IF(ISNUMBER(availability[[#This Row],[AvailableEnd]]), availability[[#This Row],[AvailableEnd]], IFERROR(TIMEVALUE(availability[[#This Row],[AvailableEnd]]), "")))</f>
        <v>0.45833333333333331</v>
      </c>
      <c r="O862" t="b">
        <f>IF(OR(availability[[#This Row],[start_missing]],availability[[#This Row],[end_missing]]), FALSE,
 IF(OR(availability[[#This Row],[start_not_time]],availability[[#This Row],[end_not_time]]), FALSE,
 availability[[#This Row],[end_num]]-availability[[#This Row],[start_num]]&lt;0))</f>
        <v>0</v>
      </c>
      <c r="P862" cm="1">
        <f t="array" aca="1" ref="P862" ca="1">IF(OR(availability[[#This Row],[start_missing]],availability[[#This Row],[end_missing]]), "",
 IF(OR(availability[[#This Row],[start_not_time]],availability[[#This Row],[end_not_time]]), "",
 (_FV(availability[#This Row],"end_num",TRUE)-_FV(availability[#This Row],"start_num",TRUE))*24))</f>
        <v>0</v>
      </c>
      <c r="Q862">
        <f ca="1">IF(availability[[#This Row],[duration_hours]]="", FALSE,
 OR(availability[[#This Row],[duration_hours]]&lt;=0, availability[[#This Row],[duration_hours]]&gt;16))</f>
        <v>0</v>
      </c>
    </row>
    <row r="863" spans="1:17" x14ac:dyDescent="0.25">
      <c r="A863" t="s">
        <v>973</v>
      </c>
      <c r="B863" t="s">
        <v>1050</v>
      </c>
      <c r="C863" s="1">
        <v>0.45833333333333331</v>
      </c>
      <c r="D863" s="1">
        <v>0.54166666666666663</v>
      </c>
      <c r="E863" t="b">
        <f>LEN(TRIM(availability[[#This Row],[FacultyID]]))=0</f>
        <v>0</v>
      </c>
      <c r="F863" t="b">
        <f>LEN(TRIM(availability[[#This Row],[Day]]))=0</f>
        <v>0</v>
      </c>
      <c r="G863" t="b">
        <f>IF(availability[[#This Row],[Day]]="",FALSE, ISERROR(MATCH(availability[[#This Row],[Day]], RefLists!$E:$E, 0)))</f>
        <v>0</v>
      </c>
      <c r="H863" t="b">
        <f>LEN(availability[[#This Row],[FacultyID]])&lt;&gt;LEN(TRIM(availability[[#This Row],[FacultyID]]))</f>
        <v>0</v>
      </c>
      <c r="I863" t="b">
        <f>OR(availability[[#This Row],[AvailableStart]]="", ISBLANK(availability[[#This Row],[AvailableStart]]))</f>
        <v>0</v>
      </c>
      <c r="J863" t="b">
        <f>OR(availability[[#This Row],[AvailableEnd]]="", ISBLANK(availability[[#This Row],[AvailableEnd]]))</f>
        <v>0</v>
      </c>
      <c r="K863" t="b">
        <f>AND(NOT(availability[[#This Row],[start_missing]]), NOT(ISNUMBER(availability[[#This Row],[AvailableStart]])))</f>
        <v>0</v>
      </c>
      <c r="L863" t="b">
        <f>AND(NOT(availability[[#This Row],[end_missing]]), NOT(ISNUMBER(availability[[#This Row],[AvailableEnd]])))</f>
        <v>0</v>
      </c>
      <c r="M863">
        <f>IF(availability[[#This Row],[start_missing]],"", IF(ISNUMBER(availability[[#This Row],[AvailableStart]]), availability[[#This Row],[AvailableStart]], IFERROR(TIMEVALUE(availability[[#This Row],[AvailableStart]]), "")))</f>
        <v>0.45833333333333331</v>
      </c>
      <c r="N863">
        <f>IF(availability[[#This Row],[end_missing]],"", IF(ISNUMBER(availability[[#This Row],[AvailableEnd]]), availability[[#This Row],[AvailableEnd]], IFERROR(TIMEVALUE(availability[[#This Row],[AvailableEnd]]), "")))</f>
        <v>0.54166666666666663</v>
      </c>
      <c r="O863" t="b">
        <f>IF(OR(availability[[#This Row],[start_missing]],availability[[#This Row],[end_missing]]), FALSE,
 IF(OR(availability[[#This Row],[start_not_time]],availability[[#This Row],[end_not_time]]), FALSE,
 availability[[#This Row],[end_num]]-availability[[#This Row],[start_num]]&lt;0))</f>
        <v>0</v>
      </c>
      <c r="P863" cm="1">
        <f t="array" aca="1" ref="P863" ca="1">IF(OR(availability[[#This Row],[start_missing]],availability[[#This Row],[end_missing]]), "",
 IF(OR(availability[[#This Row],[start_not_time]],availability[[#This Row],[end_not_time]]), "",
 (_FV(availability[#This Row],"end_num",TRUE)-_FV(availability[#This Row],"start_num",TRUE))*24))</f>
        <v>0</v>
      </c>
      <c r="Q863">
        <f ca="1">IF(availability[[#This Row],[duration_hours]]="", FALSE,
 OR(availability[[#This Row],[duration_hours]]&lt;=0, availability[[#This Row],[duration_hours]]&gt;16))</f>
        <v>0</v>
      </c>
    </row>
    <row r="864" spans="1:17" x14ac:dyDescent="0.25">
      <c r="A864" t="s">
        <v>973</v>
      </c>
      <c r="B864" t="s">
        <v>1052</v>
      </c>
      <c r="C864" s="1">
        <v>0.375</v>
      </c>
      <c r="D864" s="1">
        <v>0.5</v>
      </c>
      <c r="E864" t="b">
        <f>LEN(TRIM(availability[[#This Row],[FacultyID]]))=0</f>
        <v>0</v>
      </c>
      <c r="F864" t="b">
        <f>LEN(TRIM(availability[[#This Row],[Day]]))=0</f>
        <v>0</v>
      </c>
      <c r="G864" t="b">
        <f>IF(availability[[#This Row],[Day]]="",FALSE, ISERROR(MATCH(availability[[#This Row],[Day]], RefLists!$E:$E, 0)))</f>
        <v>0</v>
      </c>
      <c r="H864" t="b">
        <f>LEN(availability[[#This Row],[FacultyID]])&lt;&gt;LEN(TRIM(availability[[#This Row],[FacultyID]]))</f>
        <v>0</v>
      </c>
      <c r="I864" t="b">
        <f>OR(availability[[#This Row],[AvailableStart]]="", ISBLANK(availability[[#This Row],[AvailableStart]]))</f>
        <v>0</v>
      </c>
      <c r="J864" t="b">
        <f>OR(availability[[#This Row],[AvailableEnd]]="", ISBLANK(availability[[#This Row],[AvailableEnd]]))</f>
        <v>0</v>
      </c>
      <c r="K864" t="b">
        <f>AND(NOT(availability[[#This Row],[start_missing]]), NOT(ISNUMBER(availability[[#This Row],[AvailableStart]])))</f>
        <v>0</v>
      </c>
      <c r="L864" t="b">
        <f>AND(NOT(availability[[#This Row],[end_missing]]), NOT(ISNUMBER(availability[[#This Row],[AvailableEnd]])))</f>
        <v>0</v>
      </c>
      <c r="M864">
        <f>IF(availability[[#This Row],[start_missing]],"", IF(ISNUMBER(availability[[#This Row],[AvailableStart]]), availability[[#This Row],[AvailableStart]], IFERROR(TIMEVALUE(availability[[#This Row],[AvailableStart]]), "")))</f>
        <v>0.375</v>
      </c>
      <c r="N864">
        <f>IF(availability[[#This Row],[end_missing]],"", IF(ISNUMBER(availability[[#This Row],[AvailableEnd]]), availability[[#This Row],[AvailableEnd]], IFERROR(TIMEVALUE(availability[[#This Row],[AvailableEnd]]), "")))</f>
        <v>0.5</v>
      </c>
      <c r="O864" t="b">
        <f>IF(OR(availability[[#This Row],[start_missing]],availability[[#This Row],[end_missing]]), FALSE,
 IF(OR(availability[[#This Row],[start_not_time]],availability[[#This Row],[end_not_time]]), FALSE,
 availability[[#This Row],[end_num]]-availability[[#This Row],[start_num]]&lt;0))</f>
        <v>0</v>
      </c>
      <c r="P864" cm="1">
        <f t="array" aca="1" ref="P864" ca="1">IF(OR(availability[[#This Row],[start_missing]],availability[[#This Row],[end_missing]]), "",
 IF(OR(availability[[#This Row],[start_not_time]],availability[[#This Row],[end_not_time]]), "",
 (_FV(availability[#This Row],"end_num",TRUE)-_FV(availability[#This Row],"start_num",TRUE))*24))</f>
        <v>0</v>
      </c>
      <c r="Q864">
        <f ca="1">IF(availability[[#This Row],[duration_hours]]="", FALSE,
 OR(availability[[#This Row],[duration_hours]]&lt;=0, availability[[#This Row],[duration_hours]]&gt;16))</f>
        <v>0</v>
      </c>
    </row>
    <row r="865" spans="1:17" x14ac:dyDescent="0.25">
      <c r="A865" t="s">
        <v>973</v>
      </c>
      <c r="B865" t="s">
        <v>1053</v>
      </c>
      <c r="C865" s="1">
        <v>0.45833333333333331</v>
      </c>
      <c r="D865" s="1">
        <v>0.54166666666666663</v>
      </c>
      <c r="E865" t="b">
        <f>LEN(TRIM(availability[[#This Row],[FacultyID]]))=0</f>
        <v>0</v>
      </c>
      <c r="F865" t="b">
        <f>LEN(TRIM(availability[[#This Row],[Day]]))=0</f>
        <v>0</v>
      </c>
      <c r="G865" t="b">
        <f>IF(availability[[#This Row],[Day]]="",FALSE, ISERROR(MATCH(availability[[#This Row],[Day]], RefLists!$E:$E, 0)))</f>
        <v>0</v>
      </c>
      <c r="H865" t="b">
        <f>LEN(availability[[#This Row],[FacultyID]])&lt;&gt;LEN(TRIM(availability[[#This Row],[FacultyID]]))</f>
        <v>0</v>
      </c>
      <c r="I865" t="b">
        <f>OR(availability[[#This Row],[AvailableStart]]="", ISBLANK(availability[[#This Row],[AvailableStart]]))</f>
        <v>0</v>
      </c>
      <c r="J865" t="b">
        <f>OR(availability[[#This Row],[AvailableEnd]]="", ISBLANK(availability[[#This Row],[AvailableEnd]]))</f>
        <v>0</v>
      </c>
      <c r="K865" t="b">
        <f>AND(NOT(availability[[#This Row],[start_missing]]), NOT(ISNUMBER(availability[[#This Row],[AvailableStart]])))</f>
        <v>0</v>
      </c>
      <c r="L865" t="b">
        <f>AND(NOT(availability[[#This Row],[end_missing]]), NOT(ISNUMBER(availability[[#This Row],[AvailableEnd]])))</f>
        <v>0</v>
      </c>
      <c r="M865">
        <f>IF(availability[[#This Row],[start_missing]],"", IF(ISNUMBER(availability[[#This Row],[AvailableStart]]), availability[[#This Row],[AvailableStart]], IFERROR(TIMEVALUE(availability[[#This Row],[AvailableStart]]), "")))</f>
        <v>0.45833333333333331</v>
      </c>
      <c r="N865">
        <f>IF(availability[[#This Row],[end_missing]],"", IF(ISNUMBER(availability[[#This Row],[AvailableEnd]]), availability[[#This Row],[AvailableEnd]], IFERROR(TIMEVALUE(availability[[#This Row],[AvailableEnd]]), "")))</f>
        <v>0.54166666666666663</v>
      </c>
      <c r="O865" t="b">
        <f>IF(OR(availability[[#This Row],[start_missing]],availability[[#This Row],[end_missing]]), FALSE,
 IF(OR(availability[[#This Row],[start_not_time]],availability[[#This Row],[end_not_time]]), FALSE,
 availability[[#This Row],[end_num]]-availability[[#This Row],[start_num]]&lt;0))</f>
        <v>0</v>
      </c>
      <c r="P865" cm="1">
        <f t="array" aca="1" ref="P865" ca="1">IF(OR(availability[[#This Row],[start_missing]],availability[[#This Row],[end_missing]]), "",
 IF(OR(availability[[#This Row],[start_not_time]],availability[[#This Row],[end_not_time]]), "",
 (_FV(availability[#This Row],"end_num",TRUE)-_FV(availability[#This Row],"start_num",TRUE))*24))</f>
        <v>0</v>
      </c>
      <c r="Q865">
        <f ca="1">IF(availability[[#This Row],[duration_hours]]="", FALSE,
 OR(availability[[#This Row],[duration_hours]]&lt;=0, availability[[#This Row],[duration_hours]]&gt;16))</f>
        <v>0</v>
      </c>
    </row>
    <row r="866" spans="1:17" x14ac:dyDescent="0.25">
      <c r="A866" t="s">
        <v>976</v>
      </c>
      <c r="B866" t="s">
        <v>1052</v>
      </c>
      <c r="C866" s="1">
        <v>0.41666666666666669</v>
      </c>
      <c r="D866" s="1">
        <v>0.54166666666666663</v>
      </c>
      <c r="E866" t="b">
        <f>LEN(TRIM(availability[[#This Row],[FacultyID]]))=0</f>
        <v>0</v>
      </c>
      <c r="F866" t="b">
        <f>LEN(TRIM(availability[[#This Row],[Day]]))=0</f>
        <v>0</v>
      </c>
      <c r="G866" t="b">
        <f>IF(availability[[#This Row],[Day]]="",FALSE, ISERROR(MATCH(availability[[#This Row],[Day]], RefLists!$E:$E, 0)))</f>
        <v>0</v>
      </c>
      <c r="H866" t="b">
        <f>LEN(availability[[#This Row],[FacultyID]])&lt;&gt;LEN(TRIM(availability[[#This Row],[FacultyID]]))</f>
        <v>0</v>
      </c>
      <c r="I866" t="b">
        <f>OR(availability[[#This Row],[AvailableStart]]="", ISBLANK(availability[[#This Row],[AvailableStart]]))</f>
        <v>0</v>
      </c>
      <c r="J866" t="b">
        <f>OR(availability[[#This Row],[AvailableEnd]]="", ISBLANK(availability[[#This Row],[AvailableEnd]]))</f>
        <v>0</v>
      </c>
      <c r="K866" t="b">
        <f>AND(NOT(availability[[#This Row],[start_missing]]), NOT(ISNUMBER(availability[[#This Row],[AvailableStart]])))</f>
        <v>0</v>
      </c>
      <c r="L866" t="b">
        <f>AND(NOT(availability[[#This Row],[end_missing]]), NOT(ISNUMBER(availability[[#This Row],[AvailableEnd]])))</f>
        <v>0</v>
      </c>
      <c r="M866">
        <f>IF(availability[[#This Row],[start_missing]],"", IF(ISNUMBER(availability[[#This Row],[AvailableStart]]), availability[[#This Row],[AvailableStart]], IFERROR(TIMEVALUE(availability[[#This Row],[AvailableStart]]), "")))</f>
        <v>0.41666666666666669</v>
      </c>
      <c r="N866">
        <f>IF(availability[[#This Row],[end_missing]],"", IF(ISNUMBER(availability[[#This Row],[AvailableEnd]]), availability[[#This Row],[AvailableEnd]], IFERROR(TIMEVALUE(availability[[#This Row],[AvailableEnd]]), "")))</f>
        <v>0.54166666666666663</v>
      </c>
      <c r="O866" t="b">
        <f>IF(OR(availability[[#This Row],[start_missing]],availability[[#This Row],[end_missing]]), FALSE,
 IF(OR(availability[[#This Row],[start_not_time]],availability[[#This Row],[end_not_time]]), FALSE,
 availability[[#This Row],[end_num]]-availability[[#This Row],[start_num]]&lt;0))</f>
        <v>0</v>
      </c>
      <c r="P866" cm="1">
        <f t="array" aca="1" ref="P866" ca="1">IF(OR(availability[[#This Row],[start_missing]],availability[[#This Row],[end_missing]]), "",
 IF(OR(availability[[#This Row],[start_not_time]],availability[[#This Row],[end_not_time]]), "",
 (_FV(availability[#This Row],"end_num",TRUE)-_FV(availability[#This Row],"start_num",TRUE))*24))</f>
        <v>0</v>
      </c>
      <c r="Q866">
        <f ca="1">IF(availability[[#This Row],[duration_hours]]="", FALSE,
 OR(availability[[#This Row],[duration_hours]]&lt;=0, availability[[#This Row],[duration_hours]]&gt;16))</f>
        <v>0</v>
      </c>
    </row>
    <row r="867" spans="1:17" x14ac:dyDescent="0.25">
      <c r="A867" t="s">
        <v>976</v>
      </c>
      <c r="B867" t="s">
        <v>1049</v>
      </c>
      <c r="C867" s="1">
        <v>0.45833333333333331</v>
      </c>
      <c r="D867" s="1">
        <v>0.58333333333333337</v>
      </c>
      <c r="E867" t="b">
        <f>LEN(TRIM(availability[[#This Row],[FacultyID]]))=0</f>
        <v>0</v>
      </c>
      <c r="F867" t="b">
        <f>LEN(TRIM(availability[[#This Row],[Day]]))=0</f>
        <v>0</v>
      </c>
      <c r="G867" t="b">
        <f>IF(availability[[#This Row],[Day]]="",FALSE, ISERROR(MATCH(availability[[#This Row],[Day]], RefLists!$E:$E, 0)))</f>
        <v>0</v>
      </c>
      <c r="H867" t="b">
        <f>LEN(availability[[#This Row],[FacultyID]])&lt;&gt;LEN(TRIM(availability[[#This Row],[FacultyID]]))</f>
        <v>0</v>
      </c>
      <c r="I867" t="b">
        <f>OR(availability[[#This Row],[AvailableStart]]="", ISBLANK(availability[[#This Row],[AvailableStart]]))</f>
        <v>0</v>
      </c>
      <c r="J867" t="b">
        <f>OR(availability[[#This Row],[AvailableEnd]]="", ISBLANK(availability[[#This Row],[AvailableEnd]]))</f>
        <v>0</v>
      </c>
      <c r="K867" t="b">
        <f>AND(NOT(availability[[#This Row],[start_missing]]), NOT(ISNUMBER(availability[[#This Row],[AvailableStart]])))</f>
        <v>0</v>
      </c>
      <c r="L867" t="b">
        <f>AND(NOT(availability[[#This Row],[end_missing]]), NOT(ISNUMBER(availability[[#This Row],[AvailableEnd]])))</f>
        <v>0</v>
      </c>
      <c r="M867">
        <f>IF(availability[[#This Row],[start_missing]],"", IF(ISNUMBER(availability[[#This Row],[AvailableStart]]), availability[[#This Row],[AvailableStart]], IFERROR(TIMEVALUE(availability[[#This Row],[AvailableStart]]), "")))</f>
        <v>0.45833333333333331</v>
      </c>
      <c r="N867">
        <f>IF(availability[[#This Row],[end_missing]],"", IF(ISNUMBER(availability[[#This Row],[AvailableEnd]]), availability[[#This Row],[AvailableEnd]], IFERROR(TIMEVALUE(availability[[#This Row],[AvailableEnd]]), "")))</f>
        <v>0.58333333333333337</v>
      </c>
      <c r="O867" t="b">
        <f>IF(OR(availability[[#This Row],[start_missing]],availability[[#This Row],[end_missing]]), FALSE,
 IF(OR(availability[[#This Row],[start_not_time]],availability[[#This Row],[end_not_time]]), FALSE,
 availability[[#This Row],[end_num]]-availability[[#This Row],[start_num]]&lt;0))</f>
        <v>0</v>
      </c>
      <c r="P867" cm="1">
        <f t="array" aca="1" ref="P867" ca="1">IF(OR(availability[[#This Row],[start_missing]],availability[[#This Row],[end_missing]]), "",
 IF(OR(availability[[#This Row],[start_not_time]],availability[[#This Row],[end_not_time]]), "",
 (_FV(availability[#This Row],"end_num",TRUE)-_FV(availability[#This Row],"start_num",TRUE))*24))</f>
        <v>0</v>
      </c>
      <c r="Q867">
        <f ca="1">IF(availability[[#This Row],[duration_hours]]="", FALSE,
 OR(availability[[#This Row],[duration_hours]]&lt;=0, availability[[#This Row],[duration_hours]]&gt;16))</f>
        <v>0</v>
      </c>
    </row>
    <row r="868" spans="1:17" x14ac:dyDescent="0.25">
      <c r="A868" t="s">
        <v>979</v>
      </c>
      <c r="B868" t="s">
        <v>1053</v>
      </c>
      <c r="C868" s="1">
        <v>0.5</v>
      </c>
      <c r="D868" s="1">
        <v>0.58333333333333337</v>
      </c>
      <c r="E868" t="b">
        <f>LEN(TRIM(availability[[#This Row],[FacultyID]]))=0</f>
        <v>0</v>
      </c>
      <c r="F868" t="b">
        <f>LEN(TRIM(availability[[#This Row],[Day]]))=0</f>
        <v>0</v>
      </c>
      <c r="G868" t="b">
        <f>IF(availability[[#This Row],[Day]]="",FALSE, ISERROR(MATCH(availability[[#This Row],[Day]], RefLists!$E:$E, 0)))</f>
        <v>0</v>
      </c>
      <c r="H868" t="b">
        <f>LEN(availability[[#This Row],[FacultyID]])&lt;&gt;LEN(TRIM(availability[[#This Row],[FacultyID]]))</f>
        <v>0</v>
      </c>
      <c r="I868" t="b">
        <f>OR(availability[[#This Row],[AvailableStart]]="", ISBLANK(availability[[#This Row],[AvailableStart]]))</f>
        <v>0</v>
      </c>
      <c r="J868" t="b">
        <f>OR(availability[[#This Row],[AvailableEnd]]="", ISBLANK(availability[[#This Row],[AvailableEnd]]))</f>
        <v>0</v>
      </c>
      <c r="K868" t="b">
        <f>AND(NOT(availability[[#This Row],[start_missing]]), NOT(ISNUMBER(availability[[#This Row],[AvailableStart]])))</f>
        <v>0</v>
      </c>
      <c r="L868" t="b">
        <f>AND(NOT(availability[[#This Row],[end_missing]]), NOT(ISNUMBER(availability[[#This Row],[AvailableEnd]])))</f>
        <v>0</v>
      </c>
      <c r="M868">
        <f>IF(availability[[#This Row],[start_missing]],"", IF(ISNUMBER(availability[[#This Row],[AvailableStart]]), availability[[#This Row],[AvailableStart]], IFERROR(TIMEVALUE(availability[[#This Row],[AvailableStart]]), "")))</f>
        <v>0.5</v>
      </c>
      <c r="N868">
        <f>IF(availability[[#This Row],[end_missing]],"", IF(ISNUMBER(availability[[#This Row],[AvailableEnd]]), availability[[#This Row],[AvailableEnd]], IFERROR(TIMEVALUE(availability[[#This Row],[AvailableEnd]]), "")))</f>
        <v>0.58333333333333337</v>
      </c>
      <c r="O868" t="b">
        <f>IF(OR(availability[[#This Row],[start_missing]],availability[[#This Row],[end_missing]]), FALSE,
 IF(OR(availability[[#This Row],[start_not_time]],availability[[#This Row],[end_not_time]]), FALSE,
 availability[[#This Row],[end_num]]-availability[[#This Row],[start_num]]&lt;0))</f>
        <v>0</v>
      </c>
      <c r="P868" cm="1">
        <f t="array" aca="1" ref="P868" ca="1">IF(OR(availability[[#This Row],[start_missing]],availability[[#This Row],[end_missing]]), "",
 IF(OR(availability[[#This Row],[start_not_time]],availability[[#This Row],[end_not_time]]), "",
 (_FV(availability[#This Row],"end_num",TRUE)-_FV(availability[#This Row],"start_num",TRUE))*24))</f>
        <v>0</v>
      </c>
      <c r="Q868">
        <f ca="1">IF(availability[[#This Row],[duration_hours]]="", FALSE,
 OR(availability[[#This Row],[duration_hours]]&lt;=0, availability[[#This Row],[duration_hours]]&gt;16))</f>
        <v>0</v>
      </c>
    </row>
    <row r="869" spans="1:17" x14ac:dyDescent="0.25">
      <c r="A869" t="s">
        <v>979</v>
      </c>
      <c r="B869" t="s">
        <v>1049</v>
      </c>
      <c r="C869" s="1">
        <v>0.45833333333333331</v>
      </c>
      <c r="D869" s="1">
        <v>0.625</v>
      </c>
      <c r="E869" t="b">
        <f>LEN(TRIM(availability[[#This Row],[FacultyID]]))=0</f>
        <v>0</v>
      </c>
      <c r="F869" t="b">
        <f>LEN(TRIM(availability[[#This Row],[Day]]))=0</f>
        <v>0</v>
      </c>
      <c r="G869" t="b">
        <f>IF(availability[[#This Row],[Day]]="",FALSE, ISERROR(MATCH(availability[[#This Row],[Day]], RefLists!$E:$E, 0)))</f>
        <v>0</v>
      </c>
      <c r="H869" t="b">
        <f>LEN(availability[[#This Row],[FacultyID]])&lt;&gt;LEN(TRIM(availability[[#This Row],[FacultyID]]))</f>
        <v>0</v>
      </c>
      <c r="I869" t="b">
        <f>OR(availability[[#This Row],[AvailableStart]]="", ISBLANK(availability[[#This Row],[AvailableStart]]))</f>
        <v>0</v>
      </c>
      <c r="J869" t="b">
        <f>OR(availability[[#This Row],[AvailableEnd]]="", ISBLANK(availability[[#This Row],[AvailableEnd]]))</f>
        <v>0</v>
      </c>
      <c r="K869" t="b">
        <f>AND(NOT(availability[[#This Row],[start_missing]]), NOT(ISNUMBER(availability[[#This Row],[AvailableStart]])))</f>
        <v>0</v>
      </c>
      <c r="L869" t="b">
        <f>AND(NOT(availability[[#This Row],[end_missing]]), NOT(ISNUMBER(availability[[#This Row],[AvailableEnd]])))</f>
        <v>0</v>
      </c>
      <c r="M869">
        <f>IF(availability[[#This Row],[start_missing]],"", IF(ISNUMBER(availability[[#This Row],[AvailableStart]]), availability[[#This Row],[AvailableStart]], IFERROR(TIMEVALUE(availability[[#This Row],[AvailableStart]]), "")))</f>
        <v>0.45833333333333331</v>
      </c>
      <c r="N869">
        <f>IF(availability[[#This Row],[end_missing]],"", IF(ISNUMBER(availability[[#This Row],[AvailableEnd]]), availability[[#This Row],[AvailableEnd]], IFERROR(TIMEVALUE(availability[[#This Row],[AvailableEnd]]), "")))</f>
        <v>0.625</v>
      </c>
      <c r="O869" t="b">
        <f>IF(OR(availability[[#This Row],[start_missing]],availability[[#This Row],[end_missing]]), FALSE,
 IF(OR(availability[[#This Row],[start_not_time]],availability[[#This Row],[end_not_time]]), FALSE,
 availability[[#This Row],[end_num]]-availability[[#This Row],[start_num]]&lt;0))</f>
        <v>0</v>
      </c>
      <c r="P869" cm="1">
        <f t="array" aca="1" ref="P869" ca="1">IF(OR(availability[[#This Row],[start_missing]],availability[[#This Row],[end_missing]]), "",
 IF(OR(availability[[#This Row],[start_not_time]],availability[[#This Row],[end_not_time]]), "",
 (_FV(availability[#This Row],"end_num",TRUE)-_FV(availability[#This Row],"start_num",TRUE))*24))</f>
        <v>0</v>
      </c>
      <c r="Q869">
        <f ca="1">IF(availability[[#This Row],[duration_hours]]="", FALSE,
 OR(availability[[#This Row],[duration_hours]]&lt;=0, availability[[#This Row],[duration_hours]]&gt;16))</f>
        <v>0</v>
      </c>
    </row>
    <row r="870" spans="1:17" x14ac:dyDescent="0.25">
      <c r="A870" t="s">
        <v>979</v>
      </c>
      <c r="B870" t="s">
        <v>1051</v>
      </c>
      <c r="C870" s="1">
        <v>0.375</v>
      </c>
      <c r="D870" s="1">
        <v>0.54166666666666663</v>
      </c>
      <c r="E870" t="b">
        <f>LEN(TRIM(availability[[#This Row],[FacultyID]]))=0</f>
        <v>0</v>
      </c>
      <c r="F870" t="b">
        <f>LEN(TRIM(availability[[#This Row],[Day]]))=0</f>
        <v>0</v>
      </c>
      <c r="G870" t="b">
        <f>IF(availability[[#This Row],[Day]]="",FALSE, ISERROR(MATCH(availability[[#This Row],[Day]], RefLists!$E:$E, 0)))</f>
        <v>0</v>
      </c>
      <c r="H870" t="b">
        <f>LEN(availability[[#This Row],[FacultyID]])&lt;&gt;LEN(TRIM(availability[[#This Row],[FacultyID]]))</f>
        <v>0</v>
      </c>
      <c r="I870" t="b">
        <f>OR(availability[[#This Row],[AvailableStart]]="", ISBLANK(availability[[#This Row],[AvailableStart]]))</f>
        <v>0</v>
      </c>
      <c r="J870" t="b">
        <f>OR(availability[[#This Row],[AvailableEnd]]="", ISBLANK(availability[[#This Row],[AvailableEnd]]))</f>
        <v>0</v>
      </c>
      <c r="K870" t="b">
        <f>AND(NOT(availability[[#This Row],[start_missing]]), NOT(ISNUMBER(availability[[#This Row],[AvailableStart]])))</f>
        <v>0</v>
      </c>
      <c r="L870" t="b">
        <f>AND(NOT(availability[[#This Row],[end_missing]]), NOT(ISNUMBER(availability[[#This Row],[AvailableEnd]])))</f>
        <v>0</v>
      </c>
      <c r="M870">
        <f>IF(availability[[#This Row],[start_missing]],"", IF(ISNUMBER(availability[[#This Row],[AvailableStart]]), availability[[#This Row],[AvailableStart]], IFERROR(TIMEVALUE(availability[[#This Row],[AvailableStart]]), "")))</f>
        <v>0.375</v>
      </c>
      <c r="N870">
        <f>IF(availability[[#This Row],[end_missing]],"", IF(ISNUMBER(availability[[#This Row],[AvailableEnd]]), availability[[#This Row],[AvailableEnd]], IFERROR(TIMEVALUE(availability[[#This Row],[AvailableEnd]]), "")))</f>
        <v>0.54166666666666663</v>
      </c>
      <c r="O870" t="b">
        <f>IF(OR(availability[[#This Row],[start_missing]],availability[[#This Row],[end_missing]]), FALSE,
 IF(OR(availability[[#This Row],[start_not_time]],availability[[#This Row],[end_not_time]]), FALSE,
 availability[[#This Row],[end_num]]-availability[[#This Row],[start_num]]&lt;0))</f>
        <v>0</v>
      </c>
      <c r="P870" cm="1">
        <f t="array" aca="1" ref="P870" ca="1">IF(OR(availability[[#This Row],[start_missing]],availability[[#This Row],[end_missing]]), "",
 IF(OR(availability[[#This Row],[start_not_time]],availability[[#This Row],[end_not_time]]), "",
 (_FV(availability[#This Row],"end_num",TRUE)-_FV(availability[#This Row],"start_num",TRUE))*24))</f>
        <v>0</v>
      </c>
      <c r="Q870">
        <f ca="1">IF(availability[[#This Row],[duration_hours]]="", FALSE,
 OR(availability[[#This Row],[duration_hours]]&lt;=0, availability[[#This Row],[duration_hours]]&gt;16))</f>
        <v>0</v>
      </c>
    </row>
    <row r="871" spans="1:17" x14ac:dyDescent="0.25">
      <c r="A871" t="s">
        <v>982</v>
      </c>
      <c r="B871" t="s">
        <v>1049</v>
      </c>
      <c r="C871" s="1">
        <v>0.5</v>
      </c>
      <c r="D871" s="1">
        <v>0.58333333333333337</v>
      </c>
      <c r="E871" t="b">
        <f>LEN(TRIM(availability[[#This Row],[FacultyID]]))=0</f>
        <v>0</v>
      </c>
      <c r="F871" t="b">
        <f>LEN(TRIM(availability[[#This Row],[Day]]))=0</f>
        <v>0</v>
      </c>
      <c r="G871" t="b">
        <f>IF(availability[[#This Row],[Day]]="",FALSE, ISERROR(MATCH(availability[[#This Row],[Day]], RefLists!$E:$E, 0)))</f>
        <v>0</v>
      </c>
      <c r="H871" t="b">
        <f>LEN(availability[[#This Row],[FacultyID]])&lt;&gt;LEN(TRIM(availability[[#This Row],[FacultyID]]))</f>
        <v>0</v>
      </c>
      <c r="I871" t="b">
        <f>OR(availability[[#This Row],[AvailableStart]]="", ISBLANK(availability[[#This Row],[AvailableStart]]))</f>
        <v>0</v>
      </c>
      <c r="J871" t="b">
        <f>OR(availability[[#This Row],[AvailableEnd]]="", ISBLANK(availability[[#This Row],[AvailableEnd]]))</f>
        <v>0</v>
      </c>
      <c r="K871" t="b">
        <f>AND(NOT(availability[[#This Row],[start_missing]]), NOT(ISNUMBER(availability[[#This Row],[AvailableStart]])))</f>
        <v>0</v>
      </c>
      <c r="L871" t="b">
        <f>AND(NOT(availability[[#This Row],[end_missing]]), NOT(ISNUMBER(availability[[#This Row],[AvailableEnd]])))</f>
        <v>0</v>
      </c>
      <c r="M871">
        <f>IF(availability[[#This Row],[start_missing]],"", IF(ISNUMBER(availability[[#This Row],[AvailableStart]]), availability[[#This Row],[AvailableStart]], IFERROR(TIMEVALUE(availability[[#This Row],[AvailableStart]]), "")))</f>
        <v>0.5</v>
      </c>
      <c r="N871">
        <f>IF(availability[[#This Row],[end_missing]],"", IF(ISNUMBER(availability[[#This Row],[AvailableEnd]]), availability[[#This Row],[AvailableEnd]], IFERROR(TIMEVALUE(availability[[#This Row],[AvailableEnd]]), "")))</f>
        <v>0.58333333333333337</v>
      </c>
      <c r="O871" t="b">
        <f>IF(OR(availability[[#This Row],[start_missing]],availability[[#This Row],[end_missing]]), FALSE,
 IF(OR(availability[[#This Row],[start_not_time]],availability[[#This Row],[end_not_time]]), FALSE,
 availability[[#This Row],[end_num]]-availability[[#This Row],[start_num]]&lt;0))</f>
        <v>0</v>
      </c>
      <c r="P871" cm="1">
        <f t="array" aca="1" ref="P871" ca="1">IF(OR(availability[[#This Row],[start_missing]],availability[[#This Row],[end_missing]]), "",
 IF(OR(availability[[#This Row],[start_not_time]],availability[[#This Row],[end_not_time]]), "",
 (_FV(availability[#This Row],"end_num",TRUE)-_FV(availability[#This Row],"start_num",TRUE))*24))</f>
        <v>0</v>
      </c>
      <c r="Q871">
        <f ca="1">IF(availability[[#This Row],[duration_hours]]="", FALSE,
 OR(availability[[#This Row],[duration_hours]]&lt;=0, availability[[#This Row],[duration_hours]]&gt;16))</f>
        <v>0</v>
      </c>
    </row>
    <row r="872" spans="1:17" x14ac:dyDescent="0.25">
      <c r="A872" t="s">
        <v>982</v>
      </c>
      <c r="B872" t="s">
        <v>1050</v>
      </c>
      <c r="C872" s="1">
        <v>0.5</v>
      </c>
      <c r="D872" s="1">
        <v>0.625</v>
      </c>
      <c r="E872" t="b">
        <f>LEN(TRIM(availability[[#This Row],[FacultyID]]))=0</f>
        <v>0</v>
      </c>
      <c r="F872" t="b">
        <f>LEN(TRIM(availability[[#This Row],[Day]]))=0</f>
        <v>0</v>
      </c>
      <c r="G872" t="b">
        <f>IF(availability[[#This Row],[Day]]="",FALSE, ISERROR(MATCH(availability[[#This Row],[Day]], RefLists!$E:$E, 0)))</f>
        <v>0</v>
      </c>
      <c r="H872" t="b">
        <f>LEN(availability[[#This Row],[FacultyID]])&lt;&gt;LEN(TRIM(availability[[#This Row],[FacultyID]]))</f>
        <v>0</v>
      </c>
      <c r="I872" t="b">
        <f>OR(availability[[#This Row],[AvailableStart]]="", ISBLANK(availability[[#This Row],[AvailableStart]]))</f>
        <v>0</v>
      </c>
      <c r="J872" t="b">
        <f>OR(availability[[#This Row],[AvailableEnd]]="", ISBLANK(availability[[#This Row],[AvailableEnd]]))</f>
        <v>0</v>
      </c>
      <c r="K872" t="b">
        <f>AND(NOT(availability[[#This Row],[start_missing]]), NOT(ISNUMBER(availability[[#This Row],[AvailableStart]])))</f>
        <v>0</v>
      </c>
      <c r="L872" t="b">
        <f>AND(NOT(availability[[#This Row],[end_missing]]), NOT(ISNUMBER(availability[[#This Row],[AvailableEnd]])))</f>
        <v>0</v>
      </c>
      <c r="M872">
        <f>IF(availability[[#This Row],[start_missing]],"", IF(ISNUMBER(availability[[#This Row],[AvailableStart]]), availability[[#This Row],[AvailableStart]], IFERROR(TIMEVALUE(availability[[#This Row],[AvailableStart]]), "")))</f>
        <v>0.5</v>
      </c>
      <c r="N872">
        <f>IF(availability[[#This Row],[end_missing]],"", IF(ISNUMBER(availability[[#This Row],[AvailableEnd]]), availability[[#This Row],[AvailableEnd]], IFERROR(TIMEVALUE(availability[[#This Row],[AvailableEnd]]), "")))</f>
        <v>0.625</v>
      </c>
      <c r="O872" t="b">
        <f>IF(OR(availability[[#This Row],[start_missing]],availability[[#This Row],[end_missing]]), FALSE,
 IF(OR(availability[[#This Row],[start_not_time]],availability[[#This Row],[end_not_time]]), FALSE,
 availability[[#This Row],[end_num]]-availability[[#This Row],[start_num]]&lt;0))</f>
        <v>0</v>
      </c>
      <c r="P872" cm="1">
        <f t="array" aca="1" ref="P872" ca="1">IF(OR(availability[[#This Row],[start_missing]],availability[[#This Row],[end_missing]]), "",
 IF(OR(availability[[#This Row],[start_not_time]],availability[[#This Row],[end_not_time]]), "",
 (_FV(availability[#This Row],"end_num",TRUE)-_FV(availability[#This Row],"start_num",TRUE))*24))</f>
        <v>0</v>
      </c>
      <c r="Q872">
        <f ca="1">IF(availability[[#This Row],[duration_hours]]="", FALSE,
 OR(availability[[#This Row],[duration_hours]]&lt;=0, availability[[#This Row],[duration_hours]]&gt;16))</f>
        <v>0</v>
      </c>
    </row>
    <row r="873" spans="1:17" x14ac:dyDescent="0.25">
      <c r="A873" t="s">
        <v>982</v>
      </c>
      <c r="B873" t="s">
        <v>1052</v>
      </c>
      <c r="C873" s="1">
        <v>0.375</v>
      </c>
      <c r="D873" s="1">
        <v>0.45833333333333331</v>
      </c>
      <c r="E873" t="b">
        <f>LEN(TRIM(availability[[#This Row],[FacultyID]]))=0</f>
        <v>0</v>
      </c>
      <c r="F873" t="b">
        <f>LEN(TRIM(availability[[#This Row],[Day]]))=0</f>
        <v>0</v>
      </c>
      <c r="G873" t="b">
        <f>IF(availability[[#This Row],[Day]]="",FALSE, ISERROR(MATCH(availability[[#This Row],[Day]], RefLists!$E:$E, 0)))</f>
        <v>0</v>
      </c>
      <c r="H873" t="b">
        <f>LEN(availability[[#This Row],[FacultyID]])&lt;&gt;LEN(TRIM(availability[[#This Row],[FacultyID]]))</f>
        <v>0</v>
      </c>
      <c r="I873" t="b">
        <f>OR(availability[[#This Row],[AvailableStart]]="", ISBLANK(availability[[#This Row],[AvailableStart]]))</f>
        <v>0</v>
      </c>
      <c r="J873" t="b">
        <f>OR(availability[[#This Row],[AvailableEnd]]="", ISBLANK(availability[[#This Row],[AvailableEnd]]))</f>
        <v>0</v>
      </c>
      <c r="K873" t="b">
        <f>AND(NOT(availability[[#This Row],[start_missing]]), NOT(ISNUMBER(availability[[#This Row],[AvailableStart]])))</f>
        <v>0</v>
      </c>
      <c r="L873" t="b">
        <f>AND(NOT(availability[[#This Row],[end_missing]]), NOT(ISNUMBER(availability[[#This Row],[AvailableEnd]])))</f>
        <v>0</v>
      </c>
      <c r="M873">
        <f>IF(availability[[#This Row],[start_missing]],"", IF(ISNUMBER(availability[[#This Row],[AvailableStart]]), availability[[#This Row],[AvailableStart]], IFERROR(TIMEVALUE(availability[[#This Row],[AvailableStart]]), "")))</f>
        <v>0.375</v>
      </c>
      <c r="N873">
        <f>IF(availability[[#This Row],[end_missing]],"", IF(ISNUMBER(availability[[#This Row],[AvailableEnd]]), availability[[#This Row],[AvailableEnd]], IFERROR(TIMEVALUE(availability[[#This Row],[AvailableEnd]]), "")))</f>
        <v>0.45833333333333331</v>
      </c>
      <c r="O873" t="b">
        <f>IF(OR(availability[[#This Row],[start_missing]],availability[[#This Row],[end_missing]]), FALSE,
 IF(OR(availability[[#This Row],[start_not_time]],availability[[#This Row],[end_not_time]]), FALSE,
 availability[[#This Row],[end_num]]-availability[[#This Row],[start_num]]&lt;0))</f>
        <v>0</v>
      </c>
      <c r="P873" cm="1">
        <f t="array" aca="1" ref="P873" ca="1">IF(OR(availability[[#This Row],[start_missing]],availability[[#This Row],[end_missing]]), "",
 IF(OR(availability[[#This Row],[start_not_time]],availability[[#This Row],[end_not_time]]), "",
 (_FV(availability[#This Row],"end_num",TRUE)-_FV(availability[#This Row],"start_num",TRUE))*24))</f>
        <v>0</v>
      </c>
      <c r="Q873">
        <f ca="1">IF(availability[[#This Row],[duration_hours]]="", FALSE,
 OR(availability[[#This Row],[duration_hours]]&lt;=0, availability[[#This Row],[duration_hours]]&gt;16))</f>
        <v>0</v>
      </c>
    </row>
    <row r="874" spans="1:17" x14ac:dyDescent="0.25">
      <c r="A874" t="s">
        <v>982</v>
      </c>
      <c r="B874" t="s">
        <v>1051</v>
      </c>
      <c r="C874" s="1">
        <v>0.33333333333333331</v>
      </c>
      <c r="D874" s="1">
        <v>0.45833333333333331</v>
      </c>
      <c r="E874" t="b">
        <f>LEN(TRIM(availability[[#This Row],[FacultyID]]))=0</f>
        <v>0</v>
      </c>
      <c r="F874" t="b">
        <f>LEN(TRIM(availability[[#This Row],[Day]]))=0</f>
        <v>0</v>
      </c>
      <c r="G874" t="b">
        <f>IF(availability[[#This Row],[Day]]="",FALSE, ISERROR(MATCH(availability[[#This Row],[Day]], RefLists!$E:$E, 0)))</f>
        <v>0</v>
      </c>
      <c r="H874" t="b">
        <f>LEN(availability[[#This Row],[FacultyID]])&lt;&gt;LEN(TRIM(availability[[#This Row],[FacultyID]]))</f>
        <v>0</v>
      </c>
      <c r="I874" t="b">
        <f>OR(availability[[#This Row],[AvailableStart]]="", ISBLANK(availability[[#This Row],[AvailableStart]]))</f>
        <v>0</v>
      </c>
      <c r="J874" t="b">
        <f>OR(availability[[#This Row],[AvailableEnd]]="", ISBLANK(availability[[#This Row],[AvailableEnd]]))</f>
        <v>0</v>
      </c>
      <c r="K874" t="b">
        <f>AND(NOT(availability[[#This Row],[start_missing]]), NOT(ISNUMBER(availability[[#This Row],[AvailableStart]])))</f>
        <v>0</v>
      </c>
      <c r="L874" t="b">
        <f>AND(NOT(availability[[#This Row],[end_missing]]), NOT(ISNUMBER(availability[[#This Row],[AvailableEnd]])))</f>
        <v>0</v>
      </c>
      <c r="M874">
        <f>IF(availability[[#This Row],[start_missing]],"", IF(ISNUMBER(availability[[#This Row],[AvailableStart]]), availability[[#This Row],[AvailableStart]], IFERROR(TIMEVALUE(availability[[#This Row],[AvailableStart]]), "")))</f>
        <v>0.33333333333333331</v>
      </c>
      <c r="N874">
        <f>IF(availability[[#This Row],[end_missing]],"", IF(ISNUMBER(availability[[#This Row],[AvailableEnd]]), availability[[#This Row],[AvailableEnd]], IFERROR(TIMEVALUE(availability[[#This Row],[AvailableEnd]]), "")))</f>
        <v>0.45833333333333331</v>
      </c>
      <c r="O874" t="b">
        <f>IF(OR(availability[[#This Row],[start_missing]],availability[[#This Row],[end_missing]]), FALSE,
 IF(OR(availability[[#This Row],[start_not_time]],availability[[#This Row],[end_not_time]]), FALSE,
 availability[[#This Row],[end_num]]-availability[[#This Row],[start_num]]&lt;0))</f>
        <v>0</v>
      </c>
      <c r="P874" cm="1">
        <f t="array" aca="1" ref="P874" ca="1">IF(OR(availability[[#This Row],[start_missing]],availability[[#This Row],[end_missing]]), "",
 IF(OR(availability[[#This Row],[start_not_time]],availability[[#This Row],[end_not_time]]), "",
 (_FV(availability[#This Row],"end_num",TRUE)-_FV(availability[#This Row],"start_num",TRUE))*24))</f>
        <v>0</v>
      </c>
      <c r="Q874">
        <f ca="1">IF(availability[[#This Row],[duration_hours]]="", FALSE,
 OR(availability[[#This Row],[duration_hours]]&lt;=0, availability[[#This Row],[duration_hours]]&gt;16))</f>
        <v>0</v>
      </c>
    </row>
    <row r="875" spans="1:17" x14ac:dyDescent="0.25">
      <c r="A875" t="s">
        <v>982</v>
      </c>
      <c r="B875" t="s">
        <v>1053</v>
      </c>
      <c r="C875" s="1">
        <v>0.41666666666666669</v>
      </c>
      <c r="D875" s="1">
        <v>0.54166666666666663</v>
      </c>
      <c r="E875" t="b">
        <f>LEN(TRIM(availability[[#This Row],[FacultyID]]))=0</f>
        <v>0</v>
      </c>
      <c r="F875" t="b">
        <f>LEN(TRIM(availability[[#This Row],[Day]]))=0</f>
        <v>0</v>
      </c>
      <c r="G875" t="b">
        <f>IF(availability[[#This Row],[Day]]="",FALSE, ISERROR(MATCH(availability[[#This Row],[Day]], RefLists!$E:$E, 0)))</f>
        <v>0</v>
      </c>
      <c r="H875" t="b">
        <f>LEN(availability[[#This Row],[FacultyID]])&lt;&gt;LEN(TRIM(availability[[#This Row],[FacultyID]]))</f>
        <v>0</v>
      </c>
      <c r="I875" t="b">
        <f>OR(availability[[#This Row],[AvailableStart]]="", ISBLANK(availability[[#This Row],[AvailableStart]]))</f>
        <v>0</v>
      </c>
      <c r="J875" t="b">
        <f>OR(availability[[#This Row],[AvailableEnd]]="", ISBLANK(availability[[#This Row],[AvailableEnd]]))</f>
        <v>0</v>
      </c>
      <c r="K875" t="b">
        <f>AND(NOT(availability[[#This Row],[start_missing]]), NOT(ISNUMBER(availability[[#This Row],[AvailableStart]])))</f>
        <v>0</v>
      </c>
      <c r="L875" t="b">
        <f>AND(NOT(availability[[#This Row],[end_missing]]), NOT(ISNUMBER(availability[[#This Row],[AvailableEnd]])))</f>
        <v>0</v>
      </c>
      <c r="M875">
        <f>IF(availability[[#This Row],[start_missing]],"", IF(ISNUMBER(availability[[#This Row],[AvailableStart]]), availability[[#This Row],[AvailableStart]], IFERROR(TIMEVALUE(availability[[#This Row],[AvailableStart]]), "")))</f>
        <v>0.41666666666666669</v>
      </c>
      <c r="N875">
        <f>IF(availability[[#This Row],[end_missing]],"", IF(ISNUMBER(availability[[#This Row],[AvailableEnd]]), availability[[#This Row],[AvailableEnd]], IFERROR(TIMEVALUE(availability[[#This Row],[AvailableEnd]]), "")))</f>
        <v>0.54166666666666663</v>
      </c>
      <c r="O875" t="b">
        <f>IF(OR(availability[[#This Row],[start_missing]],availability[[#This Row],[end_missing]]), FALSE,
 IF(OR(availability[[#This Row],[start_not_time]],availability[[#This Row],[end_not_time]]), FALSE,
 availability[[#This Row],[end_num]]-availability[[#This Row],[start_num]]&lt;0))</f>
        <v>0</v>
      </c>
      <c r="P875" cm="1">
        <f t="array" aca="1" ref="P875" ca="1">IF(OR(availability[[#This Row],[start_missing]],availability[[#This Row],[end_missing]]), "",
 IF(OR(availability[[#This Row],[start_not_time]],availability[[#This Row],[end_not_time]]), "",
 (_FV(availability[#This Row],"end_num",TRUE)-_FV(availability[#This Row],"start_num",TRUE))*24))</f>
        <v>0</v>
      </c>
      <c r="Q875">
        <f ca="1">IF(availability[[#This Row],[duration_hours]]="", FALSE,
 OR(availability[[#This Row],[duration_hours]]&lt;=0, availability[[#This Row],[duration_hours]]&gt;16))</f>
        <v>0</v>
      </c>
    </row>
    <row r="876" spans="1:17" x14ac:dyDescent="0.25">
      <c r="A876" t="s">
        <v>985</v>
      </c>
      <c r="B876" t="s">
        <v>1052</v>
      </c>
      <c r="C876" s="1">
        <v>0.375</v>
      </c>
      <c r="D876" s="1">
        <v>0.5</v>
      </c>
      <c r="E876" t="b">
        <f>LEN(TRIM(availability[[#This Row],[FacultyID]]))=0</f>
        <v>0</v>
      </c>
      <c r="F876" t="b">
        <f>LEN(TRIM(availability[[#This Row],[Day]]))=0</f>
        <v>0</v>
      </c>
      <c r="G876" t="b">
        <f>IF(availability[[#This Row],[Day]]="",FALSE, ISERROR(MATCH(availability[[#This Row],[Day]], RefLists!$E:$E, 0)))</f>
        <v>0</v>
      </c>
      <c r="H876" t="b">
        <f>LEN(availability[[#This Row],[FacultyID]])&lt;&gt;LEN(TRIM(availability[[#This Row],[FacultyID]]))</f>
        <v>0</v>
      </c>
      <c r="I876" t="b">
        <f>OR(availability[[#This Row],[AvailableStart]]="", ISBLANK(availability[[#This Row],[AvailableStart]]))</f>
        <v>0</v>
      </c>
      <c r="J876" t="b">
        <f>OR(availability[[#This Row],[AvailableEnd]]="", ISBLANK(availability[[#This Row],[AvailableEnd]]))</f>
        <v>0</v>
      </c>
      <c r="K876" t="b">
        <f>AND(NOT(availability[[#This Row],[start_missing]]), NOT(ISNUMBER(availability[[#This Row],[AvailableStart]])))</f>
        <v>0</v>
      </c>
      <c r="L876" t="b">
        <f>AND(NOT(availability[[#This Row],[end_missing]]), NOT(ISNUMBER(availability[[#This Row],[AvailableEnd]])))</f>
        <v>0</v>
      </c>
      <c r="M876">
        <f>IF(availability[[#This Row],[start_missing]],"", IF(ISNUMBER(availability[[#This Row],[AvailableStart]]), availability[[#This Row],[AvailableStart]], IFERROR(TIMEVALUE(availability[[#This Row],[AvailableStart]]), "")))</f>
        <v>0.375</v>
      </c>
      <c r="N876">
        <f>IF(availability[[#This Row],[end_missing]],"", IF(ISNUMBER(availability[[#This Row],[AvailableEnd]]), availability[[#This Row],[AvailableEnd]], IFERROR(TIMEVALUE(availability[[#This Row],[AvailableEnd]]), "")))</f>
        <v>0.5</v>
      </c>
      <c r="O876" t="b">
        <f>IF(OR(availability[[#This Row],[start_missing]],availability[[#This Row],[end_missing]]), FALSE,
 IF(OR(availability[[#This Row],[start_not_time]],availability[[#This Row],[end_not_time]]), FALSE,
 availability[[#This Row],[end_num]]-availability[[#This Row],[start_num]]&lt;0))</f>
        <v>0</v>
      </c>
      <c r="P876" cm="1">
        <f t="array" aca="1" ref="P876" ca="1">IF(OR(availability[[#This Row],[start_missing]],availability[[#This Row],[end_missing]]), "",
 IF(OR(availability[[#This Row],[start_not_time]],availability[[#This Row],[end_not_time]]), "",
 (_FV(availability[#This Row],"end_num",TRUE)-_FV(availability[#This Row],"start_num",TRUE))*24))</f>
        <v>0</v>
      </c>
      <c r="Q876">
        <f ca="1">IF(availability[[#This Row],[duration_hours]]="", FALSE,
 OR(availability[[#This Row],[duration_hours]]&lt;=0, availability[[#This Row],[duration_hours]]&gt;16))</f>
        <v>0</v>
      </c>
    </row>
    <row r="877" spans="1:17" x14ac:dyDescent="0.25">
      <c r="A877" t="s">
        <v>985</v>
      </c>
      <c r="B877" t="s">
        <v>1049</v>
      </c>
      <c r="C877" s="1">
        <v>0.54166666666666663</v>
      </c>
      <c r="D877" s="1">
        <v>0.66666666666666663</v>
      </c>
      <c r="E877" t="b">
        <f>LEN(TRIM(availability[[#This Row],[FacultyID]]))=0</f>
        <v>0</v>
      </c>
      <c r="F877" t="b">
        <f>LEN(TRIM(availability[[#This Row],[Day]]))=0</f>
        <v>0</v>
      </c>
      <c r="G877" t="b">
        <f>IF(availability[[#This Row],[Day]]="",FALSE, ISERROR(MATCH(availability[[#This Row],[Day]], RefLists!$E:$E, 0)))</f>
        <v>0</v>
      </c>
      <c r="H877" t="b">
        <f>LEN(availability[[#This Row],[FacultyID]])&lt;&gt;LEN(TRIM(availability[[#This Row],[FacultyID]]))</f>
        <v>0</v>
      </c>
      <c r="I877" t="b">
        <f>OR(availability[[#This Row],[AvailableStart]]="", ISBLANK(availability[[#This Row],[AvailableStart]]))</f>
        <v>0</v>
      </c>
      <c r="J877" t="b">
        <f>OR(availability[[#This Row],[AvailableEnd]]="", ISBLANK(availability[[#This Row],[AvailableEnd]]))</f>
        <v>0</v>
      </c>
      <c r="K877" t="b">
        <f>AND(NOT(availability[[#This Row],[start_missing]]), NOT(ISNUMBER(availability[[#This Row],[AvailableStart]])))</f>
        <v>0</v>
      </c>
      <c r="L877" t="b">
        <f>AND(NOT(availability[[#This Row],[end_missing]]), NOT(ISNUMBER(availability[[#This Row],[AvailableEnd]])))</f>
        <v>0</v>
      </c>
      <c r="M877">
        <f>IF(availability[[#This Row],[start_missing]],"", IF(ISNUMBER(availability[[#This Row],[AvailableStart]]), availability[[#This Row],[AvailableStart]], IFERROR(TIMEVALUE(availability[[#This Row],[AvailableStart]]), "")))</f>
        <v>0.54166666666666663</v>
      </c>
      <c r="N877">
        <f>IF(availability[[#This Row],[end_missing]],"", IF(ISNUMBER(availability[[#This Row],[AvailableEnd]]), availability[[#This Row],[AvailableEnd]], IFERROR(TIMEVALUE(availability[[#This Row],[AvailableEnd]]), "")))</f>
        <v>0.66666666666666663</v>
      </c>
      <c r="O877" t="b">
        <f>IF(OR(availability[[#This Row],[start_missing]],availability[[#This Row],[end_missing]]), FALSE,
 IF(OR(availability[[#This Row],[start_not_time]],availability[[#This Row],[end_not_time]]), FALSE,
 availability[[#This Row],[end_num]]-availability[[#This Row],[start_num]]&lt;0))</f>
        <v>0</v>
      </c>
      <c r="P877" cm="1">
        <f t="array" aca="1" ref="P877" ca="1">IF(OR(availability[[#This Row],[start_missing]],availability[[#This Row],[end_missing]]), "",
 IF(OR(availability[[#This Row],[start_not_time]],availability[[#This Row],[end_not_time]]), "",
 (_FV(availability[#This Row],"end_num",TRUE)-_FV(availability[#This Row],"start_num",TRUE))*24))</f>
        <v>0</v>
      </c>
      <c r="Q877">
        <f ca="1">IF(availability[[#This Row],[duration_hours]]="", FALSE,
 OR(availability[[#This Row],[duration_hours]]&lt;=0, availability[[#This Row],[duration_hours]]&gt;16))</f>
        <v>0</v>
      </c>
    </row>
    <row r="878" spans="1:17" x14ac:dyDescent="0.25">
      <c r="A878" t="s">
        <v>985</v>
      </c>
      <c r="B878" t="s">
        <v>1050</v>
      </c>
      <c r="C878" s="1">
        <v>0.33333333333333331</v>
      </c>
      <c r="D878" s="1">
        <v>0.41666666666666669</v>
      </c>
      <c r="E878" t="b">
        <f>LEN(TRIM(availability[[#This Row],[FacultyID]]))=0</f>
        <v>0</v>
      </c>
      <c r="F878" t="b">
        <f>LEN(TRIM(availability[[#This Row],[Day]]))=0</f>
        <v>0</v>
      </c>
      <c r="G878" t="b">
        <f>IF(availability[[#This Row],[Day]]="",FALSE, ISERROR(MATCH(availability[[#This Row],[Day]], RefLists!$E:$E, 0)))</f>
        <v>0</v>
      </c>
      <c r="H878" t="b">
        <f>LEN(availability[[#This Row],[FacultyID]])&lt;&gt;LEN(TRIM(availability[[#This Row],[FacultyID]]))</f>
        <v>0</v>
      </c>
      <c r="I878" t="b">
        <f>OR(availability[[#This Row],[AvailableStart]]="", ISBLANK(availability[[#This Row],[AvailableStart]]))</f>
        <v>0</v>
      </c>
      <c r="J878" t="b">
        <f>OR(availability[[#This Row],[AvailableEnd]]="", ISBLANK(availability[[#This Row],[AvailableEnd]]))</f>
        <v>0</v>
      </c>
      <c r="K878" t="b">
        <f>AND(NOT(availability[[#This Row],[start_missing]]), NOT(ISNUMBER(availability[[#This Row],[AvailableStart]])))</f>
        <v>0</v>
      </c>
      <c r="L878" t="b">
        <f>AND(NOT(availability[[#This Row],[end_missing]]), NOT(ISNUMBER(availability[[#This Row],[AvailableEnd]])))</f>
        <v>0</v>
      </c>
      <c r="M878">
        <f>IF(availability[[#This Row],[start_missing]],"", IF(ISNUMBER(availability[[#This Row],[AvailableStart]]), availability[[#This Row],[AvailableStart]], IFERROR(TIMEVALUE(availability[[#This Row],[AvailableStart]]), "")))</f>
        <v>0.33333333333333331</v>
      </c>
      <c r="N878">
        <f>IF(availability[[#This Row],[end_missing]],"", IF(ISNUMBER(availability[[#This Row],[AvailableEnd]]), availability[[#This Row],[AvailableEnd]], IFERROR(TIMEVALUE(availability[[#This Row],[AvailableEnd]]), "")))</f>
        <v>0.41666666666666669</v>
      </c>
      <c r="O878" t="b">
        <f>IF(OR(availability[[#This Row],[start_missing]],availability[[#This Row],[end_missing]]), FALSE,
 IF(OR(availability[[#This Row],[start_not_time]],availability[[#This Row],[end_not_time]]), FALSE,
 availability[[#This Row],[end_num]]-availability[[#This Row],[start_num]]&lt;0))</f>
        <v>0</v>
      </c>
      <c r="P878" cm="1">
        <f t="array" aca="1" ref="P878" ca="1">IF(OR(availability[[#This Row],[start_missing]],availability[[#This Row],[end_missing]]), "",
 IF(OR(availability[[#This Row],[start_not_time]],availability[[#This Row],[end_not_time]]), "",
 (_FV(availability[#This Row],"end_num",TRUE)-_FV(availability[#This Row],"start_num",TRUE))*24))</f>
        <v>0</v>
      </c>
      <c r="Q878">
        <f ca="1">IF(availability[[#This Row],[duration_hours]]="", FALSE,
 OR(availability[[#This Row],[duration_hours]]&lt;=0, availability[[#This Row],[duration_hours]]&gt;16))</f>
        <v>0</v>
      </c>
    </row>
    <row r="879" spans="1:17" x14ac:dyDescent="0.25">
      <c r="A879" t="s">
        <v>985</v>
      </c>
      <c r="B879" t="s">
        <v>1053</v>
      </c>
      <c r="C879" s="1">
        <v>0.54166666666666663</v>
      </c>
      <c r="D879" s="1">
        <v>0.66666666666666663</v>
      </c>
      <c r="E879" t="b">
        <f>LEN(TRIM(availability[[#This Row],[FacultyID]]))=0</f>
        <v>0</v>
      </c>
      <c r="F879" t="b">
        <f>LEN(TRIM(availability[[#This Row],[Day]]))=0</f>
        <v>0</v>
      </c>
      <c r="G879" t="b">
        <f>IF(availability[[#This Row],[Day]]="",FALSE, ISERROR(MATCH(availability[[#This Row],[Day]], RefLists!$E:$E, 0)))</f>
        <v>0</v>
      </c>
      <c r="H879" t="b">
        <f>LEN(availability[[#This Row],[FacultyID]])&lt;&gt;LEN(TRIM(availability[[#This Row],[FacultyID]]))</f>
        <v>0</v>
      </c>
      <c r="I879" t="b">
        <f>OR(availability[[#This Row],[AvailableStart]]="", ISBLANK(availability[[#This Row],[AvailableStart]]))</f>
        <v>0</v>
      </c>
      <c r="J879" t="b">
        <f>OR(availability[[#This Row],[AvailableEnd]]="", ISBLANK(availability[[#This Row],[AvailableEnd]]))</f>
        <v>0</v>
      </c>
      <c r="K879" t="b">
        <f>AND(NOT(availability[[#This Row],[start_missing]]), NOT(ISNUMBER(availability[[#This Row],[AvailableStart]])))</f>
        <v>0</v>
      </c>
      <c r="L879" t="b">
        <f>AND(NOT(availability[[#This Row],[end_missing]]), NOT(ISNUMBER(availability[[#This Row],[AvailableEnd]])))</f>
        <v>0</v>
      </c>
      <c r="M879">
        <f>IF(availability[[#This Row],[start_missing]],"", IF(ISNUMBER(availability[[#This Row],[AvailableStart]]), availability[[#This Row],[AvailableStart]], IFERROR(TIMEVALUE(availability[[#This Row],[AvailableStart]]), "")))</f>
        <v>0.54166666666666663</v>
      </c>
      <c r="N879">
        <f>IF(availability[[#This Row],[end_missing]],"", IF(ISNUMBER(availability[[#This Row],[AvailableEnd]]), availability[[#This Row],[AvailableEnd]], IFERROR(TIMEVALUE(availability[[#This Row],[AvailableEnd]]), "")))</f>
        <v>0.66666666666666663</v>
      </c>
      <c r="O879" t="b">
        <f>IF(OR(availability[[#This Row],[start_missing]],availability[[#This Row],[end_missing]]), FALSE,
 IF(OR(availability[[#This Row],[start_not_time]],availability[[#This Row],[end_not_time]]), FALSE,
 availability[[#This Row],[end_num]]-availability[[#This Row],[start_num]]&lt;0))</f>
        <v>0</v>
      </c>
      <c r="P879" cm="1">
        <f t="array" aca="1" ref="P879" ca="1">IF(OR(availability[[#This Row],[start_missing]],availability[[#This Row],[end_missing]]), "",
 IF(OR(availability[[#This Row],[start_not_time]],availability[[#This Row],[end_not_time]]), "",
 (_FV(availability[#This Row],"end_num",TRUE)-_FV(availability[#This Row],"start_num",TRUE))*24))</f>
        <v>0</v>
      </c>
      <c r="Q879">
        <f ca="1">IF(availability[[#This Row],[duration_hours]]="", FALSE,
 OR(availability[[#This Row],[duration_hours]]&lt;=0, availability[[#This Row],[duration_hours]]&gt;16))</f>
        <v>0</v>
      </c>
    </row>
    <row r="880" spans="1:17" x14ac:dyDescent="0.25">
      <c r="A880" t="s">
        <v>985</v>
      </c>
      <c r="B880" t="s">
        <v>1051</v>
      </c>
      <c r="C880" s="1">
        <v>0.45833333333333331</v>
      </c>
      <c r="D880" s="1">
        <v>0.58333333333333337</v>
      </c>
      <c r="E880" t="b">
        <f>LEN(TRIM(availability[[#This Row],[FacultyID]]))=0</f>
        <v>0</v>
      </c>
      <c r="F880" t="b">
        <f>LEN(TRIM(availability[[#This Row],[Day]]))=0</f>
        <v>0</v>
      </c>
      <c r="G880" t="b">
        <f>IF(availability[[#This Row],[Day]]="",FALSE, ISERROR(MATCH(availability[[#This Row],[Day]], RefLists!$E:$E, 0)))</f>
        <v>0</v>
      </c>
      <c r="H880" t="b">
        <f>LEN(availability[[#This Row],[FacultyID]])&lt;&gt;LEN(TRIM(availability[[#This Row],[FacultyID]]))</f>
        <v>0</v>
      </c>
      <c r="I880" t="b">
        <f>OR(availability[[#This Row],[AvailableStart]]="", ISBLANK(availability[[#This Row],[AvailableStart]]))</f>
        <v>0</v>
      </c>
      <c r="J880" t="b">
        <f>OR(availability[[#This Row],[AvailableEnd]]="", ISBLANK(availability[[#This Row],[AvailableEnd]]))</f>
        <v>0</v>
      </c>
      <c r="K880" t="b">
        <f>AND(NOT(availability[[#This Row],[start_missing]]), NOT(ISNUMBER(availability[[#This Row],[AvailableStart]])))</f>
        <v>0</v>
      </c>
      <c r="L880" t="b">
        <f>AND(NOT(availability[[#This Row],[end_missing]]), NOT(ISNUMBER(availability[[#This Row],[AvailableEnd]])))</f>
        <v>0</v>
      </c>
      <c r="M880">
        <f>IF(availability[[#This Row],[start_missing]],"", IF(ISNUMBER(availability[[#This Row],[AvailableStart]]), availability[[#This Row],[AvailableStart]], IFERROR(TIMEVALUE(availability[[#This Row],[AvailableStart]]), "")))</f>
        <v>0.45833333333333331</v>
      </c>
      <c r="N880">
        <f>IF(availability[[#This Row],[end_missing]],"", IF(ISNUMBER(availability[[#This Row],[AvailableEnd]]), availability[[#This Row],[AvailableEnd]], IFERROR(TIMEVALUE(availability[[#This Row],[AvailableEnd]]), "")))</f>
        <v>0.58333333333333337</v>
      </c>
      <c r="O880" t="b">
        <f>IF(OR(availability[[#This Row],[start_missing]],availability[[#This Row],[end_missing]]), FALSE,
 IF(OR(availability[[#This Row],[start_not_time]],availability[[#This Row],[end_not_time]]), FALSE,
 availability[[#This Row],[end_num]]-availability[[#This Row],[start_num]]&lt;0))</f>
        <v>0</v>
      </c>
      <c r="P880" cm="1">
        <f t="array" aca="1" ref="P880" ca="1">IF(OR(availability[[#This Row],[start_missing]],availability[[#This Row],[end_missing]]), "",
 IF(OR(availability[[#This Row],[start_not_time]],availability[[#This Row],[end_not_time]]), "",
 (_FV(availability[#This Row],"end_num",TRUE)-_FV(availability[#This Row],"start_num",TRUE))*24))</f>
        <v>0</v>
      </c>
      <c r="Q880">
        <f ca="1">IF(availability[[#This Row],[duration_hours]]="", FALSE,
 OR(availability[[#This Row],[duration_hours]]&lt;=0, availability[[#This Row],[duration_hours]]&gt;16))</f>
        <v>0</v>
      </c>
    </row>
    <row r="881" spans="1:17" x14ac:dyDescent="0.25">
      <c r="A881" t="s">
        <v>988</v>
      </c>
      <c r="B881" t="s">
        <v>1050</v>
      </c>
      <c r="C881" s="1">
        <v>0.54166666666666663</v>
      </c>
      <c r="D881" s="1">
        <v>0.70833333333333337</v>
      </c>
      <c r="E881" t="b">
        <f>LEN(TRIM(availability[[#This Row],[FacultyID]]))=0</f>
        <v>0</v>
      </c>
      <c r="F881" t="b">
        <f>LEN(TRIM(availability[[#This Row],[Day]]))=0</f>
        <v>0</v>
      </c>
      <c r="G881" t="b">
        <f>IF(availability[[#This Row],[Day]]="",FALSE, ISERROR(MATCH(availability[[#This Row],[Day]], RefLists!$E:$E, 0)))</f>
        <v>0</v>
      </c>
      <c r="H881" t="b">
        <f>LEN(availability[[#This Row],[FacultyID]])&lt;&gt;LEN(TRIM(availability[[#This Row],[FacultyID]]))</f>
        <v>0</v>
      </c>
      <c r="I881" t="b">
        <f>OR(availability[[#This Row],[AvailableStart]]="", ISBLANK(availability[[#This Row],[AvailableStart]]))</f>
        <v>0</v>
      </c>
      <c r="J881" t="b">
        <f>OR(availability[[#This Row],[AvailableEnd]]="", ISBLANK(availability[[#This Row],[AvailableEnd]]))</f>
        <v>0</v>
      </c>
      <c r="K881" t="b">
        <f>AND(NOT(availability[[#This Row],[start_missing]]), NOT(ISNUMBER(availability[[#This Row],[AvailableStart]])))</f>
        <v>0</v>
      </c>
      <c r="L881" t="b">
        <f>AND(NOT(availability[[#This Row],[end_missing]]), NOT(ISNUMBER(availability[[#This Row],[AvailableEnd]])))</f>
        <v>0</v>
      </c>
      <c r="M881">
        <f>IF(availability[[#This Row],[start_missing]],"", IF(ISNUMBER(availability[[#This Row],[AvailableStart]]), availability[[#This Row],[AvailableStart]], IFERROR(TIMEVALUE(availability[[#This Row],[AvailableStart]]), "")))</f>
        <v>0.54166666666666663</v>
      </c>
      <c r="N881">
        <f>IF(availability[[#This Row],[end_missing]],"", IF(ISNUMBER(availability[[#This Row],[AvailableEnd]]), availability[[#This Row],[AvailableEnd]], IFERROR(TIMEVALUE(availability[[#This Row],[AvailableEnd]]), "")))</f>
        <v>0.70833333333333337</v>
      </c>
      <c r="O881" t="b">
        <f>IF(OR(availability[[#This Row],[start_missing]],availability[[#This Row],[end_missing]]), FALSE,
 IF(OR(availability[[#This Row],[start_not_time]],availability[[#This Row],[end_not_time]]), FALSE,
 availability[[#This Row],[end_num]]-availability[[#This Row],[start_num]]&lt;0))</f>
        <v>0</v>
      </c>
      <c r="P881" cm="1">
        <f t="array" aca="1" ref="P881" ca="1">IF(OR(availability[[#This Row],[start_missing]],availability[[#This Row],[end_missing]]), "",
 IF(OR(availability[[#This Row],[start_not_time]],availability[[#This Row],[end_not_time]]), "",
 (_FV(availability[#This Row],"end_num",TRUE)-_FV(availability[#This Row],"start_num",TRUE))*24))</f>
        <v>0</v>
      </c>
      <c r="Q881">
        <f ca="1">IF(availability[[#This Row],[duration_hours]]="", FALSE,
 OR(availability[[#This Row],[duration_hours]]&lt;=0, availability[[#This Row],[duration_hours]]&gt;16))</f>
        <v>0</v>
      </c>
    </row>
    <row r="882" spans="1:17" x14ac:dyDescent="0.25">
      <c r="A882" t="s">
        <v>988</v>
      </c>
      <c r="B882" t="s">
        <v>1049</v>
      </c>
      <c r="C882" s="1">
        <v>0.33333333333333331</v>
      </c>
      <c r="D882" s="1">
        <v>0.5</v>
      </c>
      <c r="E882" t="b">
        <f>LEN(TRIM(availability[[#This Row],[FacultyID]]))=0</f>
        <v>0</v>
      </c>
      <c r="F882" t="b">
        <f>LEN(TRIM(availability[[#This Row],[Day]]))=0</f>
        <v>0</v>
      </c>
      <c r="G882" t="b">
        <f>IF(availability[[#This Row],[Day]]="",FALSE, ISERROR(MATCH(availability[[#This Row],[Day]], RefLists!$E:$E, 0)))</f>
        <v>0</v>
      </c>
      <c r="H882" t="b">
        <f>LEN(availability[[#This Row],[FacultyID]])&lt;&gt;LEN(TRIM(availability[[#This Row],[FacultyID]]))</f>
        <v>0</v>
      </c>
      <c r="I882" t="b">
        <f>OR(availability[[#This Row],[AvailableStart]]="", ISBLANK(availability[[#This Row],[AvailableStart]]))</f>
        <v>0</v>
      </c>
      <c r="J882" t="b">
        <f>OR(availability[[#This Row],[AvailableEnd]]="", ISBLANK(availability[[#This Row],[AvailableEnd]]))</f>
        <v>0</v>
      </c>
      <c r="K882" t="b">
        <f>AND(NOT(availability[[#This Row],[start_missing]]), NOT(ISNUMBER(availability[[#This Row],[AvailableStart]])))</f>
        <v>0</v>
      </c>
      <c r="L882" t="b">
        <f>AND(NOT(availability[[#This Row],[end_missing]]), NOT(ISNUMBER(availability[[#This Row],[AvailableEnd]])))</f>
        <v>0</v>
      </c>
      <c r="M882">
        <f>IF(availability[[#This Row],[start_missing]],"", IF(ISNUMBER(availability[[#This Row],[AvailableStart]]), availability[[#This Row],[AvailableStart]], IFERROR(TIMEVALUE(availability[[#This Row],[AvailableStart]]), "")))</f>
        <v>0.33333333333333331</v>
      </c>
      <c r="N882">
        <f>IF(availability[[#This Row],[end_missing]],"", IF(ISNUMBER(availability[[#This Row],[AvailableEnd]]), availability[[#This Row],[AvailableEnd]], IFERROR(TIMEVALUE(availability[[#This Row],[AvailableEnd]]), "")))</f>
        <v>0.5</v>
      </c>
      <c r="O882" t="b">
        <f>IF(OR(availability[[#This Row],[start_missing]],availability[[#This Row],[end_missing]]), FALSE,
 IF(OR(availability[[#This Row],[start_not_time]],availability[[#This Row],[end_not_time]]), FALSE,
 availability[[#This Row],[end_num]]-availability[[#This Row],[start_num]]&lt;0))</f>
        <v>0</v>
      </c>
      <c r="P882" cm="1">
        <f t="array" aca="1" ref="P882" ca="1">IF(OR(availability[[#This Row],[start_missing]],availability[[#This Row],[end_missing]]), "",
 IF(OR(availability[[#This Row],[start_not_time]],availability[[#This Row],[end_not_time]]), "",
 (_FV(availability[#This Row],"end_num",TRUE)-_FV(availability[#This Row],"start_num",TRUE))*24))</f>
        <v>0</v>
      </c>
      <c r="Q882">
        <f ca="1">IF(availability[[#This Row],[duration_hours]]="", FALSE,
 OR(availability[[#This Row],[duration_hours]]&lt;=0, availability[[#This Row],[duration_hours]]&gt;16))</f>
        <v>0</v>
      </c>
    </row>
    <row r="883" spans="1:17" x14ac:dyDescent="0.25">
      <c r="A883" t="s">
        <v>988</v>
      </c>
      <c r="B883" t="s">
        <v>1053</v>
      </c>
      <c r="C883" s="1">
        <v>0.45833333333333331</v>
      </c>
      <c r="D883" s="1">
        <v>0.625</v>
      </c>
      <c r="E883" t="b">
        <f>LEN(TRIM(availability[[#This Row],[FacultyID]]))=0</f>
        <v>0</v>
      </c>
      <c r="F883" t="b">
        <f>LEN(TRIM(availability[[#This Row],[Day]]))=0</f>
        <v>0</v>
      </c>
      <c r="G883" t="b">
        <f>IF(availability[[#This Row],[Day]]="",FALSE, ISERROR(MATCH(availability[[#This Row],[Day]], RefLists!$E:$E, 0)))</f>
        <v>0</v>
      </c>
      <c r="H883" t="b">
        <f>LEN(availability[[#This Row],[FacultyID]])&lt;&gt;LEN(TRIM(availability[[#This Row],[FacultyID]]))</f>
        <v>0</v>
      </c>
      <c r="I883" t="b">
        <f>OR(availability[[#This Row],[AvailableStart]]="", ISBLANK(availability[[#This Row],[AvailableStart]]))</f>
        <v>0</v>
      </c>
      <c r="J883" t="b">
        <f>OR(availability[[#This Row],[AvailableEnd]]="", ISBLANK(availability[[#This Row],[AvailableEnd]]))</f>
        <v>0</v>
      </c>
      <c r="K883" t="b">
        <f>AND(NOT(availability[[#This Row],[start_missing]]), NOT(ISNUMBER(availability[[#This Row],[AvailableStart]])))</f>
        <v>0</v>
      </c>
      <c r="L883" t="b">
        <f>AND(NOT(availability[[#This Row],[end_missing]]), NOT(ISNUMBER(availability[[#This Row],[AvailableEnd]])))</f>
        <v>0</v>
      </c>
      <c r="M883">
        <f>IF(availability[[#This Row],[start_missing]],"", IF(ISNUMBER(availability[[#This Row],[AvailableStart]]), availability[[#This Row],[AvailableStart]], IFERROR(TIMEVALUE(availability[[#This Row],[AvailableStart]]), "")))</f>
        <v>0.45833333333333331</v>
      </c>
      <c r="N883">
        <f>IF(availability[[#This Row],[end_missing]],"", IF(ISNUMBER(availability[[#This Row],[AvailableEnd]]), availability[[#This Row],[AvailableEnd]], IFERROR(TIMEVALUE(availability[[#This Row],[AvailableEnd]]), "")))</f>
        <v>0.625</v>
      </c>
      <c r="O883" t="b">
        <f>IF(OR(availability[[#This Row],[start_missing]],availability[[#This Row],[end_missing]]), FALSE,
 IF(OR(availability[[#This Row],[start_not_time]],availability[[#This Row],[end_not_time]]), FALSE,
 availability[[#This Row],[end_num]]-availability[[#This Row],[start_num]]&lt;0))</f>
        <v>0</v>
      </c>
      <c r="P883" cm="1">
        <f t="array" aca="1" ref="P883" ca="1">IF(OR(availability[[#This Row],[start_missing]],availability[[#This Row],[end_missing]]), "",
 IF(OR(availability[[#This Row],[start_not_time]],availability[[#This Row],[end_not_time]]), "",
 (_FV(availability[#This Row],"end_num",TRUE)-_FV(availability[#This Row],"start_num",TRUE))*24))</f>
        <v>0</v>
      </c>
      <c r="Q883">
        <f ca="1">IF(availability[[#This Row],[duration_hours]]="", FALSE,
 OR(availability[[#This Row],[duration_hours]]&lt;=0, availability[[#This Row],[duration_hours]]&gt;16))</f>
        <v>0</v>
      </c>
    </row>
    <row r="884" spans="1:17" x14ac:dyDescent="0.25">
      <c r="A884" t="s">
        <v>991</v>
      </c>
      <c r="B884" t="s">
        <v>1050</v>
      </c>
      <c r="C884" s="1">
        <v>0.45833333333333331</v>
      </c>
      <c r="D884" s="1">
        <v>0.625</v>
      </c>
      <c r="E884" t="b">
        <f>LEN(TRIM(availability[[#This Row],[FacultyID]]))=0</f>
        <v>0</v>
      </c>
      <c r="F884" t="b">
        <f>LEN(TRIM(availability[[#This Row],[Day]]))=0</f>
        <v>0</v>
      </c>
      <c r="G884" t="b">
        <f>IF(availability[[#This Row],[Day]]="",FALSE, ISERROR(MATCH(availability[[#This Row],[Day]], RefLists!$E:$E, 0)))</f>
        <v>0</v>
      </c>
      <c r="H884" t="b">
        <f>LEN(availability[[#This Row],[FacultyID]])&lt;&gt;LEN(TRIM(availability[[#This Row],[FacultyID]]))</f>
        <v>0</v>
      </c>
      <c r="I884" t="b">
        <f>OR(availability[[#This Row],[AvailableStart]]="", ISBLANK(availability[[#This Row],[AvailableStart]]))</f>
        <v>0</v>
      </c>
      <c r="J884" t="b">
        <f>OR(availability[[#This Row],[AvailableEnd]]="", ISBLANK(availability[[#This Row],[AvailableEnd]]))</f>
        <v>0</v>
      </c>
      <c r="K884" t="b">
        <f>AND(NOT(availability[[#This Row],[start_missing]]), NOT(ISNUMBER(availability[[#This Row],[AvailableStart]])))</f>
        <v>0</v>
      </c>
      <c r="L884" t="b">
        <f>AND(NOT(availability[[#This Row],[end_missing]]), NOT(ISNUMBER(availability[[#This Row],[AvailableEnd]])))</f>
        <v>0</v>
      </c>
      <c r="M884">
        <f>IF(availability[[#This Row],[start_missing]],"", IF(ISNUMBER(availability[[#This Row],[AvailableStart]]), availability[[#This Row],[AvailableStart]], IFERROR(TIMEVALUE(availability[[#This Row],[AvailableStart]]), "")))</f>
        <v>0.45833333333333331</v>
      </c>
      <c r="N884">
        <f>IF(availability[[#This Row],[end_missing]],"", IF(ISNUMBER(availability[[#This Row],[AvailableEnd]]), availability[[#This Row],[AvailableEnd]], IFERROR(TIMEVALUE(availability[[#This Row],[AvailableEnd]]), "")))</f>
        <v>0.625</v>
      </c>
      <c r="O884" t="b">
        <f>IF(OR(availability[[#This Row],[start_missing]],availability[[#This Row],[end_missing]]), FALSE,
 IF(OR(availability[[#This Row],[start_not_time]],availability[[#This Row],[end_not_time]]), FALSE,
 availability[[#This Row],[end_num]]-availability[[#This Row],[start_num]]&lt;0))</f>
        <v>0</v>
      </c>
      <c r="P884" cm="1">
        <f t="array" aca="1" ref="P884" ca="1">IF(OR(availability[[#This Row],[start_missing]],availability[[#This Row],[end_missing]]), "",
 IF(OR(availability[[#This Row],[start_not_time]],availability[[#This Row],[end_not_time]]), "",
 (_FV(availability[#This Row],"end_num",TRUE)-_FV(availability[#This Row],"start_num",TRUE))*24))</f>
        <v>0</v>
      </c>
      <c r="Q884">
        <f ca="1">IF(availability[[#This Row],[duration_hours]]="", FALSE,
 OR(availability[[#This Row],[duration_hours]]&lt;=0, availability[[#This Row],[duration_hours]]&gt;16))</f>
        <v>0</v>
      </c>
    </row>
    <row r="885" spans="1:17" x14ac:dyDescent="0.25">
      <c r="A885" t="s">
        <v>991</v>
      </c>
      <c r="B885" t="s">
        <v>1052</v>
      </c>
      <c r="C885" s="1">
        <v>0.5</v>
      </c>
      <c r="D885" s="1">
        <v>0.58333333333333337</v>
      </c>
      <c r="E885" t="b">
        <f>LEN(TRIM(availability[[#This Row],[FacultyID]]))=0</f>
        <v>0</v>
      </c>
      <c r="F885" t="b">
        <f>LEN(TRIM(availability[[#This Row],[Day]]))=0</f>
        <v>0</v>
      </c>
      <c r="G885" t="b">
        <f>IF(availability[[#This Row],[Day]]="",FALSE, ISERROR(MATCH(availability[[#This Row],[Day]], RefLists!$E:$E, 0)))</f>
        <v>0</v>
      </c>
      <c r="H885" t="b">
        <f>LEN(availability[[#This Row],[FacultyID]])&lt;&gt;LEN(TRIM(availability[[#This Row],[FacultyID]]))</f>
        <v>0</v>
      </c>
      <c r="I885" t="b">
        <f>OR(availability[[#This Row],[AvailableStart]]="", ISBLANK(availability[[#This Row],[AvailableStart]]))</f>
        <v>0</v>
      </c>
      <c r="J885" t="b">
        <f>OR(availability[[#This Row],[AvailableEnd]]="", ISBLANK(availability[[#This Row],[AvailableEnd]]))</f>
        <v>0</v>
      </c>
      <c r="K885" t="b">
        <f>AND(NOT(availability[[#This Row],[start_missing]]), NOT(ISNUMBER(availability[[#This Row],[AvailableStart]])))</f>
        <v>0</v>
      </c>
      <c r="L885" t="b">
        <f>AND(NOT(availability[[#This Row],[end_missing]]), NOT(ISNUMBER(availability[[#This Row],[AvailableEnd]])))</f>
        <v>0</v>
      </c>
      <c r="M885">
        <f>IF(availability[[#This Row],[start_missing]],"", IF(ISNUMBER(availability[[#This Row],[AvailableStart]]), availability[[#This Row],[AvailableStart]], IFERROR(TIMEVALUE(availability[[#This Row],[AvailableStart]]), "")))</f>
        <v>0.5</v>
      </c>
      <c r="N885">
        <f>IF(availability[[#This Row],[end_missing]],"", IF(ISNUMBER(availability[[#This Row],[AvailableEnd]]), availability[[#This Row],[AvailableEnd]], IFERROR(TIMEVALUE(availability[[#This Row],[AvailableEnd]]), "")))</f>
        <v>0.58333333333333337</v>
      </c>
      <c r="O885" t="b">
        <f>IF(OR(availability[[#This Row],[start_missing]],availability[[#This Row],[end_missing]]), FALSE,
 IF(OR(availability[[#This Row],[start_not_time]],availability[[#This Row],[end_not_time]]), FALSE,
 availability[[#This Row],[end_num]]-availability[[#This Row],[start_num]]&lt;0))</f>
        <v>0</v>
      </c>
      <c r="P885" cm="1">
        <f t="array" aca="1" ref="P885" ca="1">IF(OR(availability[[#This Row],[start_missing]],availability[[#This Row],[end_missing]]), "",
 IF(OR(availability[[#This Row],[start_not_time]],availability[[#This Row],[end_not_time]]), "",
 (_FV(availability[#This Row],"end_num",TRUE)-_FV(availability[#This Row],"start_num",TRUE))*24))</f>
        <v>0</v>
      </c>
      <c r="Q885">
        <f ca="1">IF(availability[[#This Row],[duration_hours]]="", FALSE,
 OR(availability[[#This Row],[duration_hours]]&lt;=0, availability[[#This Row],[duration_hours]]&gt;16))</f>
        <v>0</v>
      </c>
    </row>
    <row r="886" spans="1:17" x14ac:dyDescent="0.25">
      <c r="A886" t="s">
        <v>994</v>
      </c>
      <c r="B886" t="s">
        <v>1052</v>
      </c>
      <c r="C886" s="1">
        <v>0.41666666666666669</v>
      </c>
      <c r="D886" s="1">
        <v>0.58333333333333337</v>
      </c>
      <c r="E886" t="b">
        <f>LEN(TRIM(availability[[#This Row],[FacultyID]]))=0</f>
        <v>0</v>
      </c>
      <c r="F886" t="b">
        <f>LEN(TRIM(availability[[#This Row],[Day]]))=0</f>
        <v>0</v>
      </c>
      <c r="G886" t="b">
        <f>IF(availability[[#This Row],[Day]]="",FALSE, ISERROR(MATCH(availability[[#This Row],[Day]], RefLists!$E:$E, 0)))</f>
        <v>0</v>
      </c>
      <c r="H886" t="b">
        <f>LEN(availability[[#This Row],[FacultyID]])&lt;&gt;LEN(TRIM(availability[[#This Row],[FacultyID]]))</f>
        <v>0</v>
      </c>
      <c r="I886" t="b">
        <f>OR(availability[[#This Row],[AvailableStart]]="", ISBLANK(availability[[#This Row],[AvailableStart]]))</f>
        <v>0</v>
      </c>
      <c r="J886" t="b">
        <f>OR(availability[[#This Row],[AvailableEnd]]="", ISBLANK(availability[[#This Row],[AvailableEnd]]))</f>
        <v>0</v>
      </c>
      <c r="K886" t="b">
        <f>AND(NOT(availability[[#This Row],[start_missing]]), NOT(ISNUMBER(availability[[#This Row],[AvailableStart]])))</f>
        <v>0</v>
      </c>
      <c r="L886" t="b">
        <f>AND(NOT(availability[[#This Row],[end_missing]]), NOT(ISNUMBER(availability[[#This Row],[AvailableEnd]])))</f>
        <v>0</v>
      </c>
      <c r="M886">
        <f>IF(availability[[#This Row],[start_missing]],"", IF(ISNUMBER(availability[[#This Row],[AvailableStart]]), availability[[#This Row],[AvailableStart]], IFERROR(TIMEVALUE(availability[[#This Row],[AvailableStart]]), "")))</f>
        <v>0.41666666666666669</v>
      </c>
      <c r="N886">
        <f>IF(availability[[#This Row],[end_missing]],"", IF(ISNUMBER(availability[[#This Row],[AvailableEnd]]), availability[[#This Row],[AvailableEnd]], IFERROR(TIMEVALUE(availability[[#This Row],[AvailableEnd]]), "")))</f>
        <v>0.58333333333333337</v>
      </c>
      <c r="O886" t="b">
        <f>IF(OR(availability[[#This Row],[start_missing]],availability[[#This Row],[end_missing]]), FALSE,
 IF(OR(availability[[#This Row],[start_not_time]],availability[[#This Row],[end_not_time]]), FALSE,
 availability[[#This Row],[end_num]]-availability[[#This Row],[start_num]]&lt;0))</f>
        <v>0</v>
      </c>
      <c r="P886" cm="1">
        <f t="array" aca="1" ref="P886" ca="1">IF(OR(availability[[#This Row],[start_missing]],availability[[#This Row],[end_missing]]), "",
 IF(OR(availability[[#This Row],[start_not_time]],availability[[#This Row],[end_not_time]]), "",
 (_FV(availability[#This Row],"end_num",TRUE)-_FV(availability[#This Row],"start_num",TRUE))*24))</f>
        <v>0</v>
      </c>
      <c r="Q886">
        <f ca="1">IF(availability[[#This Row],[duration_hours]]="", FALSE,
 OR(availability[[#This Row],[duration_hours]]&lt;=0, availability[[#This Row],[duration_hours]]&gt;16))</f>
        <v>0</v>
      </c>
    </row>
    <row r="887" spans="1:17" x14ac:dyDescent="0.25">
      <c r="A887" t="s">
        <v>994</v>
      </c>
      <c r="B887" t="s">
        <v>1051</v>
      </c>
      <c r="C887" s="1">
        <v>0.54166666666666663</v>
      </c>
      <c r="D887" s="1">
        <v>0.625</v>
      </c>
      <c r="E887" t="b">
        <f>LEN(TRIM(availability[[#This Row],[FacultyID]]))=0</f>
        <v>0</v>
      </c>
      <c r="F887" t="b">
        <f>LEN(TRIM(availability[[#This Row],[Day]]))=0</f>
        <v>0</v>
      </c>
      <c r="G887" t="b">
        <f>IF(availability[[#This Row],[Day]]="",FALSE, ISERROR(MATCH(availability[[#This Row],[Day]], RefLists!$E:$E, 0)))</f>
        <v>0</v>
      </c>
      <c r="H887" t="b">
        <f>LEN(availability[[#This Row],[FacultyID]])&lt;&gt;LEN(TRIM(availability[[#This Row],[FacultyID]]))</f>
        <v>0</v>
      </c>
      <c r="I887" t="b">
        <f>OR(availability[[#This Row],[AvailableStart]]="", ISBLANK(availability[[#This Row],[AvailableStart]]))</f>
        <v>0</v>
      </c>
      <c r="J887" t="b">
        <f>OR(availability[[#This Row],[AvailableEnd]]="", ISBLANK(availability[[#This Row],[AvailableEnd]]))</f>
        <v>0</v>
      </c>
      <c r="K887" t="b">
        <f>AND(NOT(availability[[#This Row],[start_missing]]), NOT(ISNUMBER(availability[[#This Row],[AvailableStart]])))</f>
        <v>0</v>
      </c>
      <c r="L887" t="b">
        <f>AND(NOT(availability[[#This Row],[end_missing]]), NOT(ISNUMBER(availability[[#This Row],[AvailableEnd]])))</f>
        <v>0</v>
      </c>
      <c r="M887">
        <f>IF(availability[[#This Row],[start_missing]],"", IF(ISNUMBER(availability[[#This Row],[AvailableStart]]), availability[[#This Row],[AvailableStart]], IFERROR(TIMEVALUE(availability[[#This Row],[AvailableStart]]), "")))</f>
        <v>0.54166666666666663</v>
      </c>
      <c r="N887">
        <f>IF(availability[[#This Row],[end_missing]],"", IF(ISNUMBER(availability[[#This Row],[AvailableEnd]]), availability[[#This Row],[AvailableEnd]], IFERROR(TIMEVALUE(availability[[#This Row],[AvailableEnd]]), "")))</f>
        <v>0.625</v>
      </c>
      <c r="O887" t="b">
        <f>IF(OR(availability[[#This Row],[start_missing]],availability[[#This Row],[end_missing]]), FALSE,
 IF(OR(availability[[#This Row],[start_not_time]],availability[[#This Row],[end_not_time]]), FALSE,
 availability[[#This Row],[end_num]]-availability[[#This Row],[start_num]]&lt;0))</f>
        <v>0</v>
      </c>
      <c r="P887" cm="1">
        <f t="array" aca="1" ref="P887" ca="1">IF(OR(availability[[#This Row],[start_missing]],availability[[#This Row],[end_missing]]), "",
 IF(OR(availability[[#This Row],[start_not_time]],availability[[#This Row],[end_not_time]]), "",
 (_FV(availability[#This Row],"end_num",TRUE)-_FV(availability[#This Row],"start_num",TRUE))*24))</f>
        <v>0</v>
      </c>
      <c r="Q887">
        <f ca="1">IF(availability[[#This Row],[duration_hours]]="", FALSE,
 OR(availability[[#This Row],[duration_hours]]&lt;=0, availability[[#This Row],[duration_hours]]&gt;16))</f>
        <v>0</v>
      </c>
    </row>
    <row r="888" spans="1:17" x14ac:dyDescent="0.25">
      <c r="A888" t="s">
        <v>994</v>
      </c>
      <c r="B888" t="s">
        <v>1050</v>
      </c>
      <c r="C888" s="1">
        <v>0.54166666666666663</v>
      </c>
      <c r="D888" s="1">
        <v>0.625</v>
      </c>
      <c r="E888" t="b">
        <f>LEN(TRIM(availability[[#This Row],[FacultyID]]))=0</f>
        <v>0</v>
      </c>
      <c r="F888" t="b">
        <f>LEN(TRIM(availability[[#This Row],[Day]]))=0</f>
        <v>0</v>
      </c>
      <c r="G888" t="b">
        <f>IF(availability[[#This Row],[Day]]="",FALSE, ISERROR(MATCH(availability[[#This Row],[Day]], RefLists!$E:$E, 0)))</f>
        <v>0</v>
      </c>
      <c r="H888" t="b">
        <f>LEN(availability[[#This Row],[FacultyID]])&lt;&gt;LEN(TRIM(availability[[#This Row],[FacultyID]]))</f>
        <v>0</v>
      </c>
      <c r="I888" t="b">
        <f>OR(availability[[#This Row],[AvailableStart]]="", ISBLANK(availability[[#This Row],[AvailableStart]]))</f>
        <v>0</v>
      </c>
      <c r="J888" t="b">
        <f>OR(availability[[#This Row],[AvailableEnd]]="", ISBLANK(availability[[#This Row],[AvailableEnd]]))</f>
        <v>0</v>
      </c>
      <c r="K888" t="b">
        <f>AND(NOT(availability[[#This Row],[start_missing]]), NOT(ISNUMBER(availability[[#This Row],[AvailableStart]])))</f>
        <v>0</v>
      </c>
      <c r="L888" t="b">
        <f>AND(NOT(availability[[#This Row],[end_missing]]), NOT(ISNUMBER(availability[[#This Row],[AvailableEnd]])))</f>
        <v>0</v>
      </c>
      <c r="M888">
        <f>IF(availability[[#This Row],[start_missing]],"", IF(ISNUMBER(availability[[#This Row],[AvailableStart]]), availability[[#This Row],[AvailableStart]], IFERROR(TIMEVALUE(availability[[#This Row],[AvailableStart]]), "")))</f>
        <v>0.54166666666666663</v>
      </c>
      <c r="N888">
        <f>IF(availability[[#This Row],[end_missing]],"", IF(ISNUMBER(availability[[#This Row],[AvailableEnd]]), availability[[#This Row],[AvailableEnd]], IFERROR(TIMEVALUE(availability[[#This Row],[AvailableEnd]]), "")))</f>
        <v>0.625</v>
      </c>
      <c r="O888" t="b">
        <f>IF(OR(availability[[#This Row],[start_missing]],availability[[#This Row],[end_missing]]), FALSE,
 IF(OR(availability[[#This Row],[start_not_time]],availability[[#This Row],[end_not_time]]), FALSE,
 availability[[#This Row],[end_num]]-availability[[#This Row],[start_num]]&lt;0))</f>
        <v>0</v>
      </c>
      <c r="P888" cm="1">
        <f t="array" aca="1" ref="P888" ca="1">IF(OR(availability[[#This Row],[start_missing]],availability[[#This Row],[end_missing]]), "",
 IF(OR(availability[[#This Row],[start_not_time]],availability[[#This Row],[end_not_time]]), "",
 (_FV(availability[#This Row],"end_num",TRUE)-_FV(availability[#This Row],"start_num",TRUE))*24))</f>
        <v>0</v>
      </c>
      <c r="Q888">
        <f ca="1">IF(availability[[#This Row],[duration_hours]]="", FALSE,
 OR(availability[[#This Row],[duration_hours]]&lt;=0, availability[[#This Row],[duration_hours]]&gt;16))</f>
        <v>0</v>
      </c>
    </row>
    <row r="889" spans="1:17" x14ac:dyDescent="0.25">
      <c r="A889" t="s">
        <v>994</v>
      </c>
      <c r="B889" t="s">
        <v>1049</v>
      </c>
      <c r="C889" s="1">
        <v>0.33333333333333331</v>
      </c>
      <c r="D889" s="1">
        <v>0.5</v>
      </c>
      <c r="E889" t="b">
        <f>LEN(TRIM(availability[[#This Row],[FacultyID]]))=0</f>
        <v>0</v>
      </c>
      <c r="F889" t="b">
        <f>LEN(TRIM(availability[[#This Row],[Day]]))=0</f>
        <v>0</v>
      </c>
      <c r="G889" t="b">
        <f>IF(availability[[#This Row],[Day]]="",FALSE, ISERROR(MATCH(availability[[#This Row],[Day]], RefLists!$E:$E, 0)))</f>
        <v>0</v>
      </c>
      <c r="H889" t="b">
        <f>LEN(availability[[#This Row],[FacultyID]])&lt;&gt;LEN(TRIM(availability[[#This Row],[FacultyID]]))</f>
        <v>0</v>
      </c>
      <c r="I889" t="b">
        <f>OR(availability[[#This Row],[AvailableStart]]="", ISBLANK(availability[[#This Row],[AvailableStart]]))</f>
        <v>0</v>
      </c>
      <c r="J889" t="b">
        <f>OR(availability[[#This Row],[AvailableEnd]]="", ISBLANK(availability[[#This Row],[AvailableEnd]]))</f>
        <v>0</v>
      </c>
      <c r="K889" t="b">
        <f>AND(NOT(availability[[#This Row],[start_missing]]), NOT(ISNUMBER(availability[[#This Row],[AvailableStart]])))</f>
        <v>0</v>
      </c>
      <c r="L889" t="b">
        <f>AND(NOT(availability[[#This Row],[end_missing]]), NOT(ISNUMBER(availability[[#This Row],[AvailableEnd]])))</f>
        <v>0</v>
      </c>
      <c r="M889">
        <f>IF(availability[[#This Row],[start_missing]],"", IF(ISNUMBER(availability[[#This Row],[AvailableStart]]), availability[[#This Row],[AvailableStart]], IFERROR(TIMEVALUE(availability[[#This Row],[AvailableStart]]), "")))</f>
        <v>0.33333333333333331</v>
      </c>
      <c r="N889">
        <f>IF(availability[[#This Row],[end_missing]],"", IF(ISNUMBER(availability[[#This Row],[AvailableEnd]]), availability[[#This Row],[AvailableEnd]], IFERROR(TIMEVALUE(availability[[#This Row],[AvailableEnd]]), "")))</f>
        <v>0.5</v>
      </c>
      <c r="O889" t="b">
        <f>IF(OR(availability[[#This Row],[start_missing]],availability[[#This Row],[end_missing]]), FALSE,
 IF(OR(availability[[#This Row],[start_not_time]],availability[[#This Row],[end_not_time]]), FALSE,
 availability[[#This Row],[end_num]]-availability[[#This Row],[start_num]]&lt;0))</f>
        <v>0</v>
      </c>
      <c r="P889" cm="1">
        <f t="array" aca="1" ref="P889" ca="1">IF(OR(availability[[#This Row],[start_missing]],availability[[#This Row],[end_missing]]), "",
 IF(OR(availability[[#This Row],[start_not_time]],availability[[#This Row],[end_not_time]]), "",
 (_FV(availability[#This Row],"end_num",TRUE)-_FV(availability[#This Row],"start_num",TRUE))*24))</f>
        <v>0</v>
      </c>
      <c r="Q889">
        <f ca="1">IF(availability[[#This Row],[duration_hours]]="", FALSE,
 OR(availability[[#This Row],[duration_hours]]&lt;=0, availability[[#This Row],[duration_hours]]&gt;16))</f>
        <v>0</v>
      </c>
    </row>
    <row r="890" spans="1:17" x14ac:dyDescent="0.25">
      <c r="A890" t="s">
        <v>997</v>
      </c>
      <c r="B890" t="s">
        <v>1049</v>
      </c>
      <c r="C890" s="1">
        <v>0.45833333333333331</v>
      </c>
      <c r="D890" s="1">
        <v>0.54166666666666663</v>
      </c>
      <c r="E890" t="b">
        <f>LEN(TRIM(availability[[#This Row],[FacultyID]]))=0</f>
        <v>0</v>
      </c>
      <c r="F890" t="b">
        <f>LEN(TRIM(availability[[#This Row],[Day]]))=0</f>
        <v>0</v>
      </c>
      <c r="G890" t="b">
        <f>IF(availability[[#This Row],[Day]]="",FALSE, ISERROR(MATCH(availability[[#This Row],[Day]], RefLists!$E:$E, 0)))</f>
        <v>0</v>
      </c>
      <c r="H890" t="b">
        <f>LEN(availability[[#This Row],[FacultyID]])&lt;&gt;LEN(TRIM(availability[[#This Row],[FacultyID]]))</f>
        <v>0</v>
      </c>
      <c r="I890" t="b">
        <f>OR(availability[[#This Row],[AvailableStart]]="", ISBLANK(availability[[#This Row],[AvailableStart]]))</f>
        <v>0</v>
      </c>
      <c r="J890" t="b">
        <f>OR(availability[[#This Row],[AvailableEnd]]="", ISBLANK(availability[[#This Row],[AvailableEnd]]))</f>
        <v>0</v>
      </c>
      <c r="K890" t="b">
        <f>AND(NOT(availability[[#This Row],[start_missing]]), NOT(ISNUMBER(availability[[#This Row],[AvailableStart]])))</f>
        <v>0</v>
      </c>
      <c r="L890" t="b">
        <f>AND(NOT(availability[[#This Row],[end_missing]]), NOT(ISNUMBER(availability[[#This Row],[AvailableEnd]])))</f>
        <v>0</v>
      </c>
      <c r="M890">
        <f>IF(availability[[#This Row],[start_missing]],"", IF(ISNUMBER(availability[[#This Row],[AvailableStart]]), availability[[#This Row],[AvailableStart]], IFERROR(TIMEVALUE(availability[[#This Row],[AvailableStart]]), "")))</f>
        <v>0.45833333333333331</v>
      </c>
      <c r="N890">
        <f>IF(availability[[#This Row],[end_missing]],"", IF(ISNUMBER(availability[[#This Row],[AvailableEnd]]), availability[[#This Row],[AvailableEnd]], IFERROR(TIMEVALUE(availability[[#This Row],[AvailableEnd]]), "")))</f>
        <v>0.54166666666666663</v>
      </c>
      <c r="O890" t="b">
        <f>IF(OR(availability[[#This Row],[start_missing]],availability[[#This Row],[end_missing]]), FALSE,
 IF(OR(availability[[#This Row],[start_not_time]],availability[[#This Row],[end_not_time]]), FALSE,
 availability[[#This Row],[end_num]]-availability[[#This Row],[start_num]]&lt;0))</f>
        <v>0</v>
      </c>
      <c r="P890" cm="1">
        <f t="array" aca="1" ref="P890" ca="1">IF(OR(availability[[#This Row],[start_missing]],availability[[#This Row],[end_missing]]), "",
 IF(OR(availability[[#This Row],[start_not_time]],availability[[#This Row],[end_not_time]]), "",
 (_FV(availability[#This Row],"end_num",TRUE)-_FV(availability[#This Row],"start_num",TRUE))*24))</f>
        <v>0</v>
      </c>
      <c r="Q890">
        <f ca="1">IF(availability[[#This Row],[duration_hours]]="", FALSE,
 OR(availability[[#This Row],[duration_hours]]&lt;=0, availability[[#This Row],[duration_hours]]&gt;16))</f>
        <v>0</v>
      </c>
    </row>
    <row r="891" spans="1:17" x14ac:dyDescent="0.25">
      <c r="A891" t="s">
        <v>997</v>
      </c>
      <c r="B891" t="s">
        <v>1051</v>
      </c>
      <c r="C891" s="1">
        <v>0.375</v>
      </c>
      <c r="D891" s="1">
        <v>0.5</v>
      </c>
      <c r="E891" t="b">
        <f>LEN(TRIM(availability[[#This Row],[FacultyID]]))=0</f>
        <v>0</v>
      </c>
      <c r="F891" t="b">
        <f>LEN(TRIM(availability[[#This Row],[Day]]))=0</f>
        <v>0</v>
      </c>
      <c r="G891" t="b">
        <f>IF(availability[[#This Row],[Day]]="",FALSE, ISERROR(MATCH(availability[[#This Row],[Day]], RefLists!$E:$E, 0)))</f>
        <v>0</v>
      </c>
      <c r="H891" t="b">
        <f>LEN(availability[[#This Row],[FacultyID]])&lt;&gt;LEN(TRIM(availability[[#This Row],[FacultyID]]))</f>
        <v>0</v>
      </c>
      <c r="I891" t="b">
        <f>OR(availability[[#This Row],[AvailableStart]]="", ISBLANK(availability[[#This Row],[AvailableStart]]))</f>
        <v>0</v>
      </c>
      <c r="J891" t="b">
        <f>OR(availability[[#This Row],[AvailableEnd]]="", ISBLANK(availability[[#This Row],[AvailableEnd]]))</f>
        <v>0</v>
      </c>
      <c r="K891" t="b">
        <f>AND(NOT(availability[[#This Row],[start_missing]]), NOT(ISNUMBER(availability[[#This Row],[AvailableStart]])))</f>
        <v>0</v>
      </c>
      <c r="L891" t="b">
        <f>AND(NOT(availability[[#This Row],[end_missing]]), NOT(ISNUMBER(availability[[#This Row],[AvailableEnd]])))</f>
        <v>0</v>
      </c>
      <c r="M891">
        <f>IF(availability[[#This Row],[start_missing]],"", IF(ISNUMBER(availability[[#This Row],[AvailableStart]]), availability[[#This Row],[AvailableStart]], IFERROR(TIMEVALUE(availability[[#This Row],[AvailableStart]]), "")))</f>
        <v>0.375</v>
      </c>
      <c r="N891">
        <f>IF(availability[[#This Row],[end_missing]],"", IF(ISNUMBER(availability[[#This Row],[AvailableEnd]]), availability[[#This Row],[AvailableEnd]], IFERROR(TIMEVALUE(availability[[#This Row],[AvailableEnd]]), "")))</f>
        <v>0.5</v>
      </c>
      <c r="O891" t="b">
        <f>IF(OR(availability[[#This Row],[start_missing]],availability[[#This Row],[end_missing]]), FALSE,
 IF(OR(availability[[#This Row],[start_not_time]],availability[[#This Row],[end_not_time]]), FALSE,
 availability[[#This Row],[end_num]]-availability[[#This Row],[start_num]]&lt;0))</f>
        <v>0</v>
      </c>
      <c r="P891" cm="1">
        <f t="array" aca="1" ref="P891" ca="1">IF(OR(availability[[#This Row],[start_missing]],availability[[#This Row],[end_missing]]), "",
 IF(OR(availability[[#This Row],[start_not_time]],availability[[#This Row],[end_not_time]]), "",
 (_FV(availability[#This Row],"end_num",TRUE)-_FV(availability[#This Row],"start_num",TRUE))*24))</f>
        <v>0</v>
      </c>
      <c r="Q891">
        <f ca="1">IF(availability[[#This Row],[duration_hours]]="", FALSE,
 OR(availability[[#This Row],[duration_hours]]&lt;=0, availability[[#This Row],[duration_hours]]&gt;16))</f>
        <v>0</v>
      </c>
    </row>
    <row r="892" spans="1:17" x14ac:dyDescent="0.25">
      <c r="A892" t="s">
        <v>997</v>
      </c>
      <c r="B892" t="s">
        <v>1050</v>
      </c>
      <c r="C892" s="1">
        <v>0.54166666666666663</v>
      </c>
      <c r="D892" s="1">
        <v>0.66666666666666663</v>
      </c>
      <c r="E892" t="b">
        <f>LEN(TRIM(availability[[#This Row],[FacultyID]]))=0</f>
        <v>0</v>
      </c>
      <c r="F892" t="b">
        <f>LEN(TRIM(availability[[#This Row],[Day]]))=0</f>
        <v>0</v>
      </c>
      <c r="G892" t="b">
        <f>IF(availability[[#This Row],[Day]]="",FALSE, ISERROR(MATCH(availability[[#This Row],[Day]], RefLists!$E:$E, 0)))</f>
        <v>0</v>
      </c>
      <c r="H892" t="b">
        <f>LEN(availability[[#This Row],[FacultyID]])&lt;&gt;LEN(TRIM(availability[[#This Row],[FacultyID]]))</f>
        <v>0</v>
      </c>
      <c r="I892" t="b">
        <f>OR(availability[[#This Row],[AvailableStart]]="", ISBLANK(availability[[#This Row],[AvailableStart]]))</f>
        <v>0</v>
      </c>
      <c r="J892" t="b">
        <f>OR(availability[[#This Row],[AvailableEnd]]="", ISBLANK(availability[[#This Row],[AvailableEnd]]))</f>
        <v>0</v>
      </c>
      <c r="K892" t="b">
        <f>AND(NOT(availability[[#This Row],[start_missing]]), NOT(ISNUMBER(availability[[#This Row],[AvailableStart]])))</f>
        <v>0</v>
      </c>
      <c r="L892" t="b">
        <f>AND(NOT(availability[[#This Row],[end_missing]]), NOT(ISNUMBER(availability[[#This Row],[AvailableEnd]])))</f>
        <v>0</v>
      </c>
      <c r="M892">
        <f>IF(availability[[#This Row],[start_missing]],"", IF(ISNUMBER(availability[[#This Row],[AvailableStart]]), availability[[#This Row],[AvailableStart]], IFERROR(TIMEVALUE(availability[[#This Row],[AvailableStart]]), "")))</f>
        <v>0.54166666666666663</v>
      </c>
      <c r="N892">
        <f>IF(availability[[#This Row],[end_missing]],"", IF(ISNUMBER(availability[[#This Row],[AvailableEnd]]), availability[[#This Row],[AvailableEnd]], IFERROR(TIMEVALUE(availability[[#This Row],[AvailableEnd]]), "")))</f>
        <v>0.66666666666666663</v>
      </c>
      <c r="O892" t="b">
        <f>IF(OR(availability[[#This Row],[start_missing]],availability[[#This Row],[end_missing]]), FALSE,
 IF(OR(availability[[#This Row],[start_not_time]],availability[[#This Row],[end_not_time]]), FALSE,
 availability[[#This Row],[end_num]]-availability[[#This Row],[start_num]]&lt;0))</f>
        <v>0</v>
      </c>
      <c r="P892" cm="1">
        <f t="array" aca="1" ref="P892" ca="1">IF(OR(availability[[#This Row],[start_missing]],availability[[#This Row],[end_missing]]), "",
 IF(OR(availability[[#This Row],[start_not_time]],availability[[#This Row],[end_not_time]]), "",
 (_FV(availability[#This Row],"end_num",TRUE)-_FV(availability[#This Row],"start_num",TRUE))*24))</f>
        <v>0</v>
      </c>
      <c r="Q892">
        <f ca="1">IF(availability[[#This Row],[duration_hours]]="", FALSE,
 OR(availability[[#This Row],[duration_hours]]&lt;=0, availability[[#This Row],[duration_hours]]&gt;16))</f>
        <v>0</v>
      </c>
    </row>
    <row r="893" spans="1:17" x14ac:dyDescent="0.25">
      <c r="A893" t="s">
        <v>997</v>
      </c>
      <c r="B893" t="s">
        <v>1053</v>
      </c>
      <c r="C893" s="1">
        <v>0.5</v>
      </c>
      <c r="D893" s="1">
        <v>0.58333333333333337</v>
      </c>
      <c r="E893" t="b">
        <f>LEN(TRIM(availability[[#This Row],[FacultyID]]))=0</f>
        <v>0</v>
      </c>
      <c r="F893" t="b">
        <f>LEN(TRIM(availability[[#This Row],[Day]]))=0</f>
        <v>0</v>
      </c>
      <c r="G893" t="b">
        <f>IF(availability[[#This Row],[Day]]="",FALSE, ISERROR(MATCH(availability[[#This Row],[Day]], RefLists!$E:$E, 0)))</f>
        <v>0</v>
      </c>
      <c r="H893" t="b">
        <f>LEN(availability[[#This Row],[FacultyID]])&lt;&gt;LEN(TRIM(availability[[#This Row],[FacultyID]]))</f>
        <v>0</v>
      </c>
      <c r="I893" t="b">
        <f>OR(availability[[#This Row],[AvailableStart]]="", ISBLANK(availability[[#This Row],[AvailableStart]]))</f>
        <v>0</v>
      </c>
      <c r="J893" t="b">
        <f>OR(availability[[#This Row],[AvailableEnd]]="", ISBLANK(availability[[#This Row],[AvailableEnd]]))</f>
        <v>0</v>
      </c>
      <c r="K893" t="b">
        <f>AND(NOT(availability[[#This Row],[start_missing]]), NOT(ISNUMBER(availability[[#This Row],[AvailableStart]])))</f>
        <v>0</v>
      </c>
      <c r="L893" t="b">
        <f>AND(NOT(availability[[#This Row],[end_missing]]), NOT(ISNUMBER(availability[[#This Row],[AvailableEnd]])))</f>
        <v>0</v>
      </c>
      <c r="M893">
        <f>IF(availability[[#This Row],[start_missing]],"", IF(ISNUMBER(availability[[#This Row],[AvailableStart]]), availability[[#This Row],[AvailableStart]], IFERROR(TIMEVALUE(availability[[#This Row],[AvailableStart]]), "")))</f>
        <v>0.5</v>
      </c>
      <c r="N893">
        <f>IF(availability[[#This Row],[end_missing]],"", IF(ISNUMBER(availability[[#This Row],[AvailableEnd]]), availability[[#This Row],[AvailableEnd]], IFERROR(TIMEVALUE(availability[[#This Row],[AvailableEnd]]), "")))</f>
        <v>0.58333333333333337</v>
      </c>
      <c r="O893" t="b">
        <f>IF(OR(availability[[#This Row],[start_missing]],availability[[#This Row],[end_missing]]), FALSE,
 IF(OR(availability[[#This Row],[start_not_time]],availability[[#This Row],[end_not_time]]), FALSE,
 availability[[#This Row],[end_num]]-availability[[#This Row],[start_num]]&lt;0))</f>
        <v>0</v>
      </c>
      <c r="P893" cm="1">
        <f t="array" aca="1" ref="P893" ca="1">IF(OR(availability[[#This Row],[start_missing]],availability[[#This Row],[end_missing]]), "",
 IF(OR(availability[[#This Row],[start_not_time]],availability[[#This Row],[end_not_time]]), "",
 (_FV(availability[#This Row],"end_num",TRUE)-_FV(availability[#This Row],"start_num",TRUE))*24))</f>
        <v>0</v>
      </c>
      <c r="Q893">
        <f ca="1">IF(availability[[#This Row],[duration_hours]]="", FALSE,
 OR(availability[[#This Row],[duration_hours]]&lt;=0, availability[[#This Row],[duration_hours]]&gt;16))</f>
        <v>0</v>
      </c>
    </row>
    <row r="894" spans="1:17" x14ac:dyDescent="0.25">
      <c r="A894" t="s">
        <v>997</v>
      </c>
      <c r="B894" t="s">
        <v>1052</v>
      </c>
      <c r="C894" s="1">
        <v>0.33333333333333331</v>
      </c>
      <c r="D894" s="1">
        <v>0.45833333333333331</v>
      </c>
      <c r="E894" t="b">
        <f>LEN(TRIM(availability[[#This Row],[FacultyID]]))=0</f>
        <v>0</v>
      </c>
      <c r="F894" t="b">
        <f>LEN(TRIM(availability[[#This Row],[Day]]))=0</f>
        <v>0</v>
      </c>
      <c r="G894" t="b">
        <f>IF(availability[[#This Row],[Day]]="",FALSE, ISERROR(MATCH(availability[[#This Row],[Day]], RefLists!$E:$E, 0)))</f>
        <v>0</v>
      </c>
      <c r="H894" t="b">
        <f>LEN(availability[[#This Row],[FacultyID]])&lt;&gt;LEN(TRIM(availability[[#This Row],[FacultyID]]))</f>
        <v>0</v>
      </c>
      <c r="I894" t="b">
        <f>OR(availability[[#This Row],[AvailableStart]]="", ISBLANK(availability[[#This Row],[AvailableStart]]))</f>
        <v>0</v>
      </c>
      <c r="J894" t="b">
        <f>OR(availability[[#This Row],[AvailableEnd]]="", ISBLANK(availability[[#This Row],[AvailableEnd]]))</f>
        <v>0</v>
      </c>
      <c r="K894" t="b">
        <f>AND(NOT(availability[[#This Row],[start_missing]]), NOT(ISNUMBER(availability[[#This Row],[AvailableStart]])))</f>
        <v>0</v>
      </c>
      <c r="L894" t="b">
        <f>AND(NOT(availability[[#This Row],[end_missing]]), NOT(ISNUMBER(availability[[#This Row],[AvailableEnd]])))</f>
        <v>0</v>
      </c>
      <c r="M894">
        <f>IF(availability[[#This Row],[start_missing]],"", IF(ISNUMBER(availability[[#This Row],[AvailableStart]]), availability[[#This Row],[AvailableStart]], IFERROR(TIMEVALUE(availability[[#This Row],[AvailableStart]]), "")))</f>
        <v>0.33333333333333331</v>
      </c>
      <c r="N894">
        <f>IF(availability[[#This Row],[end_missing]],"", IF(ISNUMBER(availability[[#This Row],[AvailableEnd]]), availability[[#This Row],[AvailableEnd]], IFERROR(TIMEVALUE(availability[[#This Row],[AvailableEnd]]), "")))</f>
        <v>0.45833333333333331</v>
      </c>
      <c r="O894" t="b">
        <f>IF(OR(availability[[#This Row],[start_missing]],availability[[#This Row],[end_missing]]), FALSE,
 IF(OR(availability[[#This Row],[start_not_time]],availability[[#This Row],[end_not_time]]), FALSE,
 availability[[#This Row],[end_num]]-availability[[#This Row],[start_num]]&lt;0))</f>
        <v>0</v>
      </c>
      <c r="P894" cm="1">
        <f t="array" aca="1" ref="P894" ca="1">IF(OR(availability[[#This Row],[start_missing]],availability[[#This Row],[end_missing]]), "",
 IF(OR(availability[[#This Row],[start_not_time]],availability[[#This Row],[end_not_time]]), "",
 (_FV(availability[#This Row],"end_num",TRUE)-_FV(availability[#This Row],"start_num",TRUE))*24))</f>
        <v>0</v>
      </c>
      <c r="Q894">
        <f ca="1">IF(availability[[#This Row],[duration_hours]]="", FALSE,
 OR(availability[[#This Row],[duration_hours]]&lt;=0, availability[[#This Row],[duration_hours]]&gt;16))</f>
        <v>0</v>
      </c>
    </row>
    <row r="895" spans="1:17" x14ac:dyDescent="0.25">
      <c r="A895" t="s">
        <v>1000</v>
      </c>
      <c r="B895" t="s">
        <v>1052</v>
      </c>
      <c r="C895" s="1">
        <v>0.41666666666666669</v>
      </c>
      <c r="D895" s="1">
        <v>0.54166666666666663</v>
      </c>
      <c r="E895" t="b">
        <f>LEN(TRIM(availability[[#This Row],[FacultyID]]))=0</f>
        <v>0</v>
      </c>
      <c r="F895" t="b">
        <f>LEN(TRIM(availability[[#This Row],[Day]]))=0</f>
        <v>0</v>
      </c>
      <c r="G895" t="b">
        <f>IF(availability[[#This Row],[Day]]="",FALSE, ISERROR(MATCH(availability[[#This Row],[Day]], RefLists!$E:$E, 0)))</f>
        <v>0</v>
      </c>
      <c r="H895" t="b">
        <f>LEN(availability[[#This Row],[FacultyID]])&lt;&gt;LEN(TRIM(availability[[#This Row],[FacultyID]]))</f>
        <v>0</v>
      </c>
      <c r="I895" t="b">
        <f>OR(availability[[#This Row],[AvailableStart]]="", ISBLANK(availability[[#This Row],[AvailableStart]]))</f>
        <v>0</v>
      </c>
      <c r="J895" t="b">
        <f>OR(availability[[#This Row],[AvailableEnd]]="", ISBLANK(availability[[#This Row],[AvailableEnd]]))</f>
        <v>0</v>
      </c>
      <c r="K895" t="b">
        <f>AND(NOT(availability[[#This Row],[start_missing]]), NOT(ISNUMBER(availability[[#This Row],[AvailableStart]])))</f>
        <v>0</v>
      </c>
      <c r="L895" t="b">
        <f>AND(NOT(availability[[#This Row],[end_missing]]), NOT(ISNUMBER(availability[[#This Row],[AvailableEnd]])))</f>
        <v>0</v>
      </c>
      <c r="M895">
        <f>IF(availability[[#This Row],[start_missing]],"", IF(ISNUMBER(availability[[#This Row],[AvailableStart]]), availability[[#This Row],[AvailableStart]], IFERROR(TIMEVALUE(availability[[#This Row],[AvailableStart]]), "")))</f>
        <v>0.41666666666666669</v>
      </c>
      <c r="N895">
        <f>IF(availability[[#This Row],[end_missing]],"", IF(ISNUMBER(availability[[#This Row],[AvailableEnd]]), availability[[#This Row],[AvailableEnd]], IFERROR(TIMEVALUE(availability[[#This Row],[AvailableEnd]]), "")))</f>
        <v>0.54166666666666663</v>
      </c>
      <c r="O895" t="b">
        <f>IF(OR(availability[[#This Row],[start_missing]],availability[[#This Row],[end_missing]]), FALSE,
 IF(OR(availability[[#This Row],[start_not_time]],availability[[#This Row],[end_not_time]]), FALSE,
 availability[[#This Row],[end_num]]-availability[[#This Row],[start_num]]&lt;0))</f>
        <v>0</v>
      </c>
      <c r="P895" cm="1">
        <f t="array" aca="1" ref="P895" ca="1">IF(OR(availability[[#This Row],[start_missing]],availability[[#This Row],[end_missing]]), "",
 IF(OR(availability[[#This Row],[start_not_time]],availability[[#This Row],[end_not_time]]), "",
 (_FV(availability[#This Row],"end_num",TRUE)-_FV(availability[#This Row],"start_num",TRUE))*24))</f>
        <v>0</v>
      </c>
      <c r="Q895">
        <f ca="1">IF(availability[[#This Row],[duration_hours]]="", FALSE,
 OR(availability[[#This Row],[duration_hours]]&lt;=0, availability[[#This Row],[duration_hours]]&gt;16))</f>
        <v>0</v>
      </c>
    </row>
    <row r="896" spans="1:17" x14ac:dyDescent="0.25">
      <c r="A896" t="s">
        <v>1000</v>
      </c>
      <c r="B896" t="s">
        <v>1049</v>
      </c>
      <c r="C896" s="1">
        <v>0.375</v>
      </c>
      <c r="D896" s="1">
        <v>0.45833333333333331</v>
      </c>
      <c r="E896" t="b">
        <f>LEN(TRIM(availability[[#This Row],[FacultyID]]))=0</f>
        <v>0</v>
      </c>
      <c r="F896" t="b">
        <f>LEN(TRIM(availability[[#This Row],[Day]]))=0</f>
        <v>0</v>
      </c>
      <c r="G896" t="b">
        <f>IF(availability[[#This Row],[Day]]="",FALSE, ISERROR(MATCH(availability[[#This Row],[Day]], RefLists!$E:$E, 0)))</f>
        <v>0</v>
      </c>
      <c r="H896" t="b">
        <f>LEN(availability[[#This Row],[FacultyID]])&lt;&gt;LEN(TRIM(availability[[#This Row],[FacultyID]]))</f>
        <v>0</v>
      </c>
      <c r="I896" t="b">
        <f>OR(availability[[#This Row],[AvailableStart]]="", ISBLANK(availability[[#This Row],[AvailableStart]]))</f>
        <v>0</v>
      </c>
      <c r="J896" t="b">
        <f>OR(availability[[#This Row],[AvailableEnd]]="", ISBLANK(availability[[#This Row],[AvailableEnd]]))</f>
        <v>0</v>
      </c>
      <c r="K896" t="b">
        <f>AND(NOT(availability[[#This Row],[start_missing]]), NOT(ISNUMBER(availability[[#This Row],[AvailableStart]])))</f>
        <v>0</v>
      </c>
      <c r="L896" t="b">
        <f>AND(NOT(availability[[#This Row],[end_missing]]), NOT(ISNUMBER(availability[[#This Row],[AvailableEnd]])))</f>
        <v>0</v>
      </c>
      <c r="M896">
        <f>IF(availability[[#This Row],[start_missing]],"", IF(ISNUMBER(availability[[#This Row],[AvailableStart]]), availability[[#This Row],[AvailableStart]], IFERROR(TIMEVALUE(availability[[#This Row],[AvailableStart]]), "")))</f>
        <v>0.375</v>
      </c>
      <c r="N896">
        <f>IF(availability[[#This Row],[end_missing]],"", IF(ISNUMBER(availability[[#This Row],[AvailableEnd]]), availability[[#This Row],[AvailableEnd]], IFERROR(TIMEVALUE(availability[[#This Row],[AvailableEnd]]), "")))</f>
        <v>0.45833333333333331</v>
      </c>
      <c r="O896" t="b">
        <f>IF(OR(availability[[#This Row],[start_missing]],availability[[#This Row],[end_missing]]), FALSE,
 IF(OR(availability[[#This Row],[start_not_time]],availability[[#This Row],[end_not_time]]), FALSE,
 availability[[#This Row],[end_num]]-availability[[#This Row],[start_num]]&lt;0))</f>
        <v>0</v>
      </c>
      <c r="P896" cm="1">
        <f t="array" aca="1" ref="P896" ca="1">IF(OR(availability[[#This Row],[start_missing]],availability[[#This Row],[end_missing]]), "",
 IF(OR(availability[[#This Row],[start_not_time]],availability[[#This Row],[end_not_time]]), "",
 (_FV(availability[#This Row],"end_num",TRUE)-_FV(availability[#This Row],"start_num",TRUE))*24))</f>
        <v>0</v>
      </c>
      <c r="Q896">
        <f ca="1">IF(availability[[#This Row],[duration_hours]]="", FALSE,
 OR(availability[[#This Row],[duration_hours]]&lt;=0, availability[[#This Row],[duration_hours]]&gt;16))</f>
        <v>0</v>
      </c>
    </row>
    <row r="897" spans="1:17" x14ac:dyDescent="0.25">
      <c r="A897" t="s">
        <v>1003</v>
      </c>
      <c r="B897" t="s">
        <v>1053</v>
      </c>
      <c r="C897" s="1">
        <v>0.375</v>
      </c>
      <c r="D897" s="1">
        <v>0.5</v>
      </c>
      <c r="E897" t="b">
        <f>LEN(TRIM(availability[[#This Row],[FacultyID]]))=0</f>
        <v>0</v>
      </c>
      <c r="F897" t="b">
        <f>LEN(TRIM(availability[[#This Row],[Day]]))=0</f>
        <v>0</v>
      </c>
      <c r="G897" t="b">
        <f>IF(availability[[#This Row],[Day]]="",FALSE, ISERROR(MATCH(availability[[#This Row],[Day]], RefLists!$E:$E, 0)))</f>
        <v>0</v>
      </c>
      <c r="H897" t="b">
        <f>LEN(availability[[#This Row],[FacultyID]])&lt;&gt;LEN(TRIM(availability[[#This Row],[FacultyID]]))</f>
        <v>0</v>
      </c>
      <c r="I897" t="b">
        <f>OR(availability[[#This Row],[AvailableStart]]="", ISBLANK(availability[[#This Row],[AvailableStart]]))</f>
        <v>0</v>
      </c>
      <c r="J897" t="b">
        <f>OR(availability[[#This Row],[AvailableEnd]]="", ISBLANK(availability[[#This Row],[AvailableEnd]]))</f>
        <v>0</v>
      </c>
      <c r="K897" t="b">
        <f>AND(NOT(availability[[#This Row],[start_missing]]), NOT(ISNUMBER(availability[[#This Row],[AvailableStart]])))</f>
        <v>0</v>
      </c>
      <c r="L897" t="b">
        <f>AND(NOT(availability[[#This Row],[end_missing]]), NOT(ISNUMBER(availability[[#This Row],[AvailableEnd]])))</f>
        <v>0</v>
      </c>
      <c r="M897">
        <f>IF(availability[[#This Row],[start_missing]],"", IF(ISNUMBER(availability[[#This Row],[AvailableStart]]), availability[[#This Row],[AvailableStart]], IFERROR(TIMEVALUE(availability[[#This Row],[AvailableStart]]), "")))</f>
        <v>0.375</v>
      </c>
      <c r="N897">
        <f>IF(availability[[#This Row],[end_missing]],"", IF(ISNUMBER(availability[[#This Row],[AvailableEnd]]), availability[[#This Row],[AvailableEnd]], IFERROR(TIMEVALUE(availability[[#This Row],[AvailableEnd]]), "")))</f>
        <v>0.5</v>
      </c>
      <c r="O897" t="b">
        <f>IF(OR(availability[[#This Row],[start_missing]],availability[[#This Row],[end_missing]]), FALSE,
 IF(OR(availability[[#This Row],[start_not_time]],availability[[#This Row],[end_not_time]]), FALSE,
 availability[[#This Row],[end_num]]-availability[[#This Row],[start_num]]&lt;0))</f>
        <v>0</v>
      </c>
      <c r="P897" cm="1">
        <f t="array" aca="1" ref="P897" ca="1">IF(OR(availability[[#This Row],[start_missing]],availability[[#This Row],[end_missing]]), "",
 IF(OR(availability[[#This Row],[start_not_time]],availability[[#This Row],[end_not_time]]), "",
 (_FV(availability[#This Row],"end_num",TRUE)-_FV(availability[#This Row],"start_num",TRUE))*24))</f>
        <v>0</v>
      </c>
      <c r="Q897">
        <f ca="1">IF(availability[[#This Row],[duration_hours]]="", FALSE,
 OR(availability[[#This Row],[duration_hours]]&lt;=0, availability[[#This Row],[duration_hours]]&gt;16))</f>
        <v>0</v>
      </c>
    </row>
    <row r="898" spans="1:17" x14ac:dyDescent="0.25">
      <c r="A898" t="s">
        <v>1003</v>
      </c>
      <c r="B898" t="s">
        <v>1051</v>
      </c>
      <c r="C898" s="1">
        <v>0.375</v>
      </c>
      <c r="D898" s="1">
        <v>0.5</v>
      </c>
      <c r="E898" t="b">
        <f>LEN(TRIM(availability[[#This Row],[FacultyID]]))=0</f>
        <v>0</v>
      </c>
      <c r="F898" t="b">
        <f>LEN(TRIM(availability[[#This Row],[Day]]))=0</f>
        <v>0</v>
      </c>
      <c r="G898" t="b">
        <f>IF(availability[[#This Row],[Day]]="",FALSE, ISERROR(MATCH(availability[[#This Row],[Day]], RefLists!$E:$E, 0)))</f>
        <v>0</v>
      </c>
      <c r="H898" t="b">
        <f>LEN(availability[[#This Row],[FacultyID]])&lt;&gt;LEN(TRIM(availability[[#This Row],[FacultyID]]))</f>
        <v>0</v>
      </c>
      <c r="I898" t="b">
        <f>OR(availability[[#This Row],[AvailableStart]]="", ISBLANK(availability[[#This Row],[AvailableStart]]))</f>
        <v>0</v>
      </c>
      <c r="J898" t="b">
        <f>OR(availability[[#This Row],[AvailableEnd]]="", ISBLANK(availability[[#This Row],[AvailableEnd]]))</f>
        <v>0</v>
      </c>
      <c r="K898" t="b">
        <f>AND(NOT(availability[[#This Row],[start_missing]]), NOT(ISNUMBER(availability[[#This Row],[AvailableStart]])))</f>
        <v>0</v>
      </c>
      <c r="L898" t="b">
        <f>AND(NOT(availability[[#This Row],[end_missing]]), NOT(ISNUMBER(availability[[#This Row],[AvailableEnd]])))</f>
        <v>0</v>
      </c>
      <c r="M898">
        <f>IF(availability[[#This Row],[start_missing]],"", IF(ISNUMBER(availability[[#This Row],[AvailableStart]]), availability[[#This Row],[AvailableStart]], IFERROR(TIMEVALUE(availability[[#This Row],[AvailableStart]]), "")))</f>
        <v>0.375</v>
      </c>
      <c r="N898">
        <f>IF(availability[[#This Row],[end_missing]],"", IF(ISNUMBER(availability[[#This Row],[AvailableEnd]]), availability[[#This Row],[AvailableEnd]], IFERROR(TIMEVALUE(availability[[#This Row],[AvailableEnd]]), "")))</f>
        <v>0.5</v>
      </c>
      <c r="O898" t="b">
        <f>IF(OR(availability[[#This Row],[start_missing]],availability[[#This Row],[end_missing]]), FALSE,
 IF(OR(availability[[#This Row],[start_not_time]],availability[[#This Row],[end_not_time]]), FALSE,
 availability[[#This Row],[end_num]]-availability[[#This Row],[start_num]]&lt;0))</f>
        <v>0</v>
      </c>
      <c r="P898" cm="1">
        <f t="array" aca="1" ref="P898" ca="1">IF(OR(availability[[#This Row],[start_missing]],availability[[#This Row],[end_missing]]), "",
 IF(OR(availability[[#This Row],[start_not_time]],availability[[#This Row],[end_not_time]]), "",
 (_FV(availability[#This Row],"end_num",TRUE)-_FV(availability[#This Row],"start_num",TRUE))*24))</f>
        <v>0</v>
      </c>
      <c r="Q898">
        <f ca="1">IF(availability[[#This Row],[duration_hours]]="", FALSE,
 OR(availability[[#This Row],[duration_hours]]&lt;=0, availability[[#This Row],[duration_hours]]&gt;16))</f>
        <v>0</v>
      </c>
    </row>
    <row r="899" spans="1:17" x14ac:dyDescent="0.25">
      <c r="A899" t="s">
        <v>1003</v>
      </c>
      <c r="B899" t="s">
        <v>1050</v>
      </c>
      <c r="C899" s="1">
        <v>0.45833333333333331</v>
      </c>
      <c r="D899" s="1">
        <v>0.58333333333333337</v>
      </c>
      <c r="E899" t="b">
        <f>LEN(TRIM(availability[[#This Row],[FacultyID]]))=0</f>
        <v>0</v>
      </c>
      <c r="F899" t="b">
        <f>LEN(TRIM(availability[[#This Row],[Day]]))=0</f>
        <v>0</v>
      </c>
      <c r="G899" t="b">
        <f>IF(availability[[#This Row],[Day]]="",FALSE, ISERROR(MATCH(availability[[#This Row],[Day]], RefLists!$E:$E, 0)))</f>
        <v>0</v>
      </c>
      <c r="H899" t="b">
        <f>LEN(availability[[#This Row],[FacultyID]])&lt;&gt;LEN(TRIM(availability[[#This Row],[FacultyID]]))</f>
        <v>0</v>
      </c>
      <c r="I899" t="b">
        <f>OR(availability[[#This Row],[AvailableStart]]="", ISBLANK(availability[[#This Row],[AvailableStart]]))</f>
        <v>0</v>
      </c>
      <c r="J899" t="b">
        <f>OR(availability[[#This Row],[AvailableEnd]]="", ISBLANK(availability[[#This Row],[AvailableEnd]]))</f>
        <v>0</v>
      </c>
      <c r="K899" t="b">
        <f>AND(NOT(availability[[#This Row],[start_missing]]), NOT(ISNUMBER(availability[[#This Row],[AvailableStart]])))</f>
        <v>0</v>
      </c>
      <c r="L899" t="b">
        <f>AND(NOT(availability[[#This Row],[end_missing]]), NOT(ISNUMBER(availability[[#This Row],[AvailableEnd]])))</f>
        <v>0</v>
      </c>
      <c r="M899">
        <f>IF(availability[[#This Row],[start_missing]],"", IF(ISNUMBER(availability[[#This Row],[AvailableStart]]), availability[[#This Row],[AvailableStart]], IFERROR(TIMEVALUE(availability[[#This Row],[AvailableStart]]), "")))</f>
        <v>0.45833333333333331</v>
      </c>
      <c r="N899">
        <f>IF(availability[[#This Row],[end_missing]],"", IF(ISNUMBER(availability[[#This Row],[AvailableEnd]]), availability[[#This Row],[AvailableEnd]], IFERROR(TIMEVALUE(availability[[#This Row],[AvailableEnd]]), "")))</f>
        <v>0.58333333333333337</v>
      </c>
      <c r="O899" t="b">
        <f>IF(OR(availability[[#This Row],[start_missing]],availability[[#This Row],[end_missing]]), FALSE,
 IF(OR(availability[[#This Row],[start_not_time]],availability[[#This Row],[end_not_time]]), FALSE,
 availability[[#This Row],[end_num]]-availability[[#This Row],[start_num]]&lt;0))</f>
        <v>0</v>
      </c>
      <c r="P899" cm="1">
        <f t="array" aca="1" ref="P899" ca="1">IF(OR(availability[[#This Row],[start_missing]],availability[[#This Row],[end_missing]]), "",
 IF(OR(availability[[#This Row],[start_not_time]],availability[[#This Row],[end_not_time]]), "",
 (_FV(availability[#This Row],"end_num",TRUE)-_FV(availability[#This Row],"start_num",TRUE))*24))</f>
        <v>0</v>
      </c>
      <c r="Q899">
        <f ca="1">IF(availability[[#This Row],[duration_hours]]="", FALSE,
 OR(availability[[#This Row],[duration_hours]]&lt;=0, availability[[#This Row],[duration_hours]]&gt;16))</f>
        <v>0</v>
      </c>
    </row>
    <row r="900" spans="1:17" x14ac:dyDescent="0.25">
      <c r="A900" t="s">
        <v>1003</v>
      </c>
      <c r="B900" t="s">
        <v>1049</v>
      </c>
      <c r="C900" s="1">
        <v>0.375</v>
      </c>
      <c r="D900" s="1">
        <v>0.5</v>
      </c>
      <c r="E900" t="b">
        <f>LEN(TRIM(availability[[#This Row],[FacultyID]]))=0</f>
        <v>0</v>
      </c>
      <c r="F900" t="b">
        <f>LEN(TRIM(availability[[#This Row],[Day]]))=0</f>
        <v>0</v>
      </c>
      <c r="G900" t="b">
        <f>IF(availability[[#This Row],[Day]]="",FALSE, ISERROR(MATCH(availability[[#This Row],[Day]], RefLists!$E:$E, 0)))</f>
        <v>0</v>
      </c>
      <c r="H900" t="b">
        <f>LEN(availability[[#This Row],[FacultyID]])&lt;&gt;LEN(TRIM(availability[[#This Row],[FacultyID]]))</f>
        <v>0</v>
      </c>
      <c r="I900" t="b">
        <f>OR(availability[[#This Row],[AvailableStart]]="", ISBLANK(availability[[#This Row],[AvailableStart]]))</f>
        <v>0</v>
      </c>
      <c r="J900" t="b">
        <f>OR(availability[[#This Row],[AvailableEnd]]="", ISBLANK(availability[[#This Row],[AvailableEnd]]))</f>
        <v>0</v>
      </c>
      <c r="K900" t="b">
        <f>AND(NOT(availability[[#This Row],[start_missing]]), NOT(ISNUMBER(availability[[#This Row],[AvailableStart]])))</f>
        <v>0</v>
      </c>
      <c r="L900" t="b">
        <f>AND(NOT(availability[[#This Row],[end_missing]]), NOT(ISNUMBER(availability[[#This Row],[AvailableEnd]])))</f>
        <v>0</v>
      </c>
      <c r="M900">
        <f>IF(availability[[#This Row],[start_missing]],"", IF(ISNUMBER(availability[[#This Row],[AvailableStart]]), availability[[#This Row],[AvailableStart]], IFERROR(TIMEVALUE(availability[[#This Row],[AvailableStart]]), "")))</f>
        <v>0.375</v>
      </c>
      <c r="N900">
        <f>IF(availability[[#This Row],[end_missing]],"", IF(ISNUMBER(availability[[#This Row],[AvailableEnd]]), availability[[#This Row],[AvailableEnd]], IFERROR(TIMEVALUE(availability[[#This Row],[AvailableEnd]]), "")))</f>
        <v>0.5</v>
      </c>
      <c r="O900" t="b">
        <f>IF(OR(availability[[#This Row],[start_missing]],availability[[#This Row],[end_missing]]), FALSE,
 IF(OR(availability[[#This Row],[start_not_time]],availability[[#This Row],[end_not_time]]), FALSE,
 availability[[#This Row],[end_num]]-availability[[#This Row],[start_num]]&lt;0))</f>
        <v>0</v>
      </c>
      <c r="P900" cm="1">
        <f t="array" aca="1" ref="P900" ca="1">IF(OR(availability[[#This Row],[start_missing]],availability[[#This Row],[end_missing]]), "",
 IF(OR(availability[[#This Row],[start_not_time]],availability[[#This Row],[end_not_time]]), "",
 (_FV(availability[#This Row],"end_num",TRUE)-_FV(availability[#This Row],"start_num",TRUE))*24))</f>
        <v>0</v>
      </c>
      <c r="Q900">
        <f ca="1">IF(availability[[#This Row],[duration_hours]]="", FALSE,
 OR(availability[[#This Row],[duration_hours]]&lt;=0, availability[[#This Row],[duration_hours]]&gt;16))</f>
        <v>0</v>
      </c>
    </row>
    <row r="901" spans="1:17" x14ac:dyDescent="0.25">
      <c r="A901" t="s">
        <v>1003</v>
      </c>
      <c r="B901" t="s">
        <v>1052</v>
      </c>
      <c r="C901" s="1">
        <v>0.33333333333333331</v>
      </c>
      <c r="D901" s="1">
        <v>0.45833333333333331</v>
      </c>
      <c r="E901" t="b">
        <f>LEN(TRIM(availability[[#This Row],[FacultyID]]))=0</f>
        <v>0</v>
      </c>
      <c r="F901" t="b">
        <f>LEN(TRIM(availability[[#This Row],[Day]]))=0</f>
        <v>0</v>
      </c>
      <c r="G901" t="b">
        <f>IF(availability[[#This Row],[Day]]="",FALSE, ISERROR(MATCH(availability[[#This Row],[Day]], RefLists!$E:$E, 0)))</f>
        <v>0</v>
      </c>
      <c r="H901" t="b">
        <f>LEN(availability[[#This Row],[FacultyID]])&lt;&gt;LEN(TRIM(availability[[#This Row],[FacultyID]]))</f>
        <v>0</v>
      </c>
      <c r="I901" t="b">
        <f>OR(availability[[#This Row],[AvailableStart]]="", ISBLANK(availability[[#This Row],[AvailableStart]]))</f>
        <v>0</v>
      </c>
      <c r="J901" t="b">
        <f>OR(availability[[#This Row],[AvailableEnd]]="", ISBLANK(availability[[#This Row],[AvailableEnd]]))</f>
        <v>0</v>
      </c>
      <c r="K901" t="b">
        <f>AND(NOT(availability[[#This Row],[start_missing]]), NOT(ISNUMBER(availability[[#This Row],[AvailableStart]])))</f>
        <v>0</v>
      </c>
      <c r="L901" t="b">
        <f>AND(NOT(availability[[#This Row],[end_missing]]), NOT(ISNUMBER(availability[[#This Row],[AvailableEnd]])))</f>
        <v>0</v>
      </c>
      <c r="M901">
        <f>IF(availability[[#This Row],[start_missing]],"", IF(ISNUMBER(availability[[#This Row],[AvailableStart]]), availability[[#This Row],[AvailableStart]], IFERROR(TIMEVALUE(availability[[#This Row],[AvailableStart]]), "")))</f>
        <v>0.33333333333333331</v>
      </c>
      <c r="N901">
        <f>IF(availability[[#This Row],[end_missing]],"", IF(ISNUMBER(availability[[#This Row],[AvailableEnd]]), availability[[#This Row],[AvailableEnd]], IFERROR(TIMEVALUE(availability[[#This Row],[AvailableEnd]]), "")))</f>
        <v>0.45833333333333331</v>
      </c>
      <c r="O901" t="b">
        <f>IF(OR(availability[[#This Row],[start_missing]],availability[[#This Row],[end_missing]]), FALSE,
 IF(OR(availability[[#This Row],[start_not_time]],availability[[#This Row],[end_not_time]]), FALSE,
 availability[[#This Row],[end_num]]-availability[[#This Row],[start_num]]&lt;0))</f>
        <v>0</v>
      </c>
      <c r="P901" cm="1">
        <f t="array" aca="1" ref="P901" ca="1">IF(OR(availability[[#This Row],[start_missing]],availability[[#This Row],[end_missing]]), "",
 IF(OR(availability[[#This Row],[start_not_time]],availability[[#This Row],[end_not_time]]), "",
 (_FV(availability[#This Row],"end_num",TRUE)-_FV(availability[#This Row],"start_num",TRUE))*24))</f>
        <v>0</v>
      </c>
      <c r="Q901">
        <f ca="1">IF(availability[[#This Row],[duration_hours]]="", FALSE,
 OR(availability[[#This Row],[duration_hours]]&lt;=0, availability[[#This Row],[duration_hours]]&gt;16))</f>
        <v>0</v>
      </c>
    </row>
    <row r="902" spans="1:17" x14ac:dyDescent="0.25">
      <c r="A902" t="s">
        <v>1006</v>
      </c>
      <c r="B902" t="s">
        <v>1053</v>
      </c>
      <c r="C902" s="1">
        <v>0.54166666666666663</v>
      </c>
      <c r="D902" s="1">
        <v>0.625</v>
      </c>
      <c r="E902" t="b">
        <f>LEN(TRIM(availability[[#This Row],[FacultyID]]))=0</f>
        <v>0</v>
      </c>
      <c r="F902" t="b">
        <f>LEN(TRIM(availability[[#This Row],[Day]]))=0</f>
        <v>0</v>
      </c>
      <c r="G902" t="b">
        <f>IF(availability[[#This Row],[Day]]="",FALSE, ISERROR(MATCH(availability[[#This Row],[Day]], RefLists!$E:$E, 0)))</f>
        <v>0</v>
      </c>
      <c r="H902" t="b">
        <f>LEN(availability[[#This Row],[FacultyID]])&lt;&gt;LEN(TRIM(availability[[#This Row],[FacultyID]]))</f>
        <v>0</v>
      </c>
      <c r="I902" t="b">
        <f>OR(availability[[#This Row],[AvailableStart]]="", ISBLANK(availability[[#This Row],[AvailableStart]]))</f>
        <v>0</v>
      </c>
      <c r="J902" t="b">
        <f>OR(availability[[#This Row],[AvailableEnd]]="", ISBLANK(availability[[#This Row],[AvailableEnd]]))</f>
        <v>0</v>
      </c>
      <c r="K902" t="b">
        <f>AND(NOT(availability[[#This Row],[start_missing]]), NOT(ISNUMBER(availability[[#This Row],[AvailableStart]])))</f>
        <v>0</v>
      </c>
      <c r="L902" t="b">
        <f>AND(NOT(availability[[#This Row],[end_missing]]), NOT(ISNUMBER(availability[[#This Row],[AvailableEnd]])))</f>
        <v>0</v>
      </c>
      <c r="M902">
        <f>IF(availability[[#This Row],[start_missing]],"", IF(ISNUMBER(availability[[#This Row],[AvailableStart]]), availability[[#This Row],[AvailableStart]], IFERROR(TIMEVALUE(availability[[#This Row],[AvailableStart]]), "")))</f>
        <v>0.54166666666666663</v>
      </c>
      <c r="N902">
        <f>IF(availability[[#This Row],[end_missing]],"", IF(ISNUMBER(availability[[#This Row],[AvailableEnd]]), availability[[#This Row],[AvailableEnd]], IFERROR(TIMEVALUE(availability[[#This Row],[AvailableEnd]]), "")))</f>
        <v>0.625</v>
      </c>
      <c r="O902" t="b">
        <f>IF(OR(availability[[#This Row],[start_missing]],availability[[#This Row],[end_missing]]), FALSE,
 IF(OR(availability[[#This Row],[start_not_time]],availability[[#This Row],[end_not_time]]), FALSE,
 availability[[#This Row],[end_num]]-availability[[#This Row],[start_num]]&lt;0))</f>
        <v>0</v>
      </c>
      <c r="P902" cm="1">
        <f t="array" aca="1" ref="P902" ca="1">IF(OR(availability[[#This Row],[start_missing]],availability[[#This Row],[end_missing]]), "",
 IF(OR(availability[[#This Row],[start_not_time]],availability[[#This Row],[end_not_time]]), "",
 (_FV(availability[#This Row],"end_num",TRUE)-_FV(availability[#This Row],"start_num",TRUE))*24))</f>
        <v>0</v>
      </c>
      <c r="Q902">
        <f ca="1">IF(availability[[#This Row],[duration_hours]]="", FALSE,
 OR(availability[[#This Row],[duration_hours]]&lt;=0, availability[[#This Row],[duration_hours]]&gt;16))</f>
        <v>0</v>
      </c>
    </row>
    <row r="903" spans="1:17" x14ac:dyDescent="0.25">
      <c r="A903" t="s">
        <v>1006</v>
      </c>
      <c r="B903" t="s">
        <v>1051</v>
      </c>
      <c r="C903" s="1">
        <v>0.5</v>
      </c>
      <c r="D903" s="1">
        <v>0.625</v>
      </c>
      <c r="E903" t="b">
        <f>LEN(TRIM(availability[[#This Row],[FacultyID]]))=0</f>
        <v>0</v>
      </c>
      <c r="F903" t="b">
        <f>LEN(TRIM(availability[[#This Row],[Day]]))=0</f>
        <v>0</v>
      </c>
      <c r="G903" t="b">
        <f>IF(availability[[#This Row],[Day]]="",FALSE, ISERROR(MATCH(availability[[#This Row],[Day]], RefLists!$E:$E, 0)))</f>
        <v>0</v>
      </c>
      <c r="H903" t="b">
        <f>LEN(availability[[#This Row],[FacultyID]])&lt;&gt;LEN(TRIM(availability[[#This Row],[FacultyID]]))</f>
        <v>0</v>
      </c>
      <c r="I903" t="b">
        <f>OR(availability[[#This Row],[AvailableStart]]="", ISBLANK(availability[[#This Row],[AvailableStart]]))</f>
        <v>0</v>
      </c>
      <c r="J903" t="b">
        <f>OR(availability[[#This Row],[AvailableEnd]]="", ISBLANK(availability[[#This Row],[AvailableEnd]]))</f>
        <v>0</v>
      </c>
      <c r="K903" t="b">
        <f>AND(NOT(availability[[#This Row],[start_missing]]), NOT(ISNUMBER(availability[[#This Row],[AvailableStart]])))</f>
        <v>0</v>
      </c>
      <c r="L903" t="b">
        <f>AND(NOT(availability[[#This Row],[end_missing]]), NOT(ISNUMBER(availability[[#This Row],[AvailableEnd]])))</f>
        <v>0</v>
      </c>
      <c r="M903">
        <f>IF(availability[[#This Row],[start_missing]],"", IF(ISNUMBER(availability[[#This Row],[AvailableStart]]), availability[[#This Row],[AvailableStart]], IFERROR(TIMEVALUE(availability[[#This Row],[AvailableStart]]), "")))</f>
        <v>0.5</v>
      </c>
      <c r="N903">
        <f>IF(availability[[#This Row],[end_missing]],"", IF(ISNUMBER(availability[[#This Row],[AvailableEnd]]), availability[[#This Row],[AvailableEnd]], IFERROR(TIMEVALUE(availability[[#This Row],[AvailableEnd]]), "")))</f>
        <v>0.625</v>
      </c>
      <c r="O903" t="b">
        <f>IF(OR(availability[[#This Row],[start_missing]],availability[[#This Row],[end_missing]]), FALSE,
 IF(OR(availability[[#This Row],[start_not_time]],availability[[#This Row],[end_not_time]]), FALSE,
 availability[[#This Row],[end_num]]-availability[[#This Row],[start_num]]&lt;0))</f>
        <v>0</v>
      </c>
      <c r="P903" cm="1">
        <f t="array" aca="1" ref="P903" ca="1">IF(OR(availability[[#This Row],[start_missing]],availability[[#This Row],[end_missing]]), "",
 IF(OR(availability[[#This Row],[start_not_time]],availability[[#This Row],[end_not_time]]), "",
 (_FV(availability[#This Row],"end_num",TRUE)-_FV(availability[#This Row],"start_num",TRUE))*24))</f>
        <v>0</v>
      </c>
      <c r="Q903">
        <f ca="1">IF(availability[[#This Row],[duration_hours]]="", FALSE,
 OR(availability[[#This Row],[duration_hours]]&lt;=0, availability[[#This Row],[duration_hours]]&gt;16))</f>
        <v>0</v>
      </c>
    </row>
    <row r="904" spans="1:17" x14ac:dyDescent="0.25">
      <c r="A904" t="s">
        <v>1006</v>
      </c>
      <c r="B904" t="s">
        <v>1050</v>
      </c>
      <c r="C904" s="1">
        <v>0.375</v>
      </c>
      <c r="D904" s="1">
        <v>0.45833333333333331</v>
      </c>
      <c r="E904" t="b">
        <f>LEN(TRIM(availability[[#This Row],[FacultyID]]))=0</f>
        <v>0</v>
      </c>
      <c r="F904" t="b">
        <f>LEN(TRIM(availability[[#This Row],[Day]]))=0</f>
        <v>0</v>
      </c>
      <c r="G904" t="b">
        <f>IF(availability[[#This Row],[Day]]="",FALSE, ISERROR(MATCH(availability[[#This Row],[Day]], RefLists!$E:$E, 0)))</f>
        <v>0</v>
      </c>
      <c r="H904" t="b">
        <f>LEN(availability[[#This Row],[FacultyID]])&lt;&gt;LEN(TRIM(availability[[#This Row],[FacultyID]]))</f>
        <v>0</v>
      </c>
      <c r="I904" t="b">
        <f>OR(availability[[#This Row],[AvailableStart]]="", ISBLANK(availability[[#This Row],[AvailableStart]]))</f>
        <v>0</v>
      </c>
      <c r="J904" t="b">
        <f>OR(availability[[#This Row],[AvailableEnd]]="", ISBLANK(availability[[#This Row],[AvailableEnd]]))</f>
        <v>0</v>
      </c>
      <c r="K904" t="b">
        <f>AND(NOT(availability[[#This Row],[start_missing]]), NOT(ISNUMBER(availability[[#This Row],[AvailableStart]])))</f>
        <v>0</v>
      </c>
      <c r="L904" t="b">
        <f>AND(NOT(availability[[#This Row],[end_missing]]), NOT(ISNUMBER(availability[[#This Row],[AvailableEnd]])))</f>
        <v>0</v>
      </c>
      <c r="M904">
        <f>IF(availability[[#This Row],[start_missing]],"", IF(ISNUMBER(availability[[#This Row],[AvailableStart]]), availability[[#This Row],[AvailableStart]], IFERROR(TIMEVALUE(availability[[#This Row],[AvailableStart]]), "")))</f>
        <v>0.375</v>
      </c>
      <c r="N904">
        <f>IF(availability[[#This Row],[end_missing]],"", IF(ISNUMBER(availability[[#This Row],[AvailableEnd]]), availability[[#This Row],[AvailableEnd]], IFERROR(TIMEVALUE(availability[[#This Row],[AvailableEnd]]), "")))</f>
        <v>0.45833333333333331</v>
      </c>
      <c r="O904" t="b">
        <f>IF(OR(availability[[#This Row],[start_missing]],availability[[#This Row],[end_missing]]), FALSE,
 IF(OR(availability[[#This Row],[start_not_time]],availability[[#This Row],[end_not_time]]), FALSE,
 availability[[#This Row],[end_num]]-availability[[#This Row],[start_num]]&lt;0))</f>
        <v>0</v>
      </c>
      <c r="P904" cm="1">
        <f t="array" aca="1" ref="P904" ca="1">IF(OR(availability[[#This Row],[start_missing]],availability[[#This Row],[end_missing]]), "",
 IF(OR(availability[[#This Row],[start_not_time]],availability[[#This Row],[end_not_time]]), "",
 (_FV(availability[#This Row],"end_num",TRUE)-_FV(availability[#This Row],"start_num",TRUE))*24))</f>
        <v>0</v>
      </c>
      <c r="Q904">
        <f ca="1">IF(availability[[#This Row],[duration_hours]]="", FALSE,
 OR(availability[[#This Row],[duration_hours]]&lt;=0, availability[[#This Row],[duration_hours]]&gt;16))</f>
        <v>0</v>
      </c>
    </row>
    <row r="905" spans="1:17" x14ac:dyDescent="0.25">
      <c r="A905" t="s">
        <v>1009</v>
      </c>
      <c r="B905" t="s">
        <v>1052</v>
      </c>
      <c r="C905" s="1">
        <v>0.5</v>
      </c>
      <c r="D905" s="1">
        <v>0.625</v>
      </c>
      <c r="E905" t="b">
        <f>LEN(TRIM(availability[[#This Row],[FacultyID]]))=0</f>
        <v>0</v>
      </c>
      <c r="F905" t="b">
        <f>LEN(TRIM(availability[[#This Row],[Day]]))=0</f>
        <v>0</v>
      </c>
      <c r="G905" t="b">
        <f>IF(availability[[#This Row],[Day]]="",FALSE, ISERROR(MATCH(availability[[#This Row],[Day]], RefLists!$E:$E, 0)))</f>
        <v>0</v>
      </c>
      <c r="H905" t="b">
        <f>LEN(availability[[#This Row],[FacultyID]])&lt;&gt;LEN(TRIM(availability[[#This Row],[FacultyID]]))</f>
        <v>0</v>
      </c>
      <c r="I905" t="b">
        <f>OR(availability[[#This Row],[AvailableStart]]="", ISBLANK(availability[[#This Row],[AvailableStart]]))</f>
        <v>0</v>
      </c>
      <c r="J905" t="b">
        <f>OR(availability[[#This Row],[AvailableEnd]]="", ISBLANK(availability[[#This Row],[AvailableEnd]]))</f>
        <v>0</v>
      </c>
      <c r="K905" t="b">
        <f>AND(NOT(availability[[#This Row],[start_missing]]), NOT(ISNUMBER(availability[[#This Row],[AvailableStart]])))</f>
        <v>0</v>
      </c>
      <c r="L905" t="b">
        <f>AND(NOT(availability[[#This Row],[end_missing]]), NOT(ISNUMBER(availability[[#This Row],[AvailableEnd]])))</f>
        <v>0</v>
      </c>
      <c r="M905">
        <f>IF(availability[[#This Row],[start_missing]],"", IF(ISNUMBER(availability[[#This Row],[AvailableStart]]), availability[[#This Row],[AvailableStart]], IFERROR(TIMEVALUE(availability[[#This Row],[AvailableStart]]), "")))</f>
        <v>0.5</v>
      </c>
      <c r="N905">
        <f>IF(availability[[#This Row],[end_missing]],"", IF(ISNUMBER(availability[[#This Row],[AvailableEnd]]), availability[[#This Row],[AvailableEnd]], IFERROR(TIMEVALUE(availability[[#This Row],[AvailableEnd]]), "")))</f>
        <v>0.625</v>
      </c>
      <c r="O905" t="b">
        <f>IF(OR(availability[[#This Row],[start_missing]],availability[[#This Row],[end_missing]]), FALSE,
 IF(OR(availability[[#This Row],[start_not_time]],availability[[#This Row],[end_not_time]]), FALSE,
 availability[[#This Row],[end_num]]-availability[[#This Row],[start_num]]&lt;0))</f>
        <v>0</v>
      </c>
      <c r="P905" cm="1">
        <f t="array" aca="1" ref="P905" ca="1">IF(OR(availability[[#This Row],[start_missing]],availability[[#This Row],[end_missing]]), "",
 IF(OR(availability[[#This Row],[start_not_time]],availability[[#This Row],[end_not_time]]), "",
 (_FV(availability[#This Row],"end_num",TRUE)-_FV(availability[#This Row],"start_num",TRUE))*24))</f>
        <v>0</v>
      </c>
      <c r="Q905">
        <f ca="1">IF(availability[[#This Row],[duration_hours]]="", FALSE,
 OR(availability[[#This Row],[duration_hours]]&lt;=0, availability[[#This Row],[duration_hours]]&gt;16))</f>
        <v>0</v>
      </c>
    </row>
    <row r="906" spans="1:17" x14ac:dyDescent="0.25">
      <c r="A906" t="s">
        <v>1009</v>
      </c>
      <c r="B906" t="s">
        <v>1053</v>
      </c>
      <c r="C906" s="1">
        <v>0.45833333333333331</v>
      </c>
      <c r="D906" s="1">
        <v>0.625</v>
      </c>
      <c r="E906" t="b">
        <f>LEN(TRIM(availability[[#This Row],[FacultyID]]))=0</f>
        <v>0</v>
      </c>
      <c r="F906" t="b">
        <f>LEN(TRIM(availability[[#This Row],[Day]]))=0</f>
        <v>0</v>
      </c>
      <c r="G906" t="b">
        <f>IF(availability[[#This Row],[Day]]="",FALSE, ISERROR(MATCH(availability[[#This Row],[Day]], RefLists!$E:$E, 0)))</f>
        <v>0</v>
      </c>
      <c r="H906" t="b">
        <f>LEN(availability[[#This Row],[FacultyID]])&lt;&gt;LEN(TRIM(availability[[#This Row],[FacultyID]]))</f>
        <v>0</v>
      </c>
      <c r="I906" t="b">
        <f>OR(availability[[#This Row],[AvailableStart]]="", ISBLANK(availability[[#This Row],[AvailableStart]]))</f>
        <v>0</v>
      </c>
      <c r="J906" t="b">
        <f>OR(availability[[#This Row],[AvailableEnd]]="", ISBLANK(availability[[#This Row],[AvailableEnd]]))</f>
        <v>0</v>
      </c>
      <c r="K906" t="b">
        <f>AND(NOT(availability[[#This Row],[start_missing]]), NOT(ISNUMBER(availability[[#This Row],[AvailableStart]])))</f>
        <v>0</v>
      </c>
      <c r="L906" t="b">
        <f>AND(NOT(availability[[#This Row],[end_missing]]), NOT(ISNUMBER(availability[[#This Row],[AvailableEnd]])))</f>
        <v>0</v>
      </c>
      <c r="M906">
        <f>IF(availability[[#This Row],[start_missing]],"", IF(ISNUMBER(availability[[#This Row],[AvailableStart]]), availability[[#This Row],[AvailableStart]], IFERROR(TIMEVALUE(availability[[#This Row],[AvailableStart]]), "")))</f>
        <v>0.45833333333333331</v>
      </c>
      <c r="N906">
        <f>IF(availability[[#This Row],[end_missing]],"", IF(ISNUMBER(availability[[#This Row],[AvailableEnd]]), availability[[#This Row],[AvailableEnd]], IFERROR(TIMEVALUE(availability[[#This Row],[AvailableEnd]]), "")))</f>
        <v>0.625</v>
      </c>
      <c r="O906" t="b">
        <f>IF(OR(availability[[#This Row],[start_missing]],availability[[#This Row],[end_missing]]), FALSE,
 IF(OR(availability[[#This Row],[start_not_time]],availability[[#This Row],[end_not_time]]), FALSE,
 availability[[#This Row],[end_num]]-availability[[#This Row],[start_num]]&lt;0))</f>
        <v>0</v>
      </c>
      <c r="P906" cm="1">
        <f t="array" aca="1" ref="P906" ca="1">IF(OR(availability[[#This Row],[start_missing]],availability[[#This Row],[end_missing]]), "",
 IF(OR(availability[[#This Row],[start_not_time]],availability[[#This Row],[end_not_time]]), "",
 (_FV(availability[#This Row],"end_num",TRUE)-_FV(availability[#This Row],"start_num",TRUE))*24))</f>
        <v>0</v>
      </c>
      <c r="Q906">
        <f ca="1">IF(availability[[#This Row],[duration_hours]]="", FALSE,
 OR(availability[[#This Row],[duration_hours]]&lt;=0, availability[[#This Row],[duration_hours]]&gt;16))</f>
        <v>0</v>
      </c>
    </row>
    <row r="907" spans="1:17" x14ac:dyDescent="0.25">
      <c r="A907" t="s">
        <v>1012</v>
      </c>
      <c r="B907" t="s">
        <v>1052</v>
      </c>
      <c r="C907" s="1">
        <v>0.45833333333333331</v>
      </c>
      <c r="D907" s="1">
        <v>0.54166666666666663</v>
      </c>
      <c r="E907" t="b">
        <f>LEN(TRIM(availability[[#This Row],[FacultyID]]))=0</f>
        <v>0</v>
      </c>
      <c r="F907" t="b">
        <f>LEN(TRIM(availability[[#This Row],[Day]]))=0</f>
        <v>0</v>
      </c>
      <c r="G907" t="b">
        <f>IF(availability[[#This Row],[Day]]="",FALSE, ISERROR(MATCH(availability[[#This Row],[Day]], RefLists!$E:$E, 0)))</f>
        <v>0</v>
      </c>
      <c r="H907" t="b">
        <f>LEN(availability[[#This Row],[FacultyID]])&lt;&gt;LEN(TRIM(availability[[#This Row],[FacultyID]]))</f>
        <v>0</v>
      </c>
      <c r="I907" t="b">
        <f>OR(availability[[#This Row],[AvailableStart]]="", ISBLANK(availability[[#This Row],[AvailableStart]]))</f>
        <v>0</v>
      </c>
      <c r="J907" t="b">
        <f>OR(availability[[#This Row],[AvailableEnd]]="", ISBLANK(availability[[#This Row],[AvailableEnd]]))</f>
        <v>0</v>
      </c>
      <c r="K907" t="b">
        <f>AND(NOT(availability[[#This Row],[start_missing]]), NOT(ISNUMBER(availability[[#This Row],[AvailableStart]])))</f>
        <v>0</v>
      </c>
      <c r="L907" t="b">
        <f>AND(NOT(availability[[#This Row],[end_missing]]), NOT(ISNUMBER(availability[[#This Row],[AvailableEnd]])))</f>
        <v>0</v>
      </c>
      <c r="M907">
        <f>IF(availability[[#This Row],[start_missing]],"", IF(ISNUMBER(availability[[#This Row],[AvailableStart]]), availability[[#This Row],[AvailableStart]], IFERROR(TIMEVALUE(availability[[#This Row],[AvailableStart]]), "")))</f>
        <v>0.45833333333333331</v>
      </c>
      <c r="N907">
        <f>IF(availability[[#This Row],[end_missing]],"", IF(ISNUMBER(availability[[#This Row],[AvailableEnd]]), availability[[#This Row],[AvailableEnd]], IFERROR(TIMEVALUE(availability[[#This Row],[AvailableEnd]]), "")))</f>
        <v>0.54166666666666663</v>
      </c>
      <c r="O907" t="b">
        <f>IF(OR(availability[[#This Row],[start_missing]],availability[[#This Row],[end_missing]]), FALSE,
 IF(OR(availability[[#This Row],[start_not_time]],availability[[#This Row],[end_not_time]]), FALSE,
 availability[[#This Row],[end_num]]-availability[[#This Row],[start_num]]&lt;0))</f>
        <v>0</v>
      </c>
      <c r="P907" cm="1">
        <f t="array" aca="1" ref="P907" ca="1">IF(OR(availability[[#This Row],[start_missing]],availability[[#This Row],[end_missing]]), "",
 IF(OR(availability[[#This Row],[start_not_time]],availability[[#This Row],[end_not_time]]), "",
 (_FV(availability[#This Row],"end_num",TRUE)-_FV(availability[#This Row],"start_num",TRUE))*24))</f>
        <v>0</v>
      </c>
      <c r="Q907">
        <f ca="1">IF(availability[[#This Row],[duration_hours]]="", FALSE,
 OR(availability[[#This Row],[duration_hours]]&lt;=0, availability[[#This Row],[duration_hours]]&gt;16))</f>
        <v>0</v>
      </c>
    </row>
    <row r="908" spans="1:17" x14ac:dyDescent="0.25">
      <c r="A908" t="s">
        <v>1012</v>
      </c>
      <c r="B908" t="s">
        <v>1053</v>
      </c>
      <c r="C908" s="1">
        <v>0.375</v>
      </c>
      <c r="D908" s="1">
        <v>0.54166666666666663</v>
      </c>
      <c r="E908" t="b">
        <f>LEN(TRIM(availability[[#This Row],[FacultyID]]))=0</f>
        <v>0</v>
      </c>
      <c r="F908" t="b">
        <f>LEN(TRIM(availability[[#This Row],[Day]]))=0</f>
        <v>0</v>
      </c>
      <c r="G908" t="b">
        <f>IF(availability[[#This Row],[Day]]="",FALSE, ISERROR(MATCH(availability[[#This Row],[Day]], RefLists!$E:$E, 0)))</f>
        <v>0</v>
      </c>
      <c r="H908" t="b">
        <f>LEN(availability[[#This Row],[FacultyID]])&lt;&gt;LEN(TRIM(availability[[#This Row],[FacultyID]]))</f>
        <v>0</v>
      </c>
      <c r="I908" t="b">
        <f>OR(availability[[#This Row],[AvailableStart]]="", ISBLANK(availability[[#This Row],[AvailableStart]]))</f>
        <v>0</v>
      </c>
      <c r="J908" t="b">
        <f>OR(availability[[#This Row],[AvailableEnd]]="", ISBLANK(availability[[#This Row],[AvailableEnd]]))</f>
        <v>0</v>
      </c>
      <c r="K908" t="b">
        <f>AND(NOT(availability[[#This Row],[start_missing]]), NOT(ISNUMBER(availability[[#This Row],[AvailableStart]])))</f>
        <v>0</v>
      </c>
      <c r="L908" t="b">
        <f>AND(NOT(availability[[#This Row],[end_missing]]), NOT(ISNUMBER(availability[[#This Row],[AvailableEnd]])))</f>
        <v>0</v>
      </c>
      <c r="M908">
        <f>IF(availability[[#This Row],[start_missing]],"", IF(ISNUMBER(availability[[#This Row],[AvailableStart]]), availability[[#This Row],[AvailableStart]], IFERROR(TIMEVALUE(availability[[#This Row],[AvailableStart]]), "")))</f>
        <v>0.375</v>
      </c>
      <c r="N908">
        <f>IF(availability[[#This Row],[end_missing]],"", IF(ISNUMBER(availability[[#This Row],[AvailableEnd]]), availability[[#This Row],[AvailableEnd]], IFERROR(TIMEVALUE(availability[[#This Row],[AvailableEnd]]), "")))</f>
        <v>0.54166666666666663</v>
      </c>
      <c r="O908" t="b">
        <f>IF(OR(availability[[#This Row],[start_missing]],availability[[#This Row],[end_missing]]), FALSE,
 IF(OR(availability[[#This Row],[start_not_time]],availability[[#This Row],[end_not_time]]), FALSE,
 availability[[#This Row],[end_num]]-availability[[#This Row],[start_num]]&lt;0))</f>
        <v>0</v>
      </c>
      <c r="P908" cm="1">
        <f t="array" aca="1" ref="P908" ca="1">IF(OR(availability[[#This Row],[start_missing]],availability[[#This Row],[end_missing]]), "",
 IF(OR(availability[[#This Row],[start_not_time]],availability[[#This Row],[end_not_time]]), "",
 (_FV(availability[#This Row],"end_num",TRUE)-_FV(availability[#This Row],"start_num",TRUE))*24))</f>
        <v>0</v>
      </c>
      <c r="Q908">
        <f ca="1">IF(availability[[#This Row],[duration_hours]]="", FALSE,
 OR(availability[[#This Row],[duration_hours]]&lt;=0, availability[[#This Row],[duration_hours]]&gt;16))</f>
        <v>0</v>
      </c>
    </row>
    <row r="909" spans="1:17" x14ac:dyDescent="0.25">
      <c r="A909" t="s">
        <v>1012</v>
      </c>
      <c r="B909" t="s">
        <v>1049</v>
      </c>
      <c r="C909" s="1">
        <v>0.375</v>
      </c>
      <c r="D909" s="1">
        <v>0.54166666666666663</v>
      </c>
      <c r="E909" t="b">
        <f>LEN(TRIM(availability[[#This Row],[FacultyID]]))=0</f>
        <v>0</v>
      </c>
      <c r="F909" t="b">
        <f>LEN(TRIM(availability[[#This Row],[Day]]))=0</f>
        <v>0</v>
      </c>
      <c r="G909" t="b">
        <f>IF(availability[[#This Row],[Day]]="",FALSE, ISERROR(MATCH(availability[[#This Row],[Day]], RefLists!$E:$E, 0)))</f>
        <v>0</v>
      </c>
      <c r="H909" t="b">
        <f>LEN(availability[[#This Row],[FacultyID]])&lt;&gt;LEN(TRIM(availability[[#This Row],[FacultyID]]))</f>
        <v>0</v>
      </c>
      <c r="I909" t="b">
        <f>OR(availability[[#This Row],[AvailableStart]]="", ISBLANK(availability[[#This Row],[AvailableStart]]))</f>
        <v>0</v>
      </c>
      <c r="J909" t="b">
        <f>OR(availability[[#This Row],[AvailableEnd]]="", ISBLANK(availability[[#This Row],[AvailableEnd]]))</f>
        <v>0</v>
      </c>
      <c r="K909" t="b">
        <f>AND(NOT(availability[[#This Row],[start_missing]]), NOT(ISNUMBER(availability[[#This Row],[AvailableStart]])))</f>
        <v>0</v>
      </c>
      <c r="L909" t="b">
        <f>AND(NOT(availability[[#This Row],[end_missing]]), NOT(ISNUMBER(availability[[#This Row],[AvailableEnd]])))</f>
        <v>0</v>
      </c>
      <c r="M909">
        <f>IF(availability[[#This Row],[start_missing]],"", IF(ISNUMBER(availability[[#This Row],[AvailableStart]]), availability[[#This Row],[AvailableStart]], IFERROR(TIMEVALUE(availability[[#This Row],[AvailableStart]]), "")))</f>
        <v>0.375</v>
      </c>
      <c r="N909">
        <f>IF(availability[[#This Row],[end_missing]],"", IF(ISNUMBER(availability[[#This Row],[AvailableEnd]]), availability[[#This Row],[AvailableEnd]], IFERROR(TIMEVALUE(availability[[#This Row],[AvailableEnd]]), "")))</f>
        <v>0.54166666666666663</v>
      </c>
      <c r="O909" t="b">
        <f>IF(OR(availability[[#This Row],[start_missing]],availability[[#This Row],[end_missing]]), FALSE,
 IF(OR(availability[[#This Row],[start_not_time]],availability[[#This Row],[end_not_time]]), FALSE,
 availability[[#This Row],[end_num]]-availability[[#This Row],[start_num]]&lt;0))</f>
        <v>0</v>
      </c>
      <c r="P909" cm="1">
        <f t="array" aca="1" ref="P909" ca="1">IF(OR(availability[[#This Row],[start_missing]],availability[[#This Row],[end_missing]]), "",
 IF(OR(availability[[#This Row],[start_not_time]],availability[[#This Row],[end_not_time]]), "",
 (_FV(availability[#This Row],"end_num",TRUE)-_FV(availability[#This Row],"start_num",TRUE))*24))</f>
        <v>0</v>
      </c>
      <c r="Q909">
        <f ca="1">IF(availability[[#This Row],[duration_hours]]="", FALSE,
 OR(availability[[#This Row],[duration_hours]]&lt;=0, availability[[#This Row],[duration_hours]]&gt;16))</f>
        <v>0</v>
      </c>
    </row>
    <row r="910" spans="1:17" x14ac:dyDescent="0.25">
      <c r="A910" t="s">
        <v>1012</v>
      </c>
      <c r="B910" t="s">
        <v>1051</v>
      </c>
      <c r="C910" s="1">
        <v>0.41666666666666669</v>
      </c>
      <c r="D910" s="1">
        <v>0.5</v>
      </c>
      <c r="E910" t="b">
        <f>LEN(TRIM(availability[[#This Row],[FacultyID]]))=0</f>
        <v>0</v>
      </c>
      <c r="F910" t="b">
        <f>LEN(TRIM(availability[[#This Row],[Day]]))=0</f>
        <v>0</v>
      </c>
      <c r="G910" t="b">
        <f>IF(availability[[#This Row],[Day]]="",FALSE, ISERROR(MATCH(availability[[#This Row],[Day]], RefLists!$E:$E, 0)))</f>
        <v>0</v>
      </c>
      <c r="H910" t="b">
        <f>LEN(availability[[#This Row],[FacultyID]])&lt;&gt;LEN(TRIM(availability[[#This Row],[FacultyID]]))</f>
        <v>0</v>
      </c>
      <c r="I910" t="b">
        <f>OR(availability[[#This Row],[AvailableStart]]="", ISBLANK(availability[[#This Row],[AvailableStart]]))</f>
        <v>0</v>
      </c>
      <c r="J910" t="b">
        <f>OR(availability[[#This Row],[AvailableEnd]]="", ISBLANK(availability[[#This Row],[AvailableEnd]]))</f>
        <v>0</v>
      </c>
      <c r="K910" t="b">
        <f>AND(NOT(availability[[#This Row],[start_missing]]), NOT(ISNUMBER(availability[[#This Row],[AvailableStart]])))</f>
        <v>0</v>
      </c>
      <c r="L910" t="b">
        <f>AND(NOT(availability[[#This Row],[end_missing]]), NOT(ISNUMBER(availability[[#This Row],[AvailableEnd]])))</f>
        <v>0</v>
      </c>
      <c r="M910">
        <f>IF(availability[[#This Row],[start_missing]],"", IF(ISNUMBER(availability[[#This Row],[AvailableStart]]), availability[[#This Row],[AvailableStart]], IFERROR(TIMEVALUE(availability[[#This Row],[AvailableStart]]), "")))</f>
        <v>0.41666666666666669</v>
      </c>
      <c r="N910">
        <f>IF(availability[[#This Row],[end_missing]],"", IF(ISNUMBER(availability[[#This Row],[AvailableEnd]]), availability[[#This Row],[AvailableEnd]], IFERROR(TIMEVALUE(availability[[#This Row],[AvailableEnd]]), "")))</f>
        <v>0.5</v>
      </c>
      <c r="O910" t="b">
        <f>IF(OR(availability[[#This Row],[start_missing]],availability[[#This Row],[end_missing]]), FALSE,
 IF(OR(availability[[#This Row],[start_not_time]],availability[[#This Row],[end_not_time]]), FALSE,
 availability[[#This Row],[end_num]]-availability[[#This Row],[start_num]]&lt;0))</f>
        <v>0</v>
      </c>
      <c r="P910" cm="1">
        <f t="array" aca="1" ref="P910" ca="1">IF(OR(availability[[#This Row],[start_missing]],availability[[#This Row],[end_missing]]), "",
 IF(OR(availability[[#This Row],[start_not_time]],availability[[#This Row],[end_not_time]]), "",
 (_FV(availability[#This Row],"end_num",TRUE)-_FV(availability[#This Row],"start_num",TRUE))*24))</f>
        <v>0</v>
      </c>
      <c r="Q910">
        <f ca="1">IF(availability[[#This Row],[duration_hours]]="", FALSE,
 OR(availability[[#This Row],[duration_hours]]&lt;=0, availability[[#This Row],[duration_hours]]&gt;16))</f>
        <v>0</v>
      </c>
    </row>
    <row r="911" spans="1:17" x14ac:dyDescent="0.25">
      <c r="A911" t="s">
        <v>1012</v>
      </c>
      <c r="B911" t="s">
        <v>1050</v>
      </c>
      <c r="C911" s="1">
        <v>0.375</v>
      </c>
      <c r="D911" s="1">
        <v>0.45833333333333331</v>
      </c>
      <c r="E911" t="b">
        <f>LEN(TRIM(availability[[#This Row],[FacultyID]]))=0</f>
        <v>0</v>
      </c>
      <c r="F911" t="b">
        <f>LEN(TRIM(availability[[#This Row],[Day]]))=0</f>
        <v>0</v>
      </c>
      <c r="G911" t="b">
        <f>IF(availability[[#This Row],[Day]]="",FALSE, ISERROR(MATCH(availability[[#This Row],[Day]], RefLists!$E:$E, 0)))</f>
        <v>0</v>
      </c>
      <c r="H911" t="b">
        <f>LEN(availability[[#This Row],[FacultyID]])&lt;&gt;LEN(TRIM(availability[[#This Row],[FacultyID]]))</f>
        <v>0</v>
      </c>
      <c r="I911" t="b">
        <f>OR(availability[[#This Row],[AvailableStart]]="", ISBLANK(availability[[#This Row],[AvailableStart]]))</f>
        <v>0</v>
      </c>
      <c r="J911" t="b">
        <f>OR(availability[[#This Row],[AvailableEnd]]="", ISBLANK(availability[[#This Row],[AvailableEnd]]))</f>
        <v>0</v>
      </c>
      <c r="K911" t="b">
        <f>AND(NOT(availability[[#This Row],[start_missing]]), NOT(ISNUMBER(availability[[#This Row],[AvailableStart]])))</f>
        <v>0</v>
      </c>
      <c r="L911" t="b">
        <f>AND(NOT(availability[[#This Row],[end_missing]]), NOT(ISNUMBER(availability[[#This Row],[AvailableEnd]])))</f>
        <v>0</v>
      </c>
      <c r="M911">
        <f>IF(availability[[#This Row],[start_missing]],"", IF(ISNUMBER(availability[[#This Row],[AvailableStart]]), availability[[#This Row],[AvailableStart]], IFERROR(TIMEVALUE(availability[[#This Row],[AvailableStart]]), "")))</f>
        <v>0.375</v>
      </c>
      <c r="N911">
        <f>IF(availability[[#This Row],[end_missing]],"", IF(ISNUMBER(availability[[#This Row],[AvailableEnd]]), availability[[#This Row],[AvailableEnd]], IFERROR(TIMEVALUE(availability[[#This Row],[AvailableEnd]]), "")))</f>
        <v>0.45833333333333331</v>
      </c>
      <c r="O911" t="b">
        <f>IF(OR(availability[[#This Row],[start_missing]],availability[[#This Row],[end_missing]]), FALSE,
 IF(OR(availability[[#This Row],[start_not_time]],availability[[#This Row],[end_not_time]]), FALSE,
 availability[[#This Row],[end_num]]-availability[[#This Row],[start_num]]&lt;0))</f>
        <v>0</v>
      </c>
      <c r="P911" cm="1">
        <f t="array" aca="1" ref="P911" ca="1">IF(OR(availability[[#This Row],[start_missing]],availability[[#This Row],[end_missing]]), "",
 IF(OR(availability[[#This Row],[start_not_time]],availability[[#This Row],[end_not_time]]), "",
 (_FV(availability[#This Row],"end_num",TRUE)-_FV(availability[#This Row],"start_num",TRUE))*24))</f>
        <v>0</v>
      </c>
      <c r="Q911">
        <f ca="1">IF(availability[[#This Row],[duration_hours]]="", FALSE,
 OR(availability[[#This Row],[duration_hours]]&lt;=0, availability[[#This Row],[duration_hours]]&gt;16))</f>
        <v>0</v>
      </c>
    </row>
    <row r="912" spans="1:17" x14ac:dyDescent="0.25">
      <c r="A912" t="s">
        <v>1015</v>
      </c>
      <c r="B912" t="s">
        <v>1052</v>
      </c>
      <c r="C912" s="1">
        <v>0.41666666666666669</v>
      </c>
      <c r="D912" s="1">
        <v>0.58333333333333337</v>
      </c>
      <c r="E912" t="b">
        <f>LEN(TRIM(availability[[#This Row],[FacultyID]]))=0</f>
        <v>0</v>
      </c>
      <c r="F912" t="b">
        <f>LEN(TRIM(availability[[#This Row],[Day]]))=0</f>
        <v>0</v>
      </c>
      <c r="G912" t="b">
        <f>IF(availability[[#This Row],[Day]]="",FALSE, ISERROR(MATCH(availability[[#This Row],[Day]], RefLists!$E:$E, 0)))</f>
        <v>0</v>
      </c>
      <c r="H912" t="b">
        <f>LEN(availability[[#This Row],[FacultyID]])&lt;&gt;LEN(TRIM(availability[[#This Row],[FacultyID]]))</f>
        <v>0</v>
      </c>
      <c r="I912" t="b">
        <f>OR(availability[[#This Row],[AvailableStart]]="", ISBLANK(availability[[#This Row],[AvailableStart]]))</f>
        <v>0</v>
      </c>
      <c r="J912" t="b">
        <f>OR(availability[[#This Row],[AvailableEnd]]="", ISBLANK(availability[[#This Row],[AvailableEnd]]))</f>
        <v>0</v>
      </c>
      <c r="K912" t="b">
        <f>AND(NOT(availability[[#This Row],[start_missing]]), NOT(ISNUMBER(availability[[#This Row],[AvailableStart]])))</f>
        <v>0</v>
      </c>
      <c r="L912" t="b">
        <f>AND(NOT(availability[[#This Row],[end_missing]]), NOT(ISNUMBER(availability[[#This Row],[AvailableEnd]])))</f>
        <v>0</v>
      </c>
      <c r="M912">
        <f>IF(availability[[#This Row],[start_missing]],"", IF(ISNUMBER(availability[[#This Row],[AvailableStart]]), availability[[#This Row],[AvailableStart]], IFERROR(TIMEVALUE(availability[[#This Row],[AvailableStart]]), "")))</f>
        <v>0.41666666666666669</v>
      </c>
      <c r="N912">
        <f>IF(availability[[#This Row],[end_missing]],"", IF(ISNUMBER(availability[[#This Row],[AvailableEnd]]), availability[[#This Row],[AvailableEnd]], IFERROR(TIMEVALUE(availability[[#This Row],[AvailableEnd]]), "")))</f>
        <v>0.58333333333333337</v>
      </c>
      <c r="O912" t="b">
        <f>IF(OR(availability[[#This Row],[start_missing]],availability[[#This Row],[end_missing]]), FALSE,
 IF(OR(availability[[#This Row],[start_not_time]],availability[[#This Row],[end_not_time]]), FALSE,
 availability[[#This Row],[end_num]]-availability[[#This Row],[start_num]]&lt;0))</f>
        <v>0</v>
      </c>
      <c r="P912" cm="1">
        <f t="array" aca="1" ref="P912" ca="1">IF(OR(availability[[#This Row],[start_missing]],availability[[#This Row],[end_missing]]), "",
 IF(OR(availability[[#This Row],[start_not_time]],availability[[#This Row],[end_not_time]]), "",
 (_FV(availability[#This Row],"end_num",TRUE)-_FV(availability[#This Row],"start_num",TRUE))*24))</f>
        <v>0</v>
      </c>
      <c r="Q912">
        <f ca="1">IF(availability[[#This Row],[duration_hours]]="", FALSE,
 OR(availability[[#This Row],[duration_hours]]&lt;=0, availability[[#This Row],[duration_hours]]&gt;16))</f>
        <v>0</v>
      </c>
    </row>
    <row r="913" spans="1:17" x14ac:dyDescent="0.25">
      <c r="A913" t="s">
        <v>1015</v>
      </c>
      <c r="B913" t="s">
        <v>1049</v>
      </c>
      <c r="C913" s="1">
        <v>0.54166666666666663</v>
      </c>
      <c r="D913" s="1">
        <v>0.625</v>
      </c>
      <c r="E913" t="b">
        <f>LEN(TRIM(availability[[#This Row],[FacultyID]]))=0</f>
        <v>0</v>
      </c>
      <c r="F913" t="b">
        <f>LEN(TRIM(availability[[#This Row],[Day]]))=0</f>
        <v>0</v>
      </c>
      <c r="G913" t="b">
        <f>IF(availability[[#This Row],[Day]]="",FALSE, ISERROR(MATCH(availability[[#This Row],[Day]], RefLists!$E:$E, 0)))</f>
        <v>0</v>
      </c>
      <c r="H913" t="b">
        <f>LEN(availability[[#This Row],[FacultyID]])&lt;&gt;LEN(TRIM(availability[[#This Row],[FacultyID]]))</f>
        <v>0</v>
      </c>
      <c r="I913" t="b">
        <f>OR(availability[[#This Row],[AvailableStart]]="", ISBLANK(availability[[#This Row],[AvailableStart]]))</f>
        <v>0</v>
      </c>
      <c r="J913" t="b">
        <f>OR(availability[[#This Row],[AvailableEnd]]="", ISBLANK(availability[[#This Row],[AvailableEnd]]))</f>
        <v>0</v>
      </c>
      <c r="K913" t="b">
        <f>AND(NOT(availability[[#This Row],[start_missing]]), NOT(ISNUMBER(availability[[#This Row],[AvailableStart]])))</f>
        <v>0</v>
      </c>
      <c r="L913" t="b">
        <f>AND(NOT(availability[[#This Row],[end_missing]]), NOT(ISNUMBER(availability[[#This Row],[AvailableEnd]])))</f>
        <v>0</v>
      </c>
      <c r="M913">
        <f>IF(availability[[#This Row],[start_missing]],"", IF(ISNUMBER(availability[[#This Row],[AvailableStart]]), availability[[#This Row],[AvailableStart]], IFERROR(TIMEVALUE(availability[[#This Row],[AvailableStart]]), "")))</f>
        <v>0.54166666666666663</v>
      </c>
      <c r="N913">
        <f>IF(availability[[#This Row],[end_missing]],"", IF(ISNUMBER(availability[[#This Row],[AvailableEnd]]), availability[[#This Row],[AvailableEnd]], IFERROR(TIMEVALUE(availability[[#This Row],[AvailableEnd]]), "")))</f>
        <v>0.625</v>
      </c>
      <c r="O913" t="b">
        <f>IF(OR(availability[[#This Row],[start_missing]],availability[[#This Row],[end_missing]]), FALSE,
 IF(OR(availability[[#This Row],[start_not_time]],availability[[#This Row],[end_not_time]]), FALSE,
 availability[[#This Row],[end_num]]-availability[[#This Row],[start_num]]&lt;0))</f>
        <v>0</v>
      </c>
      <c r="P913" cm="1">
        <f t="array" aca="1" ref="P913" ca="1">IF(OR(availability[[#This Row],[start_missing]],availability[[#This Row],[end_missing]]), "",
 IF(OR(availability[[#This Row],[start_not_time]],availability[[#This Row],[end_not_time]]), "",
 (_FV(availability[#This Row],"end_num",TRUE)-_FV(availability[#This Row],"start_num",TRUE))*24))</f>
        <v>0</v>
      </c>
      <c r="Q913">
        <f ca="1">IF(availability[[#This Row],[duration_hours]]="", FALSE,
 OR(availability[[#This Row],[duration_hours]]&lt;=0, availability[[#This Row],[duration_hours]]&gt;16))</f>
        <v>0</v>
      </c>
    </row>
    <row r="914" spans="1:17" x14ac:dyDescent="0.25">
      <c r="A914" t="s">
        <v>1015</v>
      </c>
      <c r="B914" t="s">
        <v>1053</v>
      </c>
      <c r="C914" s="1">
        <v>0.375</v>
      </c>
      <c r="D914" s="1">
        <v>0.54166666666666663</v>
      </c>
      <c r="E914" t="b">
        <f>LEN(TRIM(availability[[#This Row],[FacultyID]]))=0</f>
        <v>0</v>
      </c>
      <c r="F914" t="b">
        <f>LEN(TRIM(availability[[#This Row],[Day]]))=0</f>
        <v>0</v>
      </c>
      <c r="G914" t="b">
        <f>IF(availability[[#This Row],[Day]]="",FALSE, ISERROR(MATCH(availability[[#This Row],[Day]], RefLists!$E:$E, 0)))</f>
        <v>0</v>
      </c>
      <c r="H914" t="b">
        <f>LEN(availability[[#This Row],[FacultyID]])&lt;&gt;LEN(TRIM(availability[[#This Row],[FacultyID]]))</f>
        <v>0</v>
      </c>
      <c r="I914" t="b">
        <f>OR(availability[[#This Row],[AvailableStart]]="", ISBLANK(availability[[#This Row],[AvailableStart]]))</f>
        <v>0</v>
      </c>
      <c r="J914" t="b">
        <f>OR(availability[[#This Row],[AvailableEnd]]="", ISBLANK(availability[[#This Row],[AvailableEnd]]))</f>
        <v>0</v>
      </c>
      <c r="K914" t="b">
        <f>AND(NOT(availability[[#This Row],[start_missing]]), NOT(ISNUMBER(availability[[#This Row],[AvailableStart]])))</f>
        <v>0</v>
      </c>
      <c r="L914" t="b">
        <f>AND(NOT(availability[[#This Row],[end_missing]]), NOT(ISNUMBER(availability[[#This Row],[AvailableEnd]])))</f>
        <v>0</v>
      </c>
      <c r="M914">
        <f>IF(availability[[#This Row],[start_missing]],"", IF(ISNUMBER(availability[[#This Row],[AvailableStart]]), availability[[#This Row],[AvailableStart]], IFERROR(TIMEVALUE(availability[[#This Row],[AvailableStart]]), "")))</f>
        <v>0.375</v>
      </c>
      <c r="N914">
        <f>IF(availability[[#This Row],[end_missing]],"", IF(ISNUMBER(availability[[#This Row],[AvailableEnd]]), availability[[#This Row],[AvailableEnd]], IFERROR(TIMEVALUE(availability[[#This Row],[AvailableEnd]]), "")))</f>
        <v>0.54166666666666663</v>
      </c>
      <c r="O914" t="b">
        <f>IF(OR(availability[[#This Row],[start_missing]],availability[[#This Row],[end_missing]]), FALSE,
 IF(OR(availability[[#This Row],[start_not_time]],availability[[#This Row],[end_not_time]]), FALSE,
 availability[[#This Row],[end_num]]-availability[[#This Row],[start_num]]&lt;0))</f>
        <v>0</v>
      </c>
      <c r="P914" cm="1">
        <f t="array" aca="1" ref="P914" ca="1">IF(OR(availability[[#This Row],[start_missing]],availability[[#This Row],[end_missing]]), "",
 IF(OR(availability[[#This Row],[start_not_time]],availability[[#This Row],[end_not_time]]), "",
 (_FV(availability[#This Row],"end_num",TRUE)-_FV(availability[#This Row],"start_num",TRUE))*24))</f>
        <v>0</v>
      </c>
      <c r="Q914">
        <f ca="1">IF(availability[[#This Row],[duration_hours]]="", FALSE,
 OR(availability[[#This Row],[duration_hours]]&lt;=0, availability[[#This Row],[duration_hours]]&gt;16))</f>
        <v>0</v>
      </c>
    </row>
    <row r="915" spans="1:17" x14ac:dyDescent="0.25">
      <c r="A915" t="s">
        <v>1015</v>
      </c>
      <c r="B915" t="s">
        <v>1050</v>
      </c>
      <c r="C915" s="1">
        <v>0.41666666666666669</v>
      </c>
      <c r="D915" s="1">
        <v>0.58333333333333337</v>
      </c>
      <c r="E915" t="b">
        <f>LEN(TRIM(availability[[#This Row],[FacultyID]]))=0</f>
        <v>0</v>
      </c>
      <c r="F915" t="b">
        <f>LEN(TRIM(availability[[#This Row],[Day]]))=0</f>
        <v>0</v>
      </c>
      <c r="G915" t="b">
        <f>IF(availability[[#This Row],[Day]]="",FALSE, ISERROR(MATCH(availability[[#This Row],[Day]], RefLists!$E:$E, 0)))</f>
        <v>0</v>
      </c>
      <c r="H915" t="b">
        <f>LEN(availability[[#This Row],[FacultyID]])&lt;&gt;LEN(TRIM(availability[[#This Row],[FacultyID]]))</f>
        <v>0</v>
      </c>
      <c r="I915" t="b">
        <f>OR(availability[[#This Row],[AvailableStart]]="", ISBLANK(availability[[#This Row],[AvailableStart]]))</f>
        <v>0</v>
      </c>
      <c r="J915" t="b">
        <f>OR(availability[[#This Row],[AvailableEnd]]="", ISBLANK(availability[[#This Row],[AvailableEnd]]))</f>
        <v>0</v>
      </c>
      <c r="K915" t="b">
        <f>AND(NOT(availability[[#This Row],[start_missing]]), NOT(ISNUMBER(availability[[#This Row],[AvailableStart]])))</f>
        <v>0</v>
      </c>
      <c r="L915" t="b">
        <f>AND(NOT(availability[[#This Row],[end_missing]]), NOT(ISNUMBER(availability[[#This Row],[AvailableEnd]])))</f>
        <v>0</v>
      </c>
      <c r="M915">
        <f>IF(availability[[#This Row],[start_missing]],"", IF(ISNUMBER(availability[[#This Row],[AvailableStart]]), availability[[#This Row],[AvailableStart]], IFERROR(TIMEVALUE(availability[[#This Row],[AvailableStart]]), "")))</f>
        <v>0.41666666666666669</v>
      </c>
      <c r="N915">
        <f>IF(availability[[#This Row],[end_missing]],"", IF(ISNUMBER(availability[[#This Row],[AvailableEnd]]), availability[[#This Row],[AvailableEnd]], IFERROR(TIMEVALUE(availability[[#This Row],[AvailableEnd]]), "")))</f>
        <v>0.58333333333333337</v>
      </c>
      <c r="O915" t="b">
        <f>IF(OR(availability[[#This Row],[start_missing]],availability[[#This Row],[end_missing]]), FALSE,
 IF(OR(availability[[#This Row],[start_not_time]],availability[[#This Row],[end_not_time]]), FALSE,
 availability[[#This Row],[end_num]]-availability[[#This Row],[start_num]]&lt;0))</f>
        <v>0</v>
      </c>
      <c r="P915" cm="1">
        <f t="array" aca="1" ref="P915" ca="1">IF(OR(availability[[#This Row],[start_missing]],availability[[#This Row],[end_missing]]), "",
 IF(OR(availability[[#This Row],[start_not_time]],availability[[#This Row],[end_not_time]]), "",
 (_FV(availability[#This Row],"end_num",TRUE)-_FV(availability[#This Row],"start_num",TRUE))*24))</f>
        <v>0</v>
      </c>
      <c r="Q915">
        <f ca="1">IF(availability[[#This Row],[duration_hours]]="", FALSE,
 OR(availability[[#This Row],[duration_hours]]&lt;=0, availability[[#This Row],[duration_hours]]&gt;16))</f>
        <v>0</v>
      </c>
    </row>
    <row r="916" spans="1:17" x14ac:dyDescent="0.25">
      <c r="A916" t="s">
        <v>1015</v>
      </c>
      <c r="B916" t="s">
        <v>1051</v>
      </c>
      <c r="C916" s="1">
        <v>0.45833333333333331</v>
      </c>
      <c r="D916" s="1">
        <v>0.54166666666666663</v>
      </c>
      <c r="E916" t="b">
        <f>LEN(TRIM(availability[[#This Row],[FacultyID]]))=0</f>
        <v>0</v>
      </c>
      <c r="F916" t="b">
        <f>LEN(TRIM(availability[[#This Row],[Day]]))=0</f>
        <v>0</v>
      </c>
      <c r="G916" t="b">
        <f>IF(availability[[#This Row],[Day]]="",FALSE, ISERROR(MATCH(availability[[#This Row],[Day]], RefLists!$E:$E, 0)))</f>
        <v>0</v>
      </c>
      <c r="H916" t="b">
        <f>LEN(availability[[#This Row],[FacultyID]])&lt;&gt;LEN(TRIM(availability[[#This Row],[FacultyID]]))</f>
        <v>0</v>
      </c>
      <c r="I916" t="b">
        <f>OR(availability[[#This Row],[AvailableStart]]="", ISBLANK(availability[[#This Row],[AvailableStart]]))</f>
        <v>0</v>
      </c>
      <c r="J916" t="b">
        <f>OR(availability[[#This Row],[AvailableEnd]]="", ISBLANK(availability[[#This Row],[AvailableEnd]]))</f>
        <v>0</v>
      </c>
      <c r="K916" t="b">
        <f>AND(NOT(availability[[#This Row],[start_missing]]), NOT(ISNUMBER(availability[[#This Row],[AvailableStart]])))</f>
        <v>0</v>
      </c>
      <c r="L916" t="b">
        <f>AND(NOT(availability[[#This Row],[end_missing]]), NOT(ISNUMBER(availability[[#This Row],[AvailableEnd]])))</f>
        <v>0</v>
      </c>
      <c r="M916">
        <f>IF(availability[[#This Row],[start_missing]],"", IF(ISNUMBER(availability[[#This Row],[AvailableStart]]), availability[[#This Row],[AvailableStart]], IFERROR(TIMEVALUE(availability[[#This Row],[AvailableStart]]), "")))</f>
        <v>0.45833333333333331</v>
      </c>
      <c r="N916">
        <f>IF(availability[[#This Row],[end_missing]],"", IF(ISNUMBER(availability[[#This Row],[AvailableEnd]]), availability[[#This Row],[AvailableEnd]], IFERROR(TIMEVALUE(availability[[#This Row],[AvailableEnd]]), "")))</f>
        <v>0.54166666666666663</v>
      </c>
      <c r="O916" t="b">
        <f>IF(OR(availability[[#This Row],[start_missing]],availability[[#This Row],[end_missing]]), FALSE,
 IF(OR(availability[[#This Row],[start_not_time]],availability[[#This Row],[end_not_time]]), FALSE,
 availability[[#This Row],[end_num]]-availability[[#This Row],[start_num]]&lt;0))</f>
        <v>0</v>
      </c>
      <c r="P916" cm="1">
        <f t="array" aca="1" ref="P916" ca="1">IF(OR(availability[[#This Row],[start_missing]],availability[[#This Row],[end_missing]]), "",
 IF(OR(availability[[#This Row],[start_not_time]],availability[[#This Row],[end_not_time]]), "",
 (_FV(availability[#This Row],"end_num",TRUE)-_FV(availability[#This Row],"start_num",TRUE))*24))</f>
        <v>0</v>
      </c>
      <c r="Q916">
        <f ca="1">IF(availability[[#This Row],[duration_hours]]="", FALSE,
 OR(availability[[#This Row],[duration_hours]]&lt;=0, availability[[#This Row],[duration_hours]]&gt;16))</f>
        <v>0</v>
      </c>
    </row>
    <row r="917" spans="1:17" x14ac:dyDescent="0.25">
      <c r="A917" t="s">
        <v>1016</v>
      </c>
      <c r="B917" t="s">
        <v>1051</v>
      </c>
      <c r="C917" s="1">
        <v>0.33333333333333331</v>
      </c>
      <c r="D917" s="1">
        <v>0.45833333333333331</v>
      </c>
      <c r="E917" t="b">
        <f>LEN(TRIM(availability[[#This Row],[FacultyID]]))=0</f>
        <v>0</v>
      </c>
      <c r="F917" t="b">
        <f>LEN(TRIM(availability[[#This Row],[Day]]))=0</f>
        <v>0</v>
      </c>
      <c r="G917" t="b">
        <f>IF(availability[[#This Row],[Day]]="",FALSE, ISERROR(MATCH(availability[[#This Row],[Day]], RefLists!$E:$E, 0)))</f>
        <v>0</v>
      </c>
      <c r="H917" t="b">
        <f>LEN(availability[[#This Row],[FacultyID]])&lt;&gt;LEN(TRIM(availability[[#This Row],[FacultyID]]))</f>
        <v>0</v>
      </c>
      <c r="I917" t="b">
        <f>OR(availability[[#This Row],[AvailableStart]]="", ISBLANK(availability[[#This Row],[AvailableStart]]))</f>
        <v>0</v>
      </c>
      <c r="J917" t="b">
        <f>OR(availability[[#This Row],[AvailableEnd]]="", ISBLANK(availability[[#This Row],[AvailableEnd]]))</f>
        <v>0</v>
      </c>
      <c r="K917" t="b">
        <f>AND(NOT(availability[[#This Row],[start_missing]]), NOT(ISNUMBER(availability[[#This Row],[AvailableStart]])))</f>
        <v>0</v>
      </c>
      <c r="L917" t="b">
        <f>AND(NOT(availability[[#This Row],[end_missing]]), NOT(ISNUMBER(availability[[#This Row],[AvailableEnd]])))</f>
        <v>0</v>
      </c>
      <c r="M917">
        <f>IF(availability[[#This Row],[start_missing]],"", IF(ISNUMBER(availability[[#This Row],[AvailableStart]]), availability[[#This Row],[AvailableStart]], IFERROR(TIMEVALUE(availability[[#This Row],[AvailableStart]]), "")))</f>
        <v>0.33333333333333331</v>
      </c>
      <c r="N917">
        <f>IF(availability[[#This Row],[end_missing]],"", IF(ISNUMBER(availability[[#This Row],[AvailableEnd]]), availability[[#This Row],[AvailableEnd]], IFERROR(TIMEVALUE(availability[[#This Row],[AvailableEnd]]), "")))</f>
        <v>0.45833333333333331</v>
      </c>
      <c r="O917" t="b">
        <f>IF(OR(availability[[#This Row],[start_missing]],availability[[#This Row],[end_missing]]), FALSE,
 IF(OR(availability[[#This Row],[start_not_time]],availability[[#This Row],[end_not_time]]), FALSE,
 availability[[#This Row],[end_num]]-availability[[#This Row],[start_num]]&lt;0))</f>
        <v>0</v>
      </c>
      <c r="P917" cm="1">
        <f t="array" aca="1" ref="P917" ca="1">IF(OR(availability[[#This Row],[start_missing]],availability[[#This Row],[end_missing]]), "",
 IF(OR(availability[[#This Row],[start_not_time]],availability[[#This Row],[end_not_time]]), "",
 (_FV(availability[#This Row],"end_num",TRUE)-_FV(availability[#This Row],"start_num",TRUE))*24))</f>
        <v>0</v>
      </c>
      <c r="Q917">
        <f ca="1">IF(availability[[#This Row],[duration_hours]]="", FALSE,
 OR(availability[[#This Row],[duration_hours]]&lt;=0, availability[[#This Row],[duration_hours]]&gt;16))</f>
        <v>0</v>
      </c>
    </row>
    <row r="918" spans="1:17" x14ac:dyDescent="0.25">
      <c r="A918" t="s">
        <v>1016</v>
      </c>
      <c r="B918" t="s">
        <v>1049</v>
      </c>
      <c r="C918" s="1">
        <v>0.33333333333333331</v>
      </c>
      <c r="D918" s="1">
        <v>0.45833333333333331</v>
      </c>
      <c r="E918" t="b">
        <f>LEN(TRIM(availability[[#This Row],[FacultyID]]))=0</f>
        <v>0</v>
      </c>
      <c r="F918" t="b">
        <f>LEN(TRIM(availability[[#This Row],[Day]]))=0</f>
        <v>0</v>
      </c>
      <c r="G918" t="b">
        <f>IF(availability[[#This Row],[Day]]="",FALSE, ISERROR(MATCH(availability[[#This Row],[Day]], RefLists!$E:$E, 0)))</f>
        <v>0</v>
      </c>
      <c r="H918" t="b">
        <f>LEN(availability[[#This Row],[FacultyID]])&lt;&gt;LEN(TRIM(availability[[#This Row],[FacultyID]]))</f>
        <v>0</v>
      </c>
      <c r="I918" t="b">
        <f>OR(availability[[#This Row],[AvailableStart]]="", ISBLANK(availability[[#This Row],[AvailableStart]]))</f>
        <v>0</v>
      </c>
      <c r="J918" t="b">
        <f>OR(availability[[#This Row],[AvailableEnd]]="", ISBLANK(availability[[#This Row],[AvailableEnd]]))</f>
        <v>0</v>
      </c>
      <c r="K918" t="b">
        <f>AND(NOT(availability[[#This Row],[start_missing]]), NOT(ISNUMBER(availability[[#This Row],[AvailableStart]])))</f>
        <v>0</v>
      </c>
      <c r="L918" t="b">
        <f>AND(NOT(availability[[#This Row],[end_missing]]), NOT(ISNUMBER(availability[[#This Row],[AvailableEnd]])))</f>
        <v>0</v>
      </c>
      <c r="M918">
        <f>IF(availability[[#This Row],[start_missing]],"", IF(ISNUMBER(availability[[#This Row],[AvailableStart]]), availability[[#This Row],[AvailableStart]], IFERROR(TIMEVALUE(availability[[#This Row],[AvailableStart]]), "")))</f>
        <v>0.33333333333333331</v>
      </c>
      <c r="N918">
        <f>IF(availability[[#This Row],[end_missing]],"", IF(ISNUMBER(availability[[#This Row],[AvailableEnd]]), availability[[#This Row],[AvailableEnd]], IFERROR(TIMEVALUE(availability[[#This Row],[AvailableEnd]]), "")))</f>
        <v>0.45833333333333331</v>
      </c>
      <c r="O918" t="b">
        <f>IF(OR(availability[[#This Row],[start_missing]],availability[[#This Row],[end_missing]]), FALSE,
 IF(OR(availability[[#This Row],[start_not_time]],availability[[#This Row],[end_not_time]]), FALSE,
 availability[[#This Row],[end_num]]-availability[[#This Row],[start_num]]&lt;0))</f>
        <v>0</v>
      </c>
      <c r="P918" cm="1">
        <f t="array" aca="1" ref="P918" ca="1">IF(OR(availability[[#This Row],[start_missing]],availability[[#This Row],[end_missing]]), "",
 IF(OR(availability[[#This Row],[start_not_time]],availability[[#This Row],[end_not_time]]), "",
 (_FV(availability[#This Row],"end_num",TRUE)-_FV(availability[#This Row],"start_num",TRUE))*24))</f>
        <v>0</v>
      </c>
      <c r="Q918">
        <f ca="1">IF(availability[[#This Row],[duration_hours]]="", FALSE,
 OR(availability[[#This Row],[duration_hours]]&lt;=0, availability[[#This Row],[duration_hours]]&gt;16))</f>
        <v>0</v>
      </c>
    </row>
    <row r="919" spans="1:17" x14ac:dyDescent="0.25">
      <c r="A919" t="s">
        <v>1019</v>
      </c>
      <c r="B919" t="s">
        <v>1052</v>
      </c>
      <c r="C919" s="1">
        <v>0.5</v>
      </c>
      <c r="D919" s="1">
        <v>0.625</v>
      </c>
      <c r="E919" t="b">
        <f>LEN(TRIM(availability[[#This Row],[FacultyID]]))=0</f>
        <v>0</v>
      </c>
      <c r="F919" t="b">
        <f>LEN(TRIM(availability[[#This Row],[Day]]))=0</f>
        <v>0</v>
      </c>
      <c r="G919" t="b">
        <f>IF(availability[[#This Row],[Day]]="",FALSE, ISERROR(MATCH(availability[[#This Row],[Day]], RefLists!$E:$E, 0)))</f>
        <v>0</v>
      </c>
      <c r="H919" t="b">
        <f>LEN(availability[[#This Row],[FacultyID]])&lt;&gt;LEN(TRIM(availability[[#This Row],[FacultyID]]))</f>
        <v>0</v>
      </c>
      <c r="I919" t="b">
        <f>OR(availability[[#This Row],[AvailableStart]]="", ISBLANK(availability[[#This Row],[AvailableStart]]))</f>
        <v>0</v>
      </c>
      <c r="J919" t="b">
        <f>OR(availability[[#This Row],[AvailableEnd]]="", ISBLANK(availability[[#This Row],[AvailableEnd]]))</f>
        <v>0</v>
      </c>
      <c r="K919" t="b">
        <f>AND(NOT(availability[[#This Row],[start_missing]]), NOT(ISNUMBER(availability[[#This Row],[AvailableStart]])))</f>
        <v>0</v>
      </c>
      <c r="L919" t="b">
        <f>AND(NOT(availability[[#This Row],[end_missing]]), NOT(ISNUMBER(availability[[#This Row],[AvailableEnd]])))</f>
        <v>0</v>
      </c>
      <c r="M919">
        <f>IF(availability[[#This Row],[start_missing]],"", IF(ISNUMBER(availability[[#This Row],[AvailableStart]]), availability[[#This Row],[AvailableStart]], IFERROR(TIMEVALUE(availability[[#This Row],[AvailableStart]]), "")))</f>
        <v>0.5</v>
      </c>
      <c r="N919">
        <f>IF(availability[[#This Row],[end_missing]],"", IF(ISNUMBER(availability[[#This Row],[AvailableEnd]]), availability[[#This Row],[AvailableEnd]], IFERROR(TIMEVALUE(availability[[#This Row],[AvailableEnd]]), "")))</f>
        <v>0.625</v>
      </c>
      <c r="O919" t="b">
        <f>IF(OR(availability[[#This Row],[start_missing]],availability[[#This Row],[end_missing]]), FALSE,
 IF(OR(availability[[#This Row],[start_not_time]],availability[[#This Row],[end_not_time]]), FALSE,
 availability[[#This Row],[end_num]]-availability[[#This Row],[start_num]]&lt;0))</f>
        <v>0</v>
      </c>
      <c r="P919" cm="1">
        <f t="array" aca="1" ref="P919" ca="1">IF(OR(availability[[#This Row],[start_missing]],availability[[#This Row],[end_missing]]), "",
 IF(OR(availability[[#This Row],[start_not_time]],availability[[#This Row],[end_not_time]]), "",
 (_FV(availability[#This Row],"end_num",TRUE)-_FV(availability[#This Row],"start_num",TRUE))*24))</f>
        <v>0</v>
      </c>
      <c r="Q919">
        <f ca="1">IF(availability[[#This Row],[duration_hours]]="", FALSE,
 OR(availability[[#This Row],[duration_hours]]&lt;=0, availability[[#This Row],[duration_hours]]&gt;16))</f>
        <v>0</v>
      </c>
    </row>
    <row r="920" spans="1:17" x14ac:dyDescent="0.25">
      <c r="A920" t="s">
        <v>1019</v>
      </c>
      <c r="B920" t="s">
        <v>1051</v>
      </c>
      <c r="C920" s="1">
        <v>0.41666666666666669</v>
      </c>
      <c r="D920" s="1">
        <v>0.58333333333333337</v>
      </c>
      <c r="E920" t="b">
        <f>LEN(TRIM(availability[[#This Row],[FacultyID]]))=0</f>
        <v>0</v>
      </c>
      <c r="F920" t="b">
        <f>LEN(TRIM(availability[[#This Row],[Day]]))=0</f>
        <v>0</v>
      </c>
      <c r="G920" t="b">
        <f>IF(availability[[#This Row],[Day]]="",FALSE, ISERROR(MATCH(availability[[#This Row],[Day]], RefLists!$E:$E, 0)))</f>
        <v>0</v>
      </c>
      <c r="H920" t="b">
        <f>LEN(availability[[#This Row],[FacultyID]])&lt;&gt;LEN(TRIM(availability[[#This Row],[FacultyID]]))</f>
        <v>0</v>
      </c>
      <c r="I920" t="b">
        <f>OR(availability[[#This Row],[AvailableStart]]="", ISBLANK(availability[[#This Row],[AvailableStart]]))</f>
        <v>0</v>
      </c>
      <c r="J920" t="b">
        <f>OR(availability[[#This Row],[AvailableEnd]]="", ISBLANK(availability[[#This Row],[AvailableEnd]]))</f>
        <v>0</v>
      </c>
      <c r="K920" t="b">
        <f>AND(NOT(availability[[#This Row],[start_missing]]), NOT(ISNUMBER(availability[[#This Row],[AvailableStart]])))</f>
        <v>0</v>
      </c>
      <c r="L920" t="b">
        <f>AND(NOT(availability[[#This Row],[end_missing]]), NOT(ISNUMBER(availability[[#This Row],[AvailableEnd]])))</f>
        <v>0</v>
      </c>
      <c r="M920">
        <f>IF(availability[[#This Row],[start_missing]],"", IF(ISNUMBER(availability[[#This Row],[AvailableStart]]), availability[[#This Row],[AvailableStart]], IFERROR(TIMEVALUE(availability[[#This Row],[AvailableStart]]), "")))</f>
        <v>0.41666666666666669</v>
      </c>
      <c r="N920">
        <f>IF(availability[[#This Row],[end_missing]],"", IF(ISNUMBER(availability[[#This Row],[AvailableEnd]]), availability[[#This Row],[AvailableEnd]], IFERROR(TIMEVALUE(availability[[#This Row],[AvailableEnd]]), "")))</f>
        <v>0.58333333333333337</v>
      </c>
      <c r="O920" t="b">
        <f>IF(OR(availability[[#This Row],[start_missing]],availability[[#This Row],[end_missing]]), FALSE,
 IF(OR(availability[[#This Row],[start_not_time]],availability[[#This Row],[end_not_time]]), FALSE,
 availability[[#This Row],[end_num]]-availability[[#This Row],[start_num]]&lt;0))</f>
        <v>0</v>
      </c>
      <c r="P920" cm="1">
        <f t="array" aca="1" ref="P920" ca="1">IF(OR(availability[[#This Row],[start_missing]],availability[[#This Row],[end_missing]]), "",
 IF(OR(availability[[#This Row],[start_not_time]],availability[[#This Row],[end_not_time]]), "",
 (_FV(availability[#This Row],"end_num",TRUE)-_FV(availability[#This Row],"start_num",TRUE))*24))</f>
        <v>0</v>
      </c>
      <c r="Q920">
        <f ca="1">IF(availability[[#This Row],[duration_hours]]="", FALSE,
 OR(availability[[#This Row],[duration_hours]]&lt;=0, availability[[#This Row],[duration_hours]]&gt;16))</f>
        <v>0</v>
      </c>
    </row>
    <row r="921" spans="1:17" x14ac:dyDescent="0.25">
      <c r="A921" t="s">
        <v>1019</v>
      </c>
      <c r="B921" t="s">
        <v>1049</v>
      </c>
      <c r="C921" s="1">
        <v>0.54166666666666663</v>
      </c>
      <c r="D921" s="1">
        <v>0.70833333333333337</v>
      </c>
      <c r="E921" t="b">
        <f>LEN(TRIM(availability[[#This Row],[FacultyID]]))=0</f>
        <v>0</v>
      </c>
      <c r="F921" t="b">
        <f>LEN(TRIM(availability[[#This Row],[Day]]))=0</f>
        <v>0</v>
      </c>
      <c r="G921" t="b">
        <f>IF(availability[[#This Row],[Day]]="",FALSE, ISERROR(MATCH(availability[[#This Row],[Day]], RefLists!$E:$E, 0)))</f>
        <v>0</v>
      </c>
      <c r="H921" t="b">
        <f>LEN(availability[[#This Row],[FacultyID]])&lt;&gt;LEN(TRIM(availability[[#This Row],[FacultyID]]))</f>
        <v>0</v>
      </c>
      <c r="I921" t="b">
        <f>OR(availability[[#This Row],[AvailableStart]]="", ISBLANK(availability[[#This Row],[AvailableStart]]))</f>
        <v>0</v>
      </c>
      <c r="J921" t="b">
        <f>OR(availability[[#This Row],[AvailableEnd]]="", ISBLANK(availability[[#This Row],[AvailableEnd]]))</f>
        <v>0</v>
      </c>
      <c r="K921" t="b">
        <f>AND(NOT(availability[[#This Row],[start_missing]]), NOT(ISNUMBER(availability[[#This Row],[AvailableStart]])))</f>
        <v>0</v>
      </c>
      <c r="L921" t="b">
        <f>AND(NOT(availability[[#This Row],[end_missing]]), NOT(ISNUMBER(availability[[#This Row],[AvailableEnd]])))</f>
        <v>0</v>
      </c>
      <c r="M921">
        <f>IF(availability[[#This Row],[start_missing]],"", IF(ISNUMBER(availability[[#This Row],[AvailableStart]]), availability[[#This Row],[AvailableStart]], IFERROR(TIMEVALUE(availability[[#This Row],[AvailableStart]]), "")))</f>
        <v>0.54166666666666663</v>
      </c>
      <c r="N921">
        <f>IF(availability[[#This Row],[end_missing]],"", IF(ISNUMBER(availability[[#This Row],[AvailableEnd]]), availability[[#This Row],[AvailableEnd]], IFERROR(TIMEVALUE(availability[[#This Row],[AvailableEnd]]), "")))</f>
        <v>0.70833333333333337</v>
      </c>
      <c r="O921" t="b">
        <f>IF(OR(availability[[#This Row],[start_missing]],availability[[#This Row],[end_missing]]), FALSE,
 IF(OR(availability[[#This Row],[start_not_time]],availability[[#This Row],[end_not_time]]), FALSE,
 availability[[#This Row],[end_num]]-availability[[#This Row],[start_num]]&lt;0))</f>
        <v>0</v>
      </c>
      <c r="P921" cm="1">
        <f t="array" aca="1" ref="P921" ca="1">IF(OR(availability[[#This Row],[start_missing]],availability[[#This Row],[end_missing]]), "",
 IF(OR(availability[[#This Row],[start_not_time]],availability[[#This Row],[end_not_time]]), "",
 (_FV(availability[#This Row],"end_num",TRUE)-_FV(availability[#This Row],"start_num",TRUE))*24))</f>
        <v>0</v>
      </c>
      <c r="Q921">
        <f ca="1">IF(availability[[#This Row],[duration_hours]]="", FALSE,
 OR(availability[[#This Row],[duration_hours]]&lt;=0, availability[[#This Row],[duration_hours]]&gt;16))</f>
        <v>0</v>
      </c>
    </row>
    <row r="922" spans="1:17" x14ac:dyDescent="0.25">
      <c r="A922" t="s">
        <v>1022</v>
      </c>
      <c r="B922" t="s">
        <v>1051</v>
      </c>
      <c r="C922" s="1">
        <v>0.45833333333333331</v>
      </c>
      <c r="D922" s="1">
        <v>0.625</v>
      </c>
      <c r="E922" t="b">
        <f>LEN(TRIM(availability[[#This Row],[FacultyID]]))=0</f>
        <v>0</v>
      </c>
      <c r="F922" t="b">
        <f>LEN(TRIM(availability[[#This Row],[Day]]))=0</f>
        <v>0</v>
      </c>
      <c r="G922" t="b">
        <f>IF(availability[[#This Row],[Day]]="",FALSE, ISERROR(MATCH(availability[[#This Row],[Day]], RefLists!$E:$E, 0)))</f>
        <v>0</v>
      </c>
      <c r="H922" t="b">
        <f>LEN(availability[[#This Row],[FacultyID]])&lt;&gt;LEN(TRIM(availability[[#This Row],[FacultyID]]))</f>
        <v>0</v>
      </c>
      <c r="I922" t="b">
        <f>OR(availability[[#This Row],[AvailableStart]]="", ISBLANK(availability[[#This Row],[AvailableStart]]))</f>
        <v>0</v>
      </c>
      <c r="J922" t="b">
        <f>OR(availability[[#This Row],[AvailableEnd]]="", ISBLANK(availability[[#This Row],[AvailableEnd]]))</f>
        <v>0</v>
      </c>
      <c r="K922" t="b">
        <f>AND(NOT(availability[[#This Row],[start_missing]]), NOT(ISNUMBER(availability[[#This Row],[AvailableStart]])))</f>
        <v>0</v>
      </c>
      <c r="L922" t="b">
        <f>AND(NOT(availability[[#This Row],[end_missing]]), NOT(ISNUMBER(availability[[#This Row],[AvailableEnd]])))</f>
        <v>0</v>
      </c>
      <c r="M922">
        <f>IF(availability[[#This Row],[start_missing]],"", IF(ISNUMBER(availability[[#This Row],[AvailableStart]]), availability[[#This Row],[AvailableStart]], IFERROR(TIMEVALUE(availability[[#This Row],[AvailableStart]]), "")))</f>
        <v>0.45833333333333331</v>
      </c>
      <c r="N922">
        <f>IF(availability[[#This Row],[end_missing]],"", IF(ISNUMBER(availability[[#This Row],[AvailableEnd]]), availability[[#This Row],[AvailableEnd]], IFERROR(TIMEVALUE(availability[[#This Row],[AvailableEnd]]), "")))</f>
        <v>0.625</v>
      </c>
      <c r="O922" t="b">
        <f>IF(OR(availability[[#This Row],[start_missing]],availability[[#This Row],[end_missing]]), FALSE,
 IF(OR(availability[[#This Row],[start_not_time]],availability[[#This Row],[end_not_time]]), FALSE,
 availability[[#This Row],[end_num]]-availability[[#This Row],[start_num]]&lt;0))</f>
        <v>0</v>
      </c>
      <c r="P922" cm="1">
        <f t="array" aca="1" ref="P922" ca="1">IF(OR(availability[[#This Row],[start_missing]],availability[[#This Row],[end_missing]]), "",
 IF(OR(availability[[#This Row],[start_not_time]],availability[[#This Row],[end_not_time]]), "",
 (_FV(availability[#This Row],"end_num",TRUE)-_FV(availability[#This Row],"start_num",TRUE))*24))</f>
        <v>0</v>
      </c>
      <c r="Q922">
        <f ca="1">IF(availability[[#This Row],[duration_hours]]="", FALSE,
 OR(availability[[#This Row],[duration_hours]]&lt;=0, availability[[#This Row],[duration_hours]]&gt;16))</f>
        <v>0</v>
      </c>
    </row>
    <row r="923" spans="1:17" x14ac:dyDescent="0.25">
      <c r="A923" t="s">
        <v>1022</v>
      </c>
      <c r="B923" t="s">
        <v>1052</v>
      </c>
      <c r="C923" s="1">
        <v>0.5</v>
      </c>
      <c r="D923" s="1">
        <v>0.66666666666666663</v>
      </c>
      <c r="E923" t="b">
        <f>LEN(TRIM(availability[[#This Row],[FacultyID]]))=0</f>
        <v>0</v>
      </c>
      <c r="F923" t="b">
        <f>LEN(TRIM(availability[[#This Row],[Day]]))=0</f>
        <v>0</v>
      </c>
      <c r="G923" t="b">
        <f>IF(availability[[#This Row],[Day]]="",FALSE, ISERROR(MATCH(availability[[#This Row],[Day]], RefLists!$E:$E, 0)))</f>
        <v>0</v>
      </c>
      <c r="H923" t="b">
        <f>LEN(availability[[#This Row],[FacultyID]])&lt;&gt;LEN(TRIM(availability[[#This Row],[FacultyID]]))</f>
        <v>0</v>
      </c>
      <c r="I923" t="b">
        <f>OR(availability[[#This Row],[AvailableStart]]="", ISBLANK(availability[[#This Row],[AvailableStart]]))</f>
        <v>0</v>
      </c>
      <c r="J923" t="b">
        <f>OR(availability[[#This Row],[AvailableEnd]]="", ISBLANK(availability[[#This Row],[AvailableEnd]]))</f>
        <v>0</v>
      </c>
      <c r="K923" t="b">
        <f>AND(NOT(availability[[#This Row],[start_missing]]), NOT(ISNUMBER(availability[[#This Row],[AvailableStart]])))</f>
        <v>0</v>
      </c>
      <c r="L923" t="b">
        <f>AND(NOT(availability[[#This Row],[end_missing]]), NOT(ISNUMBER(availability[[#This Row],[AvailableEnd]])))</f>
        <v>0</v>
      </c>
      <c r="M923">
        <f>IF(availability[[#This Row],[start_missing]],"", IF(ISNUMBER(availability[[#This Row],[AvailableStart]]), availability[[#This Row],[AvailableStart]], IFERROR(TIMEVALUE(availability[[#This Row],[AvailableStart]]), "")))</f>
        <v>0.5</v>
      </c>
      <c r="N923">
        <f>IF(availability[[#This Row],[end_missing]],"", IF(ISNUMBER(availability[[#This Row],[AvailableEnd]]), availability[[#This Row],[AvailableEnd]], IFERROR(TIMEVALUE(availability[[#This Row],[AvailableEnd]]), "")))</f>
        <v>0.66666666666666663</v>
      </c>
      <c r="O923" t="b">
        <f>IF(OR(availability[[#This Row],[start_missing]],availability[[#This Row],[end_missing]]), FALSE,
 IF(OR(availability[[#This Row],[start_not_time]],availability[[#This Row],[end_not_time]]), FALSE,
 availability[[#This Row],[end_num]]-availability[[#This Row],[start_num]]&lt;0))</f>
        <v>0</v>
      </c>
      <c r="P923" cm="1">
        <f t="array" aca="1" ref="P923" ca="1">IF(OR(availability[[#This Row],[start_missing]],availability[[#This Row],[end_missing]]), "",
 IF(OR(availability[[#This Row],[start_not_time]],availability[[#This Row],[end_not_time]]), "",
 (_FV(availability[#This Row],"end_num",TRUE)-_FV(availability[#This Row],"start_num",TRUE))*24))</f>
        <v>0</v>
      </c>
      <c r="Q923">
        <f ca="1">IF(availability[[#This Row],[duration_hours]]="", FALSE,
 OR(availability[[#This Row],[duration_hours]]&lt;=0, availability[[#This Row],[duration_hours]]&gt;16))</f>
        <v>0</v>
      </c>
    </row>
    <row r="924" spans="1:17" x14ac:dyDescent="0.25">
      <c r="A924" t="s">
        <v>1025</v>
      </c>
      <c r="B924" t="s">
        <v>1050</v>
      </c>
      <c r="C924" s="1">
        <v>0.5</v>
      </c>
      <c r="D924" s="1">
        <v>0.625</v>
      </c>
      <c r="E924" t="b">
        <f>LEN(TRIM(availability[[#This Row],[FacultyID]]))=0</f>
        <v>0</v>
      </c>
      <c r="F924" t="b">
        <f>LEN(TRIM(availability[[#This Row],[Day]]))=0</f>
        <v>0</v>
      </c>
      <c r="G924" t="b">
        <f>IF(availability[[#This Row],[Day]]="",FALSE, ISERROR(MATCH(availability[[#This Row],[Day]], RefLists!$E:$E, 0)))</f>
        <v>0</v>
      </c>
      <c r="H924" t="b">
        <f>LEN(availability[[#This Row],[FacultyID]])&lt;&gt;LEN(TRIM(availability[[#This Row],[FacultyID]]))</f>
        <v>0</v>
      </c>
      <c r="I924" t="b">
        <f>OR(availability[[#This Row],[AvailableStart]]="", ISBLANK(availability[[#This Row],[AvailableStart]]))</f>
        <v>0</v>
      </c>
      <c r="J924" t="b">
        <f>OR(availability[[#This Row],[AvailableEnd]]="", ISBLANK(availability[[#This Row],[AvailableEnd]]))</f>
        <v>0</v>
      </c>
      <c r="K924" t="b">
        <f>AND(NOT(availability[[#This Row],[start_missing]]), NOT(ISNUMBER(availability[[#This Row],[AvailableStart]])))</f>
        <v>0</v>
      </c>
      <c r="L924" t="b">
        <f>AND(NOT(availability[[#This Row],[end_missing]]), NOT(ISNUMBER(availability[[#This Row],[AvailableEnd]])))</f>
        <v>0</v>
      </c>
      <c r="M924">
        <f>IF(availability[[#This Row],[start_missing]],"", IF(ISNUMBER(availability[[#This Row],[AvailableStart]]), availability[[#This Row],[AvailableStart]], IFERROR(TIMEVALUE(availability[[#This Row],[AvailableStart]]), "")))</f>
        <v>0.5</v>
      </c>
      <c r="N924">
        <f>IF(availability[[#This Row],[end_missing]],"", IF(ISNUMBER(availability[[#This Row],[AvailableEnd]]), availability[[#This Row],[AvailableEnd]], IFERROR(TIMEVALUE(availability[[#This Row],[AvailableEnd]]), "")))</f>
        <v>0.625</v>
      </c>
      <c r="O924" t="b">
        <f>IF(OR(availability[[#This Row],[start_missing]],availability[[#This Row],[end_missing]]), FALSE,
 IF(OR(availability[[#This Row],[start_not_time]],availability[[#This Row],[end_not_time]]), FALSE,
 availability[[#This Row],[end_num]]-availability[[#This Row],[start_num]]&lt;0))</f>
        <v>0</v>
      </c>
      <c r="P924" cm="1">
        <f t="array" aca="1" ref="P924" ca="1">IF(OR(availability[[#This Row],[start_missing]],availability[[#This Row],[end_missing]]), "",
 IF(OR(availability[[#This Row],[start_not_time]],availability[[#This Row],[end_not_time]]), "",
 (_FV(availability[#This Row],"end_num",TRUE)-_FV(availability[#This Row],"start_num",TRUE))*24))</f>
        <v>0</v>
      </c>
      <c r="Q924">
        <f ca="1">IF(availability[[#This Row],[duration_hours]]="", FALSE,
 OR(availability[[#This Row],[duration_hours]]&lt;=0, availability[[#This Row],[duration_hours]]&gt;16))</f>
        <v>0</v>
      </c>
    </row>
    <row r="925" spans="1:17" x14ac:dyDescent="0.25">
      <c r="A925" t="s">
        <v>1025</v>
      </c>
      <c r="B925" t="s">
        <v>1052</v>
      </c>
      <c r="C925" s="1">
        <v>0.5</v>
      </c>
      <c r="D925" s="1">
        <v>0.625</v>
      </c>
      <c r="E925" t="b">
        <f>LEN(TRIM(availability[[#This Row],[FacultyID]]))=0</f>
        <v>0</v>
      </c>
      <c r="F925" t="b">
        <f>LEN(TRIM(availability[[#This Row],[Day]]))=0</f>
        <v>0</v>
      </c>
      <c r="G925" t="b">
        <f>IF(availability[[#This Row],[Day]]="",FALSE, ISERROR(MATCH(availability[[#This Row],[Day]], RefLists!$E:$E, 0)))</f>
        <v>0</v>
      </c>
      <c r="H925" t="b">
        <f>LEN(availability[[#This Row],[FacultyID]])&lt;&gt;LEN(TRIM(availability[[#This Row],[FacultyID]]))</f>
        <v>0</v>
      </c>
      <c r="I925" t="b">
        <f>OR(availability[[#This Row],[AvailableStart]]="", ISBLANK(availability[[#This Row],[AvailableStart]]))</f>
        <v>0</v>
      </c>
      <c r="J925" t="b">
        <f>OR(availability[[#This Row],[AvailableEnd]]="", ISBLANK(availability[[#This Row],[AvailableEnd]]))</f>
        <v>0</v>
      </c>
      <c r="K925" t="b">
        <f>AND(NOT(availability[[#This Row],[start_missing]]), NOT(ISNUMBER(availability[[#This Row],[AvailableStart]])))</f>
        <v>0</v>
      </c>
      <c r="L925" t="b">
        <f>AND(NOT(availability[[#This Row],[end_missing]]), NOT(ISNUMBER(availability[[#This Row],[AvailableEnd]])))</f>
        <v>0</v>
      </c>
      <c r="M925">
        <f>IF(availability[[#This Row],[start_missing]],"", IF(ISNUMBER(availability[[#This Row],[AvailableStart]]), availability[[#This Row],[AvailableStart]], IFERROR(TIMEVALUE(availability[[#This Row],[AvailableStart]]), "")))</f>
        <v>0.5</v>
      </c>
      <c r="N925">
        <f>IF(availability[[#This Row],[end_missing]],"", IF(ISNUMBER(availability[[#This Row],[AvailableEnd]]), availability[[#This Row],[AvailableEnd]], IFERROR(TIMEVALUE(availability[[#This Row],[AvailableEnd]]), "")))</f>
        <v>0.625</v>
      </c>
      <c r="O925" t="b">
        <f>IF(OR(availability[[#This Row],[start_missing]],availability[[#This Row],[end_missing]]), FALSE,
 IF(OR(availability[[#This Row],[start_not_time]],availability[[#This Row],[end_not_time]]), FALSE,
 availability[[#This Row],[end_num]]-availability[[#This Row],[start_num]]&lt;0))</f>
        <v>0</v>
      </c>
      <c r="P925" cm="1">
        <f t="array" aca="1" ref="P925" ca="1">IF(OR(availability[[#This Row],[start_missing]],availability[[#This Row],[end_missing]]), "",
 IF(OR(availability[[#This Row],[start_not_time]],availability[[#This Row],[end_not_time]]), "",
 (_FV(availability[#This Row],"end_num",TRUE)-_FV(availability[#This Row],"start_num",TRUE))*24))</f>
        <v>0</v>
      </c>
      <c r="Q925">
        <f ca="1">IF(availability[[#This Row],[duration_hours]]="", FALSE,
 OR(availability[[#This Row],[duration_hours]]&lt;=0, availability[[#This Row],[duration_hours]]&gt;16))</f>
        <v>0</v>
      </c>
    </row>
    <row r="926" spans="1:17" x14ac:dyDescent="0.25">
      <c r="A926" t="s">
        <v>1025</v>
      </c>
      <c r="B926" t="s">
        <v>1051</v>
      </c>
      <c r="C926" s="1">
        <v>0.375</v>
      </c>
      <c r="D926" s="1">
        <v>0.54166666666666663</v>
      </c>
      <c r="E926" t="b">
        <f>LEN(TRIM(availability[[#This Row],[FacultyID]]))=0</f>
        <v>0</v>
      </c>
      <c r="F926" t="b">
        <f>LEN(TRIM(availability[[#This Row],[Day]]))=0</f>
        <v>0</v>
      </c>
      <c r="G926" t="b">
        <f>IF(availability[[#This Row],[Day]]="",FALSE, ISERROR(MATCH(availability[[#This Row],[Day]], RefLists!$E:$E, 0)))</f>
        <v>0</v>
      </c>
      <c r="H926" t="b">
        <f>LEN(availability[[#This Row],[FacultyID]])&lt;&gt;LEN(TRIM(availability[[#This Row],[FacultyID]]))</f>
        <v>0</v>
      </c>
      <c r="I926" t="b">
        <f>OR(availability[[#This Row],[AvailableStart]]="", ISBLANK(availability[[#This Row],[AvailableStart]]))</f>
        <v>0</v>
      </c>
      <c r="J926" t="b">
        <f>OR(availability[[#This Row],[AvailableEnd]]="", ISBLANK(availability[[#This Row],[AvailableEnd]]))</f>
        <v>0</v>
      </c>
      <c r="K926" t="b">
        <f>AND(NOT(availability[[#This Row],[start_missing]]), NOT(ISNUMBER(availability[[#This Row],[AvailableStart]])))</f>
        <v>0</v>
      </c>
      <c r="L926" t="b">
        <f>AND(NOT(availability[[#This Row],[end_missing]]), NOT(ISNUMBER(availability[[#This Row],[AvailableEnd]])))</f>
        <v>0</v>
      </c>
      <c r="M926">
        <f>IF(availability[[#This Row],[start_missing]],"", IF(ISNUMBER(availability[[#This Row],[AvailableStart]]), availability[[#This Row],[AvailableStart]], IFERROR(TIMEVALUE(availability[[#This Row],[AvailableStart]]), "")))</f>
        <v>0.375</v>
      </c>
      <c r="N926">
        <f>IF(availability[[#This Row],[end_missing]],"", IF(ISNUMBER(availability[[#This Row],[AvailableEnd]]), availability[[#This Row],[AvailableEnd]], IFERROR(TIMEVALUE(availability[[#This Row],[AvailableEnd]]), "")))</f>
        <v>0.54166666666666663</v>
      </c>
      <c r="O926" t="b">
        <f>IF(OR(availability[[#This Row],[start_missing]],availability[[#This Row],[end_missing]]), FALSE,
 IF(OR(availability[[#This Row],[start_not_time]],availability[[#This Row],[end_not_time]]), FALSE,
 availability[[#This Row],[end_num]]-availability[[#This Row],[start_num]]&lt;0))</f>
        <v>0</v>
      </c>
      <c r="P926" cm="1">
        <f t="array" aca="1" ref="P926" ca="1">IF(OR(availability[[#This Row],[start_missing]],availability[[#This Row],[end_missing]]), "",
 IF(OR(availability[[#This Row],[start_not_time]],availability[[#This Row],[end_not_time]]), "",
 (_FV(availability[#This Row],"end_num",TRUE)-_FV(availability[#This Row],"start_num",TRUE))*24))</f>
        <v>0</v>
      </c>
      <c r="Q926">
        <f ca="1">IF(availability[[#This Row],[duration_hours]]="", FALSE,
 OR(availability[[#This Row],[duration_hours]]&lt;=0, availability[[#This Row],[duration_hours]]&gt;16))</f>
        <v>0</v>
      </c>
    </row>
    <row r="927" spans="1:17" x14ac:dyDescent="0.25">
      <c r="A927" t="s">
        <v>1025</v>
      </c>
      <c r="B927" t="s">
        <v>1049</v>
      </c>
      <c r="C927" s="1">
        <v>0.41666666666666669</v>
      </c>
      <c r="D927" s="1">
        <v>0.58333333333333337</v>
      </c>
      <c r="E927" t="b">
        <f>LEN(TRIM(availability[[#This Row],[FacultyID]]))=0</f>
        <v>0</v>
      </c>
      <c r="F927" t="b">
        <f>LEN(TRIM(availability[[#This Row],[Day]]))=0</f>
        <v>0</v>
      </c>
      <c r="G927" t="b">
        <f>IF(availability[[#This Row],[Day]]="",FALSE, ISERROR(MATCH(availability[[#This Row],[Day]], RefLists!$E:$E, 0)))</f>
        <v>0</v>
      </c>
      <c r="H927" t="b">
        <f>LEN(availability[[#This Row],[FacultyID]])&lt;&gt;LEN(TRIM(availability[[#This Row],[FacultyID]]))</f>
        <v>0</v>
      </c>
      <c r="I927" t="b">
        <f>OR(availability[[#This Row],[AvailableStart]]="", ISBLANK(availability[[#This Row],[AvailableStart]]))</f>
        <v>0</v>
      </c>
      <c r="J927" t="b">
        <f>OR(availability[[#This Row],[AvailableEnd]]="", ISBLANK(availability[[#This Row],[AvailableEnd]]))</f>
        <v>0</v>
      </c>
      <c r="K927" t="b">
        <f>AND(NOT(availability[[#This Row],[start_missing]]), NOT(ISNUMBER(availability[[#This Row],[AvailableStart]])))</f>
        <v>0</v>
      </c>
      <c r="L927" t="b">
        <f>AND(NOT(availability[[#This Row],[end_missing]]), NOT(ISNUMBER(availability[[#This Row],[AvailableEnd]])))</f>
        <v>0</v>
      </c>
      <c r="M927">
        <f>IF(availability[[#This Row],[start_missing]],"", IF(ISNUMBER(availability[[#This Row],[AvailableStart]]), availability[[#This Row],[AvailableStart]], IFERROR(TIMEVALUE(availability[[#This Row],[AvailableStart]]), "")))</f>
        <v>0.41666666666666669</v>
      </c>
      <c r="N927">
        <f>IF(availability[[#This Row],[end_missing]],"", IF(ISNUMBER(availability[[#This Row],[AvailableEnd]]), availability[[#This Row],[AvailableEnd]], IFERROR(TIMEVALUE(availability[[#This Row],[AvailableEnd]]), "")))</f>
        <v>0.58333333333333337</v>
      </c>
      <c r="O927" t="b">
        <f>IF(OR(availability[[#This Row],[start_missing]],availability[[#This Row],[end_missing]]), FALSE,
 IF(OR(availability[[#This Row],[start_not_time]],availability[[#This Row],[end_not_time]]), FALSE,
 availability[[#This Row],[end_num]]-availability[[#This Row],[start_num]]&lt;0))</f>
        <v>0</v>
      </c>
      <c r="P927" cm="1">
        <f t="array" aca="1" ref="P927" ca="1">IF(OR(availability[[#This Row],[start_missing]],availability[[#This Row],[end_missing]]), "",
 IF(OR(availability[[#This Row],[start_not_time]],availability[[#This Row],[end_not_time]]), "",
 (_FV(availability[#This Row],"end_num",TRUE)-_FV(availability[#This Row],"start_num",TRUE))*24))</f>
        <v>0</v>
      </c>
      <c r="Q927">
        <f ca="1">IF(availability[[#This Row],[duration_hours]]="", FALSE,
 OR(availability[[#This Row],[duration_hours]]&lt;=0, availability[[#This Row],[duration_hours]]&gt;16))</f>
        <v>0</v>
      </c>
    </row>
    <row r="928" spans="1:17" x14ac:dyDescent="0.25">
      <c r="A928" t="s">
        <v>1028</v>
      </c>
      <c r="B928" t="s">
        <v>1051</v>
      </c>
      <c r="C928" s="1">
        <v>0.41666666666666669</v>
      </c>
      <c r="D928" s="1">
        <v>0.58333333333333337</v>
      </c>
      <c r="E928" t="b">
        <f>LEN(TRIM(availability[[#This Row],[FacultyID]]))=0</f>
        <v>0</v>
      </c>
      <c r="F928" t="b">
        <f>LEN(TRIM(availability[[#This Row],[Day]]))=0</f>
        <v>0</v>
      </c>
      <c r="G928" t="b">
        <f>IF(availability[[#This Row],[Day]]="",FALSE, ISERROR(MATCH(availability[[#This Row],[Day]], RefLists!$E:$E, 0)))</f>
        <v>0</v>
      </c>
      <c r="H928" t="b">
        <f>LEN(availability[[#This Row],[FacultyID]])&lt;&gt;LEN(TRIM(availability[[#This Row],[FacultyID]]))</f>
        <v>0</v>
      </c>
      <c r="I928" t="b">
        <f>OR(availability[[#This Row],[AvailableStart]]="", ISBLANK(availability[[#This Row],[AvailableStart]]))</f>
        <v>0</v>
      </c>
      <c r="J928" t="b">
        <f>OR(availability[[#This Row],[AvailableEnd]]="", ISBLANK(availability[[#This Row],[AvailableEnd]]))</f>
        <v>0</v>
      </c>
      <c r="K928" t="b">
        <f>AND(NOT(availability[[#This Row],[start_missing]]), NOT(ISNUMBER(availability[[#This Row],[AvailableStart]])))</f>
        <v>0</v>
      </c>
      <c r="L928" t="b">
        <f>AND(NOT(availability[[#This Row],[end_missing]]), NOT(ISNUMBER(availability[[#This Row],[AvailableEnd]])))</f>
        <v>0</v>
      </c>
      <c r="M928">
        <f>IF(availability[[#This Row],[start_missing]],"", IF(ISNUMBER(availability[[#This Row],[AvailableStart]]), availability[[#This Row],[AvailableStart]], IFERROR(TIMEVALUE(availability[[#This Row],[AvailableStart]]), "")))</f>
        <v>0.41666666666666669</v>
      </c>
      <c r="N928">
        <f>IF(availability[[#This Row],[end_missing]],"", IF(ISNUMBER(availability[[#This Row],[AvailableEnd]]), availability[[#This Row],[AvailableEnd]], IFERROR(TIMEVALUE(availability[[#This Row],[AvailableEnd]]), "")))</f>
        <v>0.58333333333333337</v>
      </c>
      <c r="O928" t="b">
        <f>IF(OR(availability[[#This Row],[start_missing]],availability[[#This Row],[end_missing]]), FALSE,
 IF(OR(availability[[#This Row],[start_not_time]],availability[[#This Row],[end_not_time]]), FALSE,
 availability[[#This Row],[end_num]]-availability[[#This Row],[start_num]]&lt;0))</f>
        <v>0</v>
      </c>
      <c r="P928" cm="1">
        <f t="array" aca="1" ref="P928" ca="1">IF(OR(availability[[#This Row],[start_missing]],availability[[#This Row],[end_missing]]), "",
 IF(OR(availability[[#This Row],[start_not_time]],availability[[#This Row],[end_not_time]]), "",
 (_FV(availability[#This Row],"end_num",TRUE)-_FV(availability[#This Row],"start_num",TRUE))*24))</f>
        <v>0</v>
      </c>
      <c r="Q928">
        <f ca="1">IF(availability[[#This Row],[duration_hours]]="", FALSE,
 OR(availability[[#This Row],[duration_hours]]&lt;=0, availability[[#This Row],[duration_hours]]&gt;16))</f>
        <v>0</v>
      </c>
    </row>
    <row r="929" spans="1:17" x14ac:dyDescent="0.25">
      <c r="A929" t="s">
        <v>1028</v>
      </c>
      <c r="B929" t="s">
        <v>1053</v>
      </c>
      <c r="C929" s="1">
        <v>0.33333333333333331</v>
      </c>
      <c r="D929" s="1">
        <v>0.5</v>
      </c>
      <c r="E929" t="b">
        <f>LEN(TRIM(availability[[#This Row],[FacultyID]]))=0</f>
        <v>0</v>
      </c>
      <c r="F929" t="b">
        <f>LEN(TRIM(availability[[#This Row],[Day]]))=0</f>
        <v>0</v>
      </c>
      <c r="G929" t="b">
        <f>IF(availability[[#This Row],[Day]]="",FALSE, ISERROR(MATCH(availability[[#This Row],[Day]], RefLists!$E:$E, 0)))</f>
        <v>0</v>
      </c>
      <c r="H929" t="b">
        <f>LEN(availability[[#This Row],[FacultyID]])&lt;&gt;LEN(TRIM(availability[[#This Row],[FacultyID]]))</f>
        <v>0</v>
      </c>
      <c r="I929" t="b">
        <f>OR(availability[[#This Row],[AvailableStart]]="", ISBLANK(availability[[#This Row],[AvailableStart]]))</f>
        <v>0</v>
      </c>
      <c r="J929" t="b">
        <f>OR(availability[[#This Row],[AvailableEnd]]="", ISBLANK(availability[[#This Row],[AvailableEnd]]))</f>
        <v>0</v>
      </c>
      <c r="K929" t="b">
        <f>AND(NOT(availability[[#This Row],[start_missing]]), NOT(ISNUMBER(availability[[#This Row],[AvailableStart]])))</f>
        <v>0</v>
      </c>
      <c r="L929" t="b">
        <f>AND(NOT(availability[[#This Row],[end_missing]]), NOT(ISNUMBER(availability[[#This Row],[AvailableEnd]])))</f>
        <v>0</v>
      </c>
      <c r="M929">
        <f>IF(availability[[#This Row],[start_missing]],"", IF(ISNUMBER(availability[[#This Row],[AvailableStart]]), availability[[#This Row],[AvailableStart]], IFERROR(TIMEVALUE(availability[[#This Row],[AvailableStart]]), "")))</f>
        <v>0.33333333333333331</v>
      </c>
      <c r="N929">
        <f>IF(availability[[#This Row],[end_missing]],"", IF(ISNUMBER(availability[[#This Row],[AvailableEnd]]), availability[[#This Row],[AvailableEnd]], IFERROR(TIMEVALUE(availability[[#This Row],[AvailableEnd]]), "")))</f>
        <v>0.5</v>
      </c>
      <c r="O929" t="b">
        <f>IF(OR(availability[[#This Row],[start_missing]],availability[[#This Row],[end_missing]]), FALSE,
 IF(OR(availability[[#This Row],[start_not_time]],availability[[#This Row],[end_not_time]]), FALSE,
 availability[[#This Row],[end_num]]-availability[[#This Row],[start_num]]&lt;0))</f>
        <v>0</v>
      </c>
      <c r="P929" cm="1">
        <f t="array" aca="1" ref="P929" ca="1">IF(OR(availability[[#This Row],[start_missing]],availability[[#This Row],[end_missing]]), "",
 IF(OR(availability[[#This Row],[start_not_time]],availability[[#This Row],[end_not_time]]), "",
 (_FV(availability[#This Row],"end_num",TRUE)-_FV(availability[#This Row],"start_num",TRUE))*24))</f>
        <v>0</v>
      </c>
      <c r="Q929">
        <f ca="1">IF(availability[[#This Row],[duration_hours]]="", FALSE,
 OR(availability[[#This Row],[duration_hours]]&lt;=0, availability[[#This Row],[duration_hours]]&gt;16))</f>
        <v>0</v>
      </c>
    </row>
    <row r="930" spans="1:17" x14ac:dyDescent="0.25">
      <c r="A930" t="s">
        <v>1028</v>
      </c>
      <c r="B930" t="s">
        <v>1050</v>
      </c>
      <c r="C930" s="1">
        <v>0.54166666666666663</v>
      </c>
      <c r="D930" s="1">
        <v>0.625</v>
      </c>
      <c r="E930" t="b">
        <f>LEN(TRIM(availability[[#This Row],[FacultyID]]))=0</f>
        <v>0</v>
      </c>
      <c r="F930" t="b">
        <f>LEN(TRIM(availability[[#This Row],[Day]]))=0</f>
        <v>0</v>
      </c>
      <c r="G930" t="b">
        <f>IF(availability[[#This Row],[Day]]="",FALSE, ISERROR(MATCH(availability[[#This Row],[Day]], RefLists!$E:$E, 0)))</f>
        <v>0</v>
      </c>
      <c r="H930" t="b">
        <f>LEN(availability[[#This Row],[FacultyID]])&lt;&gt;LEN(TRIM(availability[[#This Row],[FacultyID]]))</f>
        <v>0</v>
      </c>
      <c r="I930" t="b">
        <f>OR(availability[[#This Row],[AvailableStart]]="", ISBLANK(availability[[#This Row],[AvailableStart]]))</f>
        <v>0</v>
      </c>
      <c r="J930" t="b">
        <f>OR(availability[[#This Row],[AvailableEnd]]="", ISBLANK(availability[[#This Row],[AvailableEnd]]))</f>
        <v>0</v>
      </c>
      <c r="K930" t="b">
        <f>AND(NOT(availability[[#This Row],[start_missing]]), NOT(ISNUMBER(availability[[#This Row],[AvailableStart]])))</f>
        <v>0</v>
      </c>
      <c r="L930" t="b">
        <f>AND(NOT(availability[[#This Row],[end_missing]]), NOT(ISNUMBER(availability[[#This Row],[AvailableEnd]])))</f>
        <v>0</v>
      </c>
      <c r="M930">
        <f>IF(availability[[#This Row],[start_missing]],"", IF(ISNUMBER(availability[[#This Row],[AvailableStart]]), availability[[#This Row],[AvailableStart]], IFERROR(TIMEVALUE(availability[[#This Row],[AvailableStart]]), "")))</f>
        <v>0.54166666666666663</v>
      </c>
      <c r="N930">
        <f>IF(availability[[#This Row],[end_missing]],"", IF(ISNUMBER(availability[[#This Row],[AvailableEnd]]), availability[[#This Row],[AvailableEnd]], IFERROR(TIMEVALUE(availability[[#This Row],[AvailableEnd]]), "")))</f>
        <v>0.625</v>
      </c>
      <c r="O930" t="b">
        <f>IF(OR(availability[[#This Row],[start_missing]],availability[[#This Row],[end_missing]]), FALSE,
 IF(OR(availability[[#This Row],[start_not_time]],availability[[#This Row],[end_not_time]]), FALSE,
 availability[[#This Row],[end_num]]-availability[[#This Row],[start_num]]&lt;0))</f>
        <v>0</v>
      </c>
      <c r="P930" cm="1">
        <f t="array" aca="1" ref="P930" ca="1">IF(OR(availability[[#This Row],[start_missing]],availability[[#This Row],[end_missing]]), "",
 IF(OR(availability[[#This Row],[start_not_time]],availability[[#This Row],[end_not_time]]), "",
 (_FV(availability[#This Row],"end_num",TRUE)-_FV(availability[#This Row],"start_num",TRUE))*24))</f>
        <v>0</v>
      </c>
      <c r="Q930">
        <f ca="1">IF(availability[[#This Row],[duration_hours]]="", FALSE,
 OR(availability[[#This Row],[duration_hours]]&lt;=0, availability[[#This Row],[duration_hours]]&gt;16))</f>
        <v>0</v>
      </c>
    </row>
    <row r="931" spans="1:17" x14ac:dyDescent="0.25">
      <c r="A931" t="s">
        <v>1031</v>
      </c>
      <c r="B931" t="s">
        <v>1052</v>
      </c>
      <c r="C931" s="1">
        <v>0.41666666666666669</v>
      </c>
      <c r="D931" s="1">
        <v>0.58333333333333337</v>
      </c>
      <c r="E931" t="b">
        <f>LEN(TRIM(availability[[#This Row],[FacultyID]]))=0</f>
        <v>0</v>
      </c>
      <c r="F931" t="b">
        <f>LEN(TRIM(availability[[#This Row],[Day]]))=0</f>
        <v>0</v>
      </c>
      <c r="G931" t="b">
        <f>IF(availability[[#This Row],[Day]]="",FALSE, ISERROR(MATCH(availability[[#This Row],[Day]], RefLists!$E:$E, 0)))</f>
        <v>0</v>
      </c>
      <c r="H931" t="b">
        <f>LEN(availability[[#This Row],[FacultyID]])&lt;&gt;LEN(TRIM(availability[[#This Row],[FacultyID]]))</f>
        <v>0</v>
      </c>
      <c r="I931" t="b">
        <f>OR(availability[[#This Row],[AvailableStart]]="", ISBLANK(availability[[#This Row],[AvailableStart]]))</f>
        <v>0</v>
      </c>
      <c r="J931" t="b">
        <f>OR(availability[[#This Row],[AvailableEnd]]="", ISBLANK(availability[[#This Row],[AvailableEnd]]))</f>
        <v>0</v>
      </c>
      <c r="K931" t="b">
        <f>AND(NOT(availability[[#This Row],[start_missing]]), NOT(ISNUMBER(availability[[#This Row],[AvailableStart]])))</f>
        <v>0</v>
      </c>
      <c r="L931" t="b">
        <f>AND(NOT(availability[[#This Row],[end_missing]]), NOT(ISNUMBER(availability[[#This Row],[AvailableEnd]])))</f>
        <v>0</v>
      </c>
      <c r="M931">
        <f>IF(availability[[#This Row],[start_missing]],"", IF(ISNUMBER(availability[[#This Row],[AvailableStart]]), availability[[#This Row],[AvailableStart]], IFERROR(TIMEVALUE(availability[[#This Row],[AvailableStart]]), "")))</f>
        <v>0.41666666666666669</v>
      </c>
      <c r="N931">
        <f>IF(availability[[#This Row],[end_missing]],"", IF(ISNUMBER(availability[[#This Row],[AvailableEnd]]), availability[[#This Row],[AvailableEnd]], IFERROR(TIMEVALUE(availability[[#This Row],[AvailableEnd]]), "")))</f>
        <v>0.58333333333333337</v>
      </c>
      <c r="O931" t="b">
        <f>IF(OR(availability[[#This Row],[start_missing]],availability[[#This Row],[end_missing]]), FALSE,
 IF(OR(availability[[#This Row],[start_not_time]],availability[[#This Row],[end_not_time]]), FALSE,
 availability[[#This Row],[end_num]]-availability[[#This Row],[start_num]]&lt;0))</f>
        <v>0</v>
      </c>
      <c r="P931" cm="1">
        <f t="array" aca="1" ref="P931" ca="1">IF(OR(availability[[#This Row],[start_missing]],availability[[#This Row],[end_missing]]), "",
 IF(OR(availability[[#This Row],[start_not_time]],availability[[#This Row],[end_not_time]]), "",
 (_FV(availability[#This Row],"end_num",TRUE)-_FV(availability[#This Row],"start_num",TRUE))*24))</f>
        <v>0</v>
      </c>
      <c r="Q931">
        <f ca="1">IF(availability[[#This Row],[duration_hours]]="", FALSE,
 OR(availability[[#This Row],[duration_hours]]&lt;=0, availability[[#This Row],[duration_hours]]&gt;16))</f>
        <v>0</v>
      </c>
    </row>
    <row r="932" spans="1:17" x14ac:dyDescent="0.25">
      <c r="A932" t="s">
        <v>1031</v>
      </c>
      <c r="B932" t="s">
        <v>1053</v>
      </c>
      <c r="C932" s="1">
        <v>0.54166666666666663</v>
      </c>
      <c r="D932" s="1">
        <v>0.70833333333333337</v>
      </c>
      <c r="E932" t="b">
        <f>LEN(TRIM(availability[[#This Row],[FacultyID]]))=0</f>
        <v>0</v>
      </c>
      <c r="F932" t="b">
        <f>LEN(TRIM(availability[[#This Row],[Day]]))=0</f>
        <v>0</v>
      </c>
      <c r="G932" t="b">
        <f>IF(availability[[#This Row],[Day]]="",FALSE, ISERROR(MATCH(availability[[#This Row],[Day]], RefLists!$E:$E, 0)))</f>
        <v>0</v>
      </c>
      <c r="H932" t="b">
        <f>LEN(availability[[#This Row],[FacultyID]])&lt;&gt;LEN(TRIM(availability[[#This Row],[FacultyID]]))</f>
        <v>0</v>
      </c>
      <c r="I932" t="b">
        <f>OR(availability[[#This Row],[AvailableStart]]="", ISBLANK(availability[[#This Row],[AvailableStart]]))</f>
        <v>0</v>
      </c>
      <c r="J932" t="b">
        <f>OR(availability[[#This Row],[AvailableEnd]]="", ISBLANK(availability[[#This Row],[AvailableEnd]]))</f>
        <v>0</v>
      </c>
      <c r="K932" t="b">
        <f>AND(NOT(availability[[#This Row],[start_missing]]), NOT(ISNUMBER(availability[[#This Row],[AvailableStart]])))</f>
        <v>0</v>
      </c>
      <c r="L932" t="b">
        <f>AND(NOT(availability[[#This Row],[end_missing]]), NOT(ISNUMBER(availability[[#This Row],[AvailableEnd]])))</f>
        <v>0</v>
      </c>
      <c r="M932">
        <f>IF(availability[[#This Row],[start_missing]],"", IF(ISNUMBER(availability[[#This Row],[AvailableStart]]), availability[[#This Row],[AvailableStart]], IFERROR(TIMEVALUE(availability[[#This Row],[AvailableStart]]), "")))</f>
        <v>0.54166666666666663</v>
      </c>
      <c r="N932">
        <f>IF(availability[[#This Row],[end_missing]],"", IF(ISNUMBER(availability[[#This Row],[AvailableEnd]]), availability[[#This Row],[AvailableEnd]], IFERROR(TIMEVALUE(availability[[#This Row],[AvailableEnd]]), "")))</f>
        <v>0.70833333333333337</v>
      </c>
      <c r="O932" t="b">
        <f>IF(OR(availability[[#This Row],[start_missing]],availability[[#This Row],[end_missing]]), FALSE,
 IF(OR(availability[[#This Row],[start_not_time]],availability[[#This Row],[end_not_time]]), FALSE,
 availability[[#This Row],[end_num]]-availability[[#This Row],[start_num]]&lt;0))</f>
        <v>0</v>
      </c>
      <c r="P932" cm="1">
        <f t="array" aca="1" ref="P932" ca="1">IF(OR(availability[[#This Row],[start_missing]],availability[[#This Row],[end_missing]]), "",
 IF(OR(availability[[#This Row],[start_not_time]],availability[[#This Row],[end_not_time]]), "",
 (_FV(availability[#This Row],"end_num",TRUE)-_FV(availability[#This Row],"start_num",TRUE))*24))</f>
        <v>0</v>
      </c>
      <c r="Q932">
        <f ca="1">IF(availability[[#This Row],[duration_hours]]="", FALSE,
 OR(availability[[#This Row],[duration_hours]]&lt;=0, availability[[#This Row],[duration_hours]]&gt;16))</f>
        <v>0</v>
      </c>
    </row>
    <row r="933" spans="1:17" x14ac:dyDescent="0.25">
      <c r="A933" t="s">
        <v>1031</v>
      </c>
      <c r="B933" t="s">
        <v>1049</v>
      </c>
      <c r="C933" s="1">
        <v>0.375</v>
      </c>
      <c r="D933" s="1">
        <v>0.5</v>
      </c>
      <c r="E933" t="b">
        <f>LEN(TRIM(availability[[#This Row],[FacultyID]]))=0</f>
        <v>0</v>
      </c>
      <c r="F933" t="b">
        <f>LEN(TRIM(availability[[#This Row],[Day]]))=0</f>
        <v>0</v>
      </c>
      <c r="G933" t="b">
        <f>IF(availability[[#This Row],[Day]]="",FALSE, ISERROR(MATCH(availability[[#This Row],[Day]], RefLists!$E:$E, 0)))</f>
        <v>0</v>
      </c>
      <c r="H933" t="b">
        <f>LEN(availability[[#This Row],[FacultyID]])&lt;&gt;LEN(TRIM(availability[[#This Row],[FacultyID]]))</f>
        <v>0</v>
      </c>
      <c r="I933" t="b">
        <f>OR(availability[[#This Row],[AvailableStart]]="", ISBLANK(availability[[#This Row],[AvailableStart]]))</f>
        <v>0</v>
      </c>
      <c r="J933" t="b">
        <f>OR(availability[[#This Row],[AvailableEnd]]="", ISBLANK(availability[[#This Row],[AvailableEnd]]))</f>
        <v>0</v>
      </c>
      <c r="K933" t="b">
        <f>AND(NOT(availability[[#This Row],[start_missing]]), NOT(ISNUMBER(availability[[#This Row],[AvailableStart]])))</f>
        <v>0</v>
      </c>
      <c r="L933" t="b">
        <f>AND(NOT(availability[[#This Row],[end_missing]]), NOT(ISNUMBER(availability[[#This Row],[AvailableEnd]])))</f>
        <v>0</v>
      </c>
      <c r="M933">
        <f>IF(availability[[#This Row],[start_missing]],"", IF(ISNUMBER(availability[[#This Row],[AvailableStart]]), availability[[#This Row],[AvailableStart]], IFERROR(TIMEVALUE(availability[[#This Row],[AvailableStart]]), "")))</f>
        <v>0.375</v>
      </c>
      <c r="N933">
        <f>IF(availability[[#This Row],[end_missing]],"", IF(ISNUMBER(availability[[#This Row],[AvailableEnd]]), availability[[#This Row],[AvailableEnd]], IFERROR(TIMEVALUE(availability[[#This Row],[AvailableEnd]]), "")))</f>
        <v>0.5</v>
      </c>
      <c r="O933" t="b">
        <f>IF(OR(availability[[#This Row],[start_missing]],availability[[#This Row],[end_missing]]), FALSE,
 IF(OR(availability[[#This Row],[start_not_time]],availability[[#This Row],[end_not_time]]), FALSE,
 availability[[#This Row],[end_num]]-availability[[#This Row],[start_num]]&lt;0))</f>
        <v>0</v>
      </c>
      <c r="P933" cm="1">
        <f t="array" aca="1" ref="P933" ca="1">IF(OR(availability[[#This Row],[start_missing]],availability[[#This Row],[end_missing]]), "",
 IF(OR(availability[[#This Row],[start_not_time]],availability[[#This Row],[end_not_time]]), "",
 (_FV(availability[#This Row],"end_num",TRUE)-_FV(availability[#This Row],"start_num",TRUE))*24))</f>
        <v>0</v>
      </c>
      <c r="Q933">
        <f ca="1">IF(availability[[#This Row],[duration_hours]]="", FALSE,
 OR(availability[[#This Row],[duration_hours]]&lt;=0, availability[[#This Row],[duration_hours]]&gt;16))</f>
        <v>0</v>
      </c>
    </row>
    <row r="934" spans="1:17" x14ac:dyDescent="0.25">
      <c r="A934" t="s">
        <v>1031</v>
      </c>
      <c r="B934" t="s">
        <v>1050</v>
      </c>
      <c r="C934" s="1">
        <v>0.41666666666666669</v>
      </c>
      <c r="D934" s="1">
        <v>0.5</v>
      </c>
      <c r="E934" t="b">
        <f>LEN(TRIM(availability[[#This Row],[FacultyID]]))=0</f>
        <v>0</v>
      </c>
      <c r="F934" t="b">
        <f>LEN(TRIM(availability[[#This Row],[Day]]))=0</f>
        <v>0</v>
      </c>
      <c r="G934" t="b">
        <f>IF(availability[[#This Row],[Day]]="",FALSE, ISERROR(MATCH(availability[[#This Row],[Day]], RefLists!$E:$E, 0)))</f>
        <v>0</v>
      </c>
      <c r="H934" t="b">
        <f>LEN(availability[[#This Row],[FacultyID]])&lt;&gt;LEN(TRIM(availability[[#This Row],[FacultyID]]))</f>
        <v>0</v>
      </c>
      <c r="I934" t="b">
        <f>OR(availability[[#This Row],[AvailableStart]]="", ISBLANK(availability[[#This Row],[AvailableStart]]))</f>
        <v>0</v>
      </c>
      <c r="J934" t="b">
        <f>OR(availability[[#This Row],[AvailableEnd]]="", ISBLANK(availability[[#This Row],[AvailableEnd]]))</f>
        <v>0</v>
      </c>
      <c r="K934" t="b">
        <f>AND(NOT(availability[[#This Row],[start_missing]]), NOT(ISNUMBER(availability[[#This Row],[AvailableStart]])))</f>
        <v>0</v>
      </c>
      <c r="L934" t="b">
        <f>AND(NOT(availability[[#This Row],[end_missing]]), NOT(ISNUMBER(availability[[#This Row],[AvailableEnd]])))</f>
        <v>0</v>
      </c>
      <c r="M934">
        <f>IF(availability[[#This Row],[start_missing]],"", IF(ISNUMBER(availability[[#This Row],[AvailableStart]]), availability[[#This Row],[AvailableStart]], IFERROR(TIMEVALUE(availability[[#This Row],[AvailableStart]]), "")))</f>
        <v>0.41666666666666669</v>
      </c>
      <c r="N934">
        <f>IF(availability[[#This Row],[end_missing]],"", IF(ISNUMBER(availability[[#This Row],[AvailableEnd]]), availability[[#This Row],[AvailableEnd]], IFERROR(TIMEVALUE(availability[[#This Row],[AvailableEnd]]), "")))</f>
        <v>0.5</v>
      </c>
      <c r="O934" t="b">
        <f>IF(OR(availability[[#This Row],[start_missing]],availability[[#This Row],[end_missing]]), FALSE,
 IF(OR(availability[[#This Row],[start_not_time]],availability[[#This Row],[end_not_time]]), FALSE,
 availability[[#This Row],[end_num]]-availability[[#This Row],[start_num]]&lt;0))</f>
        <v>0</v>
      </c>
      <c r="P934" cm="1">
        <f t="array" aca="1" ref="P934" ca="1">IF(OR(availability[[#This Row],[start_missing]],availability[[#This Row],[end_missing]]), "",
 IF(OR(availability[[#This Row],[start_not_time]],availability[[#This Row],[end_not_time]]), "",
 (_FV(availability[#This Row],"end_num",TRUE)-_FV(availability[#This Row],"start_num",TRUE))*24))</f>
        <v>0</v>
      </c>
      <c r="Q934">
        <f ca="1">IF(availability[[#This Row],[duration_hours]]="", FALSE,
 OR(availability[[#This Row],[duration_hours]]&lt;=0, availability[[#This Row],[duration_hours]]&gt;16))</f>
        <v>0</v>
      </c>
    </row>
    <row r="935" spans="1:17" x14ac:dyDescent="0.25">
      <c r="A935" t="s">
        <v>1031</v>
      </c>
      <c r="B935" t="s">
        <v>1051</v>
      </c>
      <c r="C935" s="1">
        <v>0.45833333333333331</v>
      </c>
      <c r="D935" s="1">
        <v>0.54166666666666663</v>
      </c>
      <c r="E935" t="b">
        <f>LEN(TRIM(availability[[#This Row],[FacultyID]]))=0</f>
        <v>0</v>
      </c>
      <c r="F935" t="b">
        <f>LEN(TRIM(availability[[#This Row],[Day]]))=0</f>
        <v>0</v>
      </c>
      <c r="G935" t="b">
        <f>IF(availability[[#This Row],[Day]]="",FALSE, ISERROR(MATCH(availability[[#This Row],[Day]], RefLists!$E:$E, 0)))</f>
        <v>0</v>
      </c>
      <c r="H935" t="b">
        <f>LEN(availability[[#This Row],[FacultyID]])&lt;&gt;LEN(TRIM(availability[[#This Row],[FacultyID]]))</f>
        <v>0</v>
      </c>
      <c r="I935" t="b">
        <f>OR(availability[[#This Row],[AvailableStart]]="", ISBLANK(availability[[#This Row],[AvailableStart]]))</f>
        <v>0</v>
      </c>
      <c r="J935" t="b">
        <f>OR(availability[[#This Row],[AvailableEnd]]="", ISBLANK(availability[[#This Row],[AvailableEnd]]))</f>
        <v>0</v>
      </c>
      <c r="K935" t="b">
        <f>AND(NOT(availability[[#This Row],[start_missing]]), NOT(ISNUMBER(availability[[#This Row],[AvailableStart]])))</f>
        <v>0</v>
      </c>
      <c r="L935" t="b">
        <f>AND(NOT(availability[[#This Row],[end_missing]]), NOT(ISNUMBER(availability[[#This Row],[AvailableEnd]])))</f>
        <v>0</v>
      </c>
      <c r="M935">
        <f>IF(availability[[#This Row],[start_missing]],"", IF(ISNUMBER(availability[[#This Row],[AvailableStart]]), availability[[#This Row],[AvailableStart]], IFERROR(TIMEVALUE(availability[[#This Row],[AvailableStart]]), "")))</f>
        <v>0.45833333333333331</v>
      </c>
      <c r="N935">
        <f>IF(availability[[#This Row],[end_missing]],"", IF(ISNUMBER(availability[[#This Row],[AvailableEnd]]), availability[[#This Row],[AvailableEnd]], IFERROR(TIMEVALUE(availability[[#This Row],[AvailableEnd]]), "")))</f>
        <v>0.54166666666666663</v>
      </c>
      <c r="O935" t="b">
        <f>IF(OR(availability[[#This Row],[start_missing]],availability[[#This Row],[end_missing]]), FALSE,
 IF(OR(availability[[#This Row],[start_not_time]],availability[[#This Row],[end_not_time]]), FALSE,
 availability[[#This Row],[end_num]]-availability[[#This Row],[start_num]]&lt;0))</f>
        <v>0</v>
      </c>
      <c r="P935" cm="1">
        <f t="array" aca="1" ref="P935" ca="1">IF(OR(availability[[#This Row],[start_missing]],availability[[#This Row],[end_missing]]), "",
 IF(OR(availability[[#This Row],[start_not_time]],availability[[#This Row],[end_not_time]]), "",
 (_FV(availability[#This Row],"end_num",TRUE)-_FV(availability[#This Row],"start_num",TRUE))*24))</f>
        <v>0</v>
      </c>
      <c r="Q935">
        <f ca="1">IF(availability[[#This Row],[duration_hours]]="", FALSE,
 OR(availability[[#This Row],[duration_hours]]&lt;=0, availability[[#This Row],[duration_hours]]&gt;16))</f>
        <v>0</v>
      </c>
    </row>
    <row r="936" spans="1:17" x14ac:dyDescent="0.25">
      <c r="A936" t="s">
        <v>1034</v>
      </c>
      <c r="B936" t="s">
        <v>1050</v>
      </c>
      <c r="C936" s="1">
        <v>0.375</v>
      </c>
      <c r="D936" s="1">
        <v>0.54166666666666663</v>
      </c>
      <c r="E936" t="b">
        <f>LEN(TRIM(availability[[#This Row],[FacultyID]]))=0</f>
        <v>0</v>
      </c>
      <c r="F936" t="b">
        <f>LEN(TRIM(availability[[#This Row],[Day]]))=0</f>
        <v>0</v>
      </c>
      <c r="G936" t="b">
        <f>IF(availability[[#This Row],[Day]]="",FALSE, ISERROR(MATCH(availability[[#This Row],[Day]], RefLists!$E:$E, 0)))</f>
        <v>0</v>
      </c>
      <c r="H936" t="b">
        <f>LEN(availability[[#This Row],[FacultyID]])&lt;&gt;LEN(TRIM(availability[[#This Row],[FacultyID]]))</f>
        <v>0</v>
      </c>
      <c r="I936" t="b">
        <f>OR(availability[[#This Row],[AvailableStart]]="", ISBLANK(availability[[#This Row],[AvailableStart]]))</f>
        <v>0</v>
      </c>
      <c r="J936" t="b">
        <f>OR(availability[[#This Row],[AvailableEnd]]="", ISBLANK(availability[[#This Row],[AvailableEnd]]))</f>
        <v>0</v>
      </c>
      <c r="K936" t="b">
        <f>AND(NOT(availability[[#This Row],[start_missing]]), NOT(ISNUMBER(availability[[#This Row],[AvailableStart]])))</f>
        <v>0</v>
      </c>
      <c r="L936" t="b">
        <f>AND(NOT(availability[[#This Row],[end_missing]]), NOT(ISNUMBER(availability[[#This Row],[AvailableEnd]])))</f>
        <v>0</v>
      </c>
      <c r="M936">
        <f>IF(availability[[#This Row],[start_missing]],"", IF(ISNUMBER(availability[[#This Row],[AvailableStart]]), availability[[#This Row],[AvailableStart]], IFERROR(TIMEVALUE(availability[[#This Row],[AvailableStart]]), "")))</f>
        <v>0.375</v>
      </c>
      <c r="N936">
        <f>IF(availability[[#This Row],[end_missing]],"", IF(ISNUMBER(availability[[#This Row],[AvailableEnd]]), availability[[#This Row],[AvailableEnd]], IFERROR(TIMEVALUE(availability[[#This Row],[AvailableEnd]]), "")))</f>
        <v>0.54166666666666663</v>
      </c>
      <c r="O936" t="b">
        <f>IF(OR(availability[[#This Row],[start_missing]],availability[[#This Row],[end_missing]]), FALSE,
 IF(OR(availability[[#This Row],[start_not_time]],availability[[#This Row],[end_not_time]]), FALSE,
 availability[[#This Row],[end_num]]-availability[[#This Row],[start_num]]&lt;0))</f>
        <v>0</v>
      </c>
      <c r="P936" cm="1">
        <f t="array" aca="1" ref="P936" ca="1">IF(OR(availability[[#This Row],[start_missing]],availability[[#This Row],[end_missing]]), "",
 IF(OR(availability[[#This Row],[start_not_time]],availability[[#This Row],[end_not_time]]), "",
 (_FV(availability[#This Row],"end_num",TRUE)-_FV(availability[#This Row],"start_num",TRUE))*24))</f>
        <v>0</v>
      </c>
      <c r="Q936">
        <f ca="1">IF(availability[[#This Row],[duration_hours]]="", FALSE,
 OR(availability[[#This Row],[duration_hours]]&lt;=0, availability[[#This Row],[duration_hours]]&gt;16))</f>
        <v>0</v>
      </c>
    </row>
    <row r="937" spans="1:17" x14ac:dyDescent="0.25">
      <c r="A937" t="s">
        <v>1034</v>
      </c>
      <c r="B937" t="s">
        <v>1051</v>
      </c>
      <c r="C937" s="1">
        <v>0.375</v>
      </c>
      <c r="D937" s="1">
        <v>0.5</v>
      </c>
      <c r="E937" t="b">
        <f>LEN(TRIM(availability[[#This Row],[FacultyID]]))=0</f>
        <v>0</v>
      </c>
      <c r="F937" t="b">
        <f>LEN(TRIM(availability[[#This Row],[Day]]))=0</f>
        <v>0</v>
      </c>
      <c r="G937" t="b">
        <f>IF(availability[[#This Row],[Day]]="",FALSE, ISERROR(MATCH(availability[[#This Row],[Day]], RefLists!$E:$E, 0)))</f>
        <v>0</v>
      </c>
      <c r="H937" t="b">
        <f>LEN(availability[[#This Row],[FacultyID]])&lt;&gt;LEN(TRIM(availability[[#This Row],[FacultyID]]))</f>
        <v>0</v>
      </c>
      <c r="I937" t="b">
        <f>OR(availability[[#This Row],[AvailableStart]]="", ISBLANK(availability[[#This Row],[AvailableStart]]))</f>
        <v>0</v>
      </c>
      <c r="J937" t="b">
        <f>OR(availability[[#This Row],[AvailableEnd]]="", ISBLANK(availability[[#This Row],[AvailableEnd]]))</f>
        <v>0</v>
      </c>
      <c r="K937" t="b">
        <f>AND(NOT(availability[[#This Row],[start_missing]]), NOT(ISNUMBER(availability[[#This Row],[AvailableStart]])))</f>
        <v>0</v>
      </c>
      <c r="L937" t="b">
        <f>AND(NOT(availability[[#This Row],[end_missing]]), NOT(ISNUMBER(availability[[#This Row],[AvailableEnd]])))</f>
        <v>0</v>
      </c>
      <c r="M937">
        <f>IF(availability[[#This Row],[start_missing]],"", IF(ISNUMBER(availability[[#This Row],[AvailableStart]]), availability[[#This Row],[AvailableStart]], IFERROR(TIMEVALUE(availability[[#This Row],[AvailableStart]]), "")))</f>
        <v>0.375</v>
      </c>
      <c r="N937">
        <f>IF(availability[[#This Row],[end_missing]],"", IF(ISNUMBER(availability[[#This Row],[AvailableEnd]]), availability[[#This Row],[AvailableEnd]], IFERROR(TIMEVALUE(availability[[#This Row],[AvailableEnd]]), "")))</f>
        <v>0.5</v>
      </c>
      <c r="O937" t="b">
        <f>IF(OR(availability[[#This Row],[start_missing]],availability[[#This Row],[end_missing]]), FALSE,
 IF(OR(availability[[#This Row],[start_not_time]],availability[[#This Row],[end_not_time]]), FALSE,
 availability[[#This Row],[end_num]]-availability[[#This Row],[start_num]]&lt;0))</f>
        <v>0</v>
      </c>
      <c r="P937" cm="1">
        <f t="array" aca="1" ref="P937" ca="1">IF(OR(availability[[#This Row],[start_missing]],availability[[#This Row],[end_missing]]), "",
 IF(OR(availability[[#This Row],[start_not_time]],availability[[#This Row],[end_not_time]]), "",
 (_FV(availability[#This Row],"end_num",TRUE)-_FV(availability[#This Row],"start_num",TRUE))*24))</f>
        <v>0</v>
      </c>
      <c r="Q937">
        <f ca="1">IF(availability[[#This Row],[duration_hours]]="", FALSE,
 OR(availability[[#This Row],[duration_hours]]&lt;=0, availability[[#This Row],[duration_hours]]&gt;16))</f>
        <v>0</v>
      </c>
    </row>
    <row r="938" spans="1:17" x14ac:dyDescent="0.25">
      <c r="A938" t="s">
        <v>1034</v>
      </c>
      <c r="B938" t="s">
        <v>1052</v>
      </c>
      <c r="C938" s="1">
        <v>0.54166666666666663</v>
      </c>
      <c r="D938" s="1">
        <v>0.70833333333333337</v>
      </c>
      <c r="E938" t="b">
        <f>LEN(TRIM(availability[[#This Row],[FacultyID]]))=0</f>
        <v>0</v>
      </c>
      <c r="F938" t="b">
        <f>LEN(TRIM(availability[[#This Row],[Day]]))=0</f>
        <v>0</v>
      </c>
      <c r="G938" t="b">
        <f>IF(availability[[#This Row],[Day]]="",FALSE, ISERROR(MATCH(availability[[#This Row],[Day]], RefLists!$E:$E, 0)))</f>
        <v>0</v>
      </c>
      <c r="H938" t="b">
        <f>LEN(availability[[#This Row],[FacultyID]])&lt;&gt;LEN(TRIM(availability[[#This Row],[FacultyID]]))</f>
        <v>0</v>
      </c>
      <c r="I938" t="b">
        <f>OR(availability[[#This Row],[AvailableStart]]="", ISBLANK(availability[[#This Row],[AvailableStart]]))</f>
        <v>0</v>
      </c>
      <c r="J938" t="b">
        <f>OR(availability[[#This Row],[AvailableEnd]]="", ISBLANK(availability[[#This Row],[AvailableEnd]]))</f>
        <v>0</v>
      </c>
      <c r="K938" t="b">
        <f>AND(NOT(availability[[#This Row],[start_missing]]), NOT(ISNUMBER(availability[[#This Row],[AvailableStart]])))</f>
        <v>0</v>
      </c>
      <c r="L938" t="b">
        <f>AND(NOT(availability[[#This Row],[end_missing]]), NOT(ISNUMBER(availability[[#This Row],[AvailableEnd]])))</f>
        <v>0</v>
      </c>
      <c r="M938">
        <f>IF(availability[[#This Row],[start_missing]],"", IF(ISNUMBER(availability[[#This Row],[AvailableStart]]), availability[[#This Row],[AvailableStart]], IFERROR(TIMEVALUE(availability[[#This Row],[AvailableStart]]), "")))</f>
        <v>0.54166666666666663</v>
      </c>
      <c r="N938">
        <f>IF(availability[[#This Row],[end_missing]],"", IF(ISNUMBER(availability[[#This Row],[AvailableEnd]]), availability[[#This Row],[AvailableEnd]], IFERROR(TIMEVALUE(availability[[#This Row],[AvailableEnd]]), "")))</f>
        <v>0.70833333333333337</v>
      </c>
      <c r="O938" t="b">
        <f>IF(OR(availability[[#This Row],[start_missing]],availability[[#This Row],[end_missing]]), FALSE,
 IF(OR(availability[[#This Row],[start_not_time]],availability[[#This Row],[end_not_time]]), FALSE,
 availability[[#This Row],[end_num]]-availability[[#This Row],[start_num]]&lt;0))</f>
        <v>0</v>
      </c>
      <c r="P938" cm="1">
        <f t="array" aca="1" ref="P938" ca="1">IF(OR(availability[[#This Row],[start_missing]],availability[[#This Row],[end_missing]]), "",
 IF(OR(availability[[#This Row],[start_not_time]],availability[[#This Row],[end_not_time]]), "",
 (_FV(availability[#This Row],"end_num",TRUE)-_FV(availability[#This Row],"start_num",TRUE))*24))</f>
        <v>0</v>
      </c>
      <c r="Q938">
        <f ca="1">IF(availability[[#This Row],[duration_hours]]="", FALSE,
 OR(availability[[#This Row],[duration_hours]]&lt;=0, availability[[#This Row],[duration_hours]]&gt;16))</f>
        <v>0</v>
      </c>
    </row>
    <row r="939" spans="1:17" x14ac:dyDescent="0.25">
      <c r="A939" t="s">
        <v>1037</v>
      </c>
      <c r="B939" t="s">
        <v>1051</v>
      </c>
      <c r="C939" s="1">
        <v>0.375</v>
      </c>
      <c r="D939" s="1">
        <v>0.54166666666666663</v>
      </c>
      <c r="E939" t="b">
        <f>LEN(TRIM(availability[[#This Row],[FacultyID]]))=0</f>
        <v>0</v>
      </c>
      <c r="F939" t="b">
        <f>LEN(TRIM(availability[[#This Row],[Day]]))=0</f>
        <v>0</v>
      </c>
      <c r="G939" t="b">
        <f>IF(availability[[#This Row],[Day]]="",FALSE, ISERROR(MATCH(availability[[#This Row],[Day]], RefLists!$E:$E, 0)))</f>
        <v>0</v>
      </c>
      <c r="H939" t="b">
        <f>LEN(availability[[#This Row],[FacultyID]])&lt;&gt;LEN(TRIM(availability[[#This Row],[FacultyID]]))</f>
        <v>0</v>
      </c>
      <c r="I939" t="b">
        <f>OR(availability[[#This Row],[AvailableStart]]="", ISBLANK(availability[[#This Row],[AvailableStart]]))</f>
        <v>0</v>
      </c>
      <c r="J939" t="b">
        <f>OR(availability[[#This Row],[AvailableEnd]]="", ISBLANK(availability[[#This Row],[AvailableEnd]]))</f>
        <v>0</v>
      </c>
      <c r="K939" t="b">
        <f>AND(NOT(availability[[#This Row],[start_missing]]), NOT(ISNUMBER(availability[[#This Row],[AvailableStart]])))</f>
        <v>0</v>
      </c>
      <c r="L939" t="b">
        <f>AND(NOT(availability[[#This Row],[end_missing]]), NOT(ISNUMBER(availability[[#This Row],[AvailableEnd]])))</f>
        <v>0</v>
      </c>
      <c r="M939">
        <f>IF(availability[[#This Row],[start_missing]],"", IF(ISNUMBER(availability[[#This Row],[AvailableStart]]), availability[[#This Row],[AvailableStart]], IFERROR(TIMEVALUE(availability[[#This Row],[AvailableStart]]), "")))</f>
        <v>0.375</v>
      </c>
      <c r="N939">
        <f>IF(availability[[#This Row],[end_missing]],"", IF(ISNUMBER(availability[[#This Row],[AvailableEnd]]), availability[[#This Row],[AvailableEnd]], IFERROR(TIMEVALUE(availability[[#This Row],[AvailableEnd]]), "")))</f>
        <v>0.54166666666666663</v>
      </c>
      <c r="O939" t="b">
        <f>IF(OR(availability[[#This Row],[start_missing]],availability[[#This Row],[end_missing]]), FALSE,
 IF(OR(availability[[#This Row],[start_not_time]],availability[[#This Row],[end_not_time]]), FALSE,
 availability[[#This Row],[end_num]]-availability[[#This Row],[start_num]]&lt;0))</f>
        <v>0</v>
      </c>
      <c r="P939" cm="1">
        <f t="array" aca="1" ref="P939" ca="1">IF(OR(availability[[#This Row],[start_missing]],availability[[#This Row],[end_missing]]), "",
 IF(OR(availability[[#This Row],[start_not_time]],availability[[#This Row],[end_not_time]]), "",
 (_FV(availability[#This Row],"end_num",TRUE)-_FV(availability[#This Row],"start_num",TRUE))*24))</f>
        <v>0</v>
      </c>
      <c r="Q939">
        <f ca="1">IF(availability[[#This Row],[duration_hours]]="", FALSE,
 OR(availability[[#This Row],[duration_hours]]&lt;=0, availability[[#This Row],[duration_hours]]&gt;16))</f>
        <v>0</v>
      </c>
    </row>
    <row r="940" spans="1:17" x14ac:dyDescent="0.25">
      <c r="A940" t="s">
        <v>1037</v>
      </c>
      <c r="B940" t="s">
        <v>1050</v>
      </c>
      <c r="C940" s="1">
        <v>0.375</v>
      </c>
      <c r="D940" s="1">
        <v>0.5</v>
      </c>
      <c r="E940" t="b">
        <f>LEN(TRIM(availability[[#This Row],[FacultyID]]))=0</f>
        <v>0</v>
      </c>
      <c r="F940" t="b">
        <f>LEN(TRIM(availability[[#This Row],[Day]]))=0</f>
        <v>0</v>
      </c>
      <c r="G940" t="b">
        <f>IF(availability[[#This Row],[Day]]="",FALSE, ISERROR(MATCH(availability[[#This Row],[Day]], RefLists!$E:$E, 0)))</f>
        <v>0</v>
      </c>
      <c r="H940" t="b">
        <f>LEN(availability[[#This Row],[FacultyID]])&lt;&gt;LEN(TRIM(availability[[#This Row],[FacultyID]]))</f>
        <v>0</v>
      </c>
      <c r="I940" t="b">
        <f>OR(availability[[#This Row],[AvailableStart]]="", ISBLANK(availability[[#This Row],[AvailableStart]]))</f>
        <v>0</v>
      </c>
      <c r="J940" t="b">
        <f>OR(availability[[#This Row],[AvailableEnd]]="", ISBLANK(availability[[#This Row],[AvailableEnd]]))</f>
        <v>0</v>
      </c>
      <c r="K940" t="b">
        <f>AND(NOT(availability[[#This Row],[start_missing]]), NOT(ISNUMBER(availability[[#This Row],[AvailableStart]])))</f>
        <v>0</v>
      </c>
      <c r="L940" t="b">
        <f>AND(NOT(availability[[#This Row],[end_missing]]), NOT(ISNUMBER(availability[[#This Row],[AvailableEnd]])))</f>
        <v>0</v>
      </c>
      <c r="M940">
        <f>IF(availability[[#This Row],[start_missing]],"", IF(ISNUMBER(availability[[#This Row],[AvailableStart]]), availability[[#This Row],[AvailableStart]], IFERROR(TIMEVALUE(availability[[#This Row],[AvailableStart]]), "")))</f>
        <v>0.375</v>
      </c>
      <c r="N940">
        <f>IF(availability[[#This Row],[end_missing]],"", IF(ISNUMBER(availability[[#This Row],[AvailableEnd]]), availability[[#This Row],[AvailableEnd]], IFERROR(TIMEVALUE(availability[[#This Row],[AvailableEnd]]), "")))</f>
        <v>0.5</v>
      </c>
      <c r="O940" t="b">
        <f>IF(OR(availability[[#This Row],[start_missing]],availability[[#This Row],[end_missing]]), FALSE,
 IF(OR(availability[[#This Row],[start_not_time]],availability[[#This Row],[end_not_time]]), FALSE,
 availability[[#This Row],[end_num]]-availability[[#This Row],[start_num]]&lt;0))</f>
        <v>0</v>
      </c>
      <c r="P940" cm="1">
        <f t="array" aca="1" ref="P940" ca="1">IF(OR(availability[[#This Row],[start_missing]],availability[[#This Row],[end_missing]]), "",
 IF(OR(availability[[#This Row],[start_not_time]],availability[[#This Row],[end_not_time]]), "",
 (_FV(availability[#This Row],"end_num",TRUE)-_FV(availability[#This Row],"start_num",TRUE))*24))</f>
        <v>0</v>
      </c>
      <c r="Q940">
        <f ca="1">IF(availability[[#This Row],[duration_hours]]="", FALSE,
 OR(availability[[#This Row],[duration_hours]]&lt;=0, availability[[#This Row],[duration_hours]]&gt;16))</f>
        <v>0</v>
      </c>
    </row>
    <row r="941" spans="1:17" x14ac:dyDescent="0.25">
      <c r="A941" t="s">
        <v>1037</v>
      </c>
      <c r="B941" t="s">
        <v>1052</v>
      </c>
      <c r="C941" s="1">
        <v>0.33333333333333331</v>
      </c>
      <c r="D941" s="1">
        <v>0.41666666666666669</v>
      </c>
      <c r="E941" t="b">
        <f>LEN(TRIM(availability[[#This Row],[FacultyID]]))=0</f>
        <v>0</v>
      </c>
      <c r="F941" t="b">
        <f>LEN(TRIM(availability[[#This Row],[Day]]))=0</f>
        <v>0</v>
      </c>
      <c r="G941" t="b">
        <f>IF(availability[[#This Row],[Day]]="",FALSE, ISERROR(MATCH(availability[[#This Row],[Day]], RefLists!$E:$E, 0)))</f>
        <v>0</v>
      </c>
      <c r="H941" t="b">
        <f>LEN(availability[[#This Row],[FacultyID]])&lt;&gt;LEN(TRIM(availability[[#This Row],[FacultyID]]))</f>
        <v>0</v>
      </c>
      <c r="I941" t="b">
        <f>OR(availability[[#This Row],[AvailableStart]]="", ISBLANK(availability[[#This Row],[AvailableStart]]))</f>
        <v>0</v>
      </c>
      <c r="J941" t="b">
        <f>OR(availability[[#This Row],[AvailableEnd]]="", ISBLANK(availability[[#This Row],[AvailableEnd]]))</f>
        <v>0</v>
      </c>
      <c r="K941" t="b">
        <f>AND(NOT(availability[[#This Row],[start_missing]]), NOT(ISNUMBER(availability[[#This Row],[AvailableStart]])))</f>
        <v>0</v>
      </c>
      <c r="L941" t="b">
        <f>AND(NOT(availability[[#This Row],[end_missing]]), NOT(ISNUMBER(availability[[#This Row],[AvailableEnd]])))</f>
        <v>0</v>
      </c>
      <c r="M941">
        <f>IF(availability[[#This Row],[start_missing]],"", IF(ISNUMBER(availability[[#This Row],[AvailableStart]]), availability[[#This Row],[AvailableStart]], IFERROR(TIMEVALUE(availability[[#This Row],[AvailableStart]]), "")))</f>
        <v>0.33333333333333331</v>
      </c>
      <c r="N941">
        <f>IF(availability[[#This Row],[end_missing]],"", IF(ISNUMBER(availability[[#This Row],[AvailableEnd]]), availability[[#This Row],[AvailableEnd]], IFERROR(TIMEVALUE(availability[[#This Row],[AvailableEnd]]), "")))</f>
        <v>0.41666666666666669</v>
      </c>
      <c r="O941" t="b">
        <f>IF(OR(availability[[#This Row],[start_missing]],availability[[#This Row],[end_missing]]), FALSE,
 IF(OR(availability[[#This Row],[start_not_time]],availability[[#This Row],[end_not_time]]), FALSE,
 availability[[#This Row],[end_num]]-availability[[#This Row],[start_num]]&lt;0))</f>
        <v>0</v>
      </c>
      <c r="P941" cm="1">
        <f t="array" aca="1" ref="P941" ca="1">IF(OR(availability[[#This Row],[start_missing]],availability[[#This Row],[end_missing]]), "",
 IF(OR(availability[[#This Row],[start_not_time]],availability[[#This Row],[end_not_time]]), "",
 (_FV(availability[#This Row],"end_num",TRUE)-_FV(availability[#This Row],"start_num",TRUE))*24))</f>
        <v>0</v>
      </c>
      <c r="Q941">
        <f ca="1">IF(availability[[#This Row],[duration_hours]]="", FALSE,
 OR(availability[[#This Row],[duration_hours]]&lt;=0, availability[[#This Row],[duration_hours]]&gt;16))</f>
        <v>0</v>
      </c>
    </row>
    <row r="942" spans="1:17" x14ac:dyDescent="0.25">
      <c r="A942" t="s">
        <v>1037</v>
      </c>
      <c r="B942" t="s">
        <v>1049</v>
      </c>
      <c r="C942" s="1">
        <v>0.5</v>
      </c>
      <c r="D942" s="1">
        <v>0.58333333333333337</v>
      </c>
      <c r="E942" t="b">
        <f>LEN(TRIM(availability[[#This Row],[FacultyID]]))=0</f>
        <v>0</v>
      </c>
      <c r="F942" t="b">
        <f>LEN(TRIM(availability[[#This Row],[Day]]))=0</f>
        <v>0</v>
      </c>
      <c r="G942" t="b">
        <f>IF(availability[[#This Row],[Day]]="",FALSE, ISERROR(MATCH(availability[[#This Row],[Day]], RefLists!$E:$E, 0)))</f>
        <v>0</v>
      </c>
      <c r="H942" t="b">
        <f>LEN(availability[[#This Row],[FacultyID]])&lt;&gt;LEN(TRIM(availability[[#This Row],[FacultyID]]))</f>
        <v>0</v>
      </c>
      <c r="I942" t="b">
        <f>OR(availability[[#This Row],[AvailableStart]]="", ISBLANK(availability[[#This Row],[AvailableStart]]))</f>
        <v>0</v>
      </c>
      <c r="J942" t="b">
        <f>OR(availability[[#This Row],[AvailableEnd]]="", ISBLANK(availability[[#This Row],[AvailableEnd]]))</f>
        <v>0</v>
      </c>
      <c r="K942" t="b">
        <f>AND(NOT(availability[[#This Row],[start_missing]]), NOT(ISNUMBER(availability[[#This Row],[AvailableStart]])))</f>
        <v>0</v>
      </c>
      <c r="L942" t="b">
        <f>AND(NOT(availability[[#This Row],[end_missing]]), NOT(ISNUMBER(availability[[#This Row],[AvailableEnd]])))</f>
        <v>0</v>
      </c>
      <c r="M942">
        <f>IF(availability[[#This Row],[start_missing]],"", IF(ISNUMBER(availability[[#This Row],[AvailableStart]]), availability[[#This Row],[AvailableStart]], IFERROR(TIMEVALUE(availability[[#This Row],[AvailableStart]]), "")))</f>
        <v>0.5</v>
      </c>
      <c r="N942">
        <f>IF(availability[[#This Row],[end_missing]],"", IF(ISNUMBER(availability[[#This Row],[AvailableEnd]]), availability[[#This Row],[AvailableEnd]], IFERROR(TIMEVALUE(availability[[#This Row],[AvailableEnd]]), "")))</f>
        <v>0.58333333333333337</v>
      </c>
      <c r="O942" t="b">
        <f>IF(OR(availability[[#This Row],[start_missing]],availability[[#This Row],[end_missing]]), FALSE,
 IF(OR(availability[[#This Row],[start_not_time]],availability[[#This Row],[end_not_time]]), FALSE,
 availability[[#This Row],[end_num]]-availability[[#This Row],[start_num]]&lt;0))</f>
        <v>0</v>
      </c>
      <c r="P942" cm="1">
        <f t="array" aca="1" ref="P942" ca="1">IF(OR(availability[[#This Row],[start_missing]],availability[[#This Row],[end_missing]]), "",
 IF(OR(availability[[#This Row],[start_not_time]],availability[[#This Row],[end_not_time]]), "",
 (_FV(availability[#This Row],"end_num",TRUE)-_FV(availability[#This Row],"start_num",TRUE))*24))</f>
        <v>0</v>
      </c>
      <c r="Q942">
        <f ca="1">IF(availability[[#This Row],[duration_hours]]="", FALSE,
 OR(availability[[#This Row],[duration_hours]]&lt;=0, availability[[#This Row],[duration_hours]]&gt;16))</f>
        <v>0</v>
      </c>
    </row>
    <row r="943" spans="1:17" x14ac:dyDescent="0.25">
      <c r="A943" t="s">
        <v>1040</v>
      </c>
      <c r="B943" t="s">
        <v>1050</v>
      </c>
      <c r="C943" s="1">
        <v>0.5</v>
      </c>
      <c r="D943" s="1">
        <v>0.625</v>
      </c>
      <c r="E943" t="b">
        <f>LEN(TRIM(availability[[#This Row],[FacultyID]]))=0</f>
        <v>0</v>
      </c>
      <c r="F943" t="b">
        <f>LEN(TRIM(availability[[#This Row],[Day]]))=0</f>
        <v>0</v>
      </c>
      <c r="G943" t="b">
        <f>IF(availability[[#This Row],[Day]]="",FALSE, ISERROR(MATCH(availability[[#This Row],[Day]], RefLists!$E:$E, 0)))</f>
        <v>0</v>
      </c>
      <c r="H943" t="b">
        <f>LEN(availability[[#This Row],[FacultyID]])&lt;&gt;LEN(TRIM(availability[[#This Row],[FacultyID]]))</f>
        <v>0</v>
      </c>
      <c r="I943" t="b">
        <f>OR(availability[[#This Row],[AvailableStart]]="", ISBLANK(availability[[#This Row],[AvailableStart]]))</f>
        <v>0</v>
      </c>
      <c r="J943" t="b">
        <f>OR(availability[[#This Row],[AvailableEnd]]="", ISBLANK(availability[[#This Row],[AvailableEnd]]))</f>
        <v>0</v>
      </c>
      <c r="K943" t="b">
        <f>AND(NOT(availability[[#This Row],[start_missing]]), NOT(ISNUMBER(availability[[#This Row],[AvailableStart]])))</f>
        <v>0</v>
      </c>
      <c r="L943" t="b">
        <f>AND(NOT(availability[[#This Row],[end_missing]]), NOT(ISNUMBER(availability[[#This Row],[AvailableEnd]])))</f>
        <v>0</v>
      </c>
      <c r="M943">
        <f>IF(availability[[#This Row],[start_missing]],"", IF(ISNUMBER(availability[[#This Row],[AvailableStart]]), availability[[#This Row],[AvailableStart]], IFERROR(TIMEVALUE(availability[[#This Row],[AvailableStart]]), "")))</f>
        <v>0.5</v>
      </c>
      <c r="N943">
        <f>IF(availability[[#This Row],[end_missing]],"", IF(ISNUMBER(availability[[#This Row],[AvailableEnd]]), availability[[#This Row],[AvailableEnd]], IFERROR(TIMEVALUE(availability[[#This Row],[AvailableEnd]]), "")))</f>
        <v>0.625</v>
      </c>
      <c r="O943" t="b">
        <f>IF(OR(availability[[#This Row],[start_missing]],availability[[#This Row],[end_missing]]), FALSE,
 IF(OR(availability[[#This Row],[start_not_time]],availability[[#This Row],[end_not_time]]), FALSE,
 availability[[#This Row],[end_num]]-availability[[#This Row],[start_num]]&lt;0))</f>
        <v>0</v>
      </c>
      <c r="P943" cm="1">
        <f t="array" aca="1" ref="P943" ca="1">IF(OR(availability[[#This Row],[start_missing]],availability[[#This Row],[end_missing]]), "",
 IF(OR(availability[[#This Row],[start_not_time]],availability[[#This Row],[end_not_time]]), "",
 (_FV(availability[#This Row],"end_num",TRUE)-_FV(availability[#This Row],"start_num",TRUE))*24))</f>
        <v>0</v>
      </c>
      <c r="Q943">
        <f ca="1">IF(availability[[#This Row],[duration_hours]]="", FALSE,
 OR(availability[[#This Row],[duration_hours]]&lt;=0, availability[[#This Row],[duration_hours]]&gt;16))</f>
        <v>0</v>
      </c>
    </row>
    <row r="944" spans="1:17" x14ac:dyDescent="0.25">
      <c r="A944" t="s">
        <v>1040</v>
      </c>
      <c r="B944" t="s">
        <v>1051</v>
      </c>
      <c r="C944" s="1">
        <v>0.41666666666666669</v>
      </c>
      <c r="D944" s="1">
        <v>0.58333333333333337</v>
      </c>
      <c r="E944" t="b">
        <f>LEN(TRIM(availability[[#This Row],[FacultyID]]))=0</f>
        <v>0</v>
      </c>
      <c r="F944" t="b">
        <f>LEN(TRIM(availability[[#This Row],[Day]]))=0</f>
        <v>0</v>
      </c>
      <c r="G944" t="b">
        <f>IF(availability[[#This Row],[Day]]="",FALSE, ISERROR(MATCH(availability[[#This Row],[Day]], RefLists!$E:$E, 0)))</f>
        <v>0</v>
      </c>
      <c r="H944" t="b">
        <f>LEN(availability[[#This Row],[FacultyID]])&lt;&gt;LEN(TRIM(availability[[#This Row],[FacultyID]]))</f>
        <v>0</v>
      </c>
      <c r="I944" t="b">
        <f>OR(availability[[#This Row],[AvailableStart]]="", ISBLANK(availability[[#This Row],[AvailableStart]]))</f>
        <v>0</v>
      </c>
      <c r="J944" t="b">
        <f>OR(availability[[#This Row],[AvailableEnd]]="", ISBLANK(availability[[#This Row],[AvailableEnd]]))</f>
        <v>0</v>
      </c>
      <c r="K944" t="b">
        <f>AND(NOT(availability[[#This Row],[start_missing]]), NOT(ISNUMBER(availability[[#This Row],[AvailableStart]])))</f>
        <v>0</v>
      </c>
      <c r="L944" t="b">
        <f>AND(NOT(availability[[#This Row],[end_missing]]), NOT(ISNUMBER(availability[[#This Row],[AvailableEnd]])))</f>
        <v>0</v>
      </c>
      <c r="M944">
        <f>IF(availability[[#This Row],[start_missing]],"", IF(ISNUMBER(availability[[#This Row],[AvailableStart]]), availability[[#This Row],[AvailableStart]], IFERROR(TIMEVALUE(availability[[#This Row],[AvailableStart]]), "")))</f>
        <v>0.41666666666666669</v>
      </c>
      <c r="N944">
        <f>IF(availability[[#This Row],[end_missing]],"", IF(ISNUMBER(availability[[#This Row],[AvailableEnd]]), availability[[#This Row],[AvailableEnd]], IFERROR(TIMEVALUE(availability[[#This Row],[AvailableEnd]]), "")))</f>
        <v>0.58333333333333337</v>
      </c>
      <c r="O944" t="b">
        <f>IF(OR(availability[[#This Row],[start_missing]],availability[[#This Row],[end_missing]]), FALSE,
 IF(OR(availability[[#This Row],[start_not_time]],availability[[#This Row],[end_not_time]]), FALSE,
 availability[[#This Row],[end_num]]-availability[[#This Row],[start_num]]&lt;0))</f>
        <v>0</v>
      </c>
      <c r="P944" cm="1">
        <f t="array" aca="1" ref="P944" ca="1">IF(OR(availability[[#This Row],[start_missing]],availability[[#This Row],[end_missing]]), "",
 IF(OR(availability[[#This Row],[start_not_time]],availability[[#This Row],[end_not_time]]), "",
 (_FV(availability[#This Row],"end_num",TRUE)-_FV(availability[#This Row],"start_num",TRUE))*24))</f>
        <v>0</v>
      </c>
      <c r="Q944">
        <f ca="1">IF(availability[[#This Row],[duration_hours]]="", FALSE,
 OR(availability[[#This Row],[duration_hours]]&lt;=0, availability[[#This Row],[duration_hours]]&gt;16))</f>
        <v>0</v>
      </c>
    </row>
    <row r="945" spans="1:17" x14ac:dyDescent="0.25">
      <c r="A945" t="s">
        <v>1040</v>
      </c>
      <c r="B945" t="s">
        <v>1053</v>
      </c>
      <c r="C945" s="1">
        <v>0.5</v>
      </c>
      <c r="D945" s="1">
        <v>0.625</v>
      </c>
      <c r="E945" t="b">
        <f>LEN(TRIM(availability[[#This Row],[FacultyID]]))=0</f>
        <v>0</v>
      </c>
      <c r="F945" t="b">
        <f>LEN(TRIM(availability[[#This Row],[Day]]))=0</f>
        <v>0</v>
      </c>
      <c r="G945" t="b">
        <f>IF(availability[[#This Row],[Day]]="",FALSE, ISERROR(MATCH(availability[[#This Row],[Day]], RefLists!$E:$E, 0)))</f>
        <v>0</v>
      </c>
      <c r="H945" t="b">
        <f>LEN(availability[[#This Row],[FacultyID]])&lt;&gt;LEN(TRIM(availability[[#This Row],[FacultyID]]))</f>
        <v>0</v>
      </c>
      <c r="I945" t="b">
        <f>OR(availability[[#This Row],[AvailableStart]]="", ISBLANK(availability[[#This Row],[AvailableStart]]))</f>
        <v>0</v>
      </c>
      <c r="J945" t="b">
        <f>OR(availability[[#This Row],[AvailableEnd]]="", ISBLANK(availability[[#This Row],[AvailableEnd]]))</f>
        <v>0</v>
      </c>
      <c r="K945" t="b">
        <f>AND(NOT(availability[[#This Row],[start_missing]]), NOT(ISNUMBER(availability[[#This Row],[AvailableStart]])))</f>
        <v>0</v>
      </c>
      <c r="L945" t="b">
        <f>AND(NOT(availability[[#This Row],[end_missing]]), NOT(ISNUMBER(availability[[#This Row],[AvailableEnd]])))</f>
        <v>0</v>
      </c>
      <c r="M945">
        <f>IF(availability[[#This Row],[start_missing]],"", IF(ISNUMBER(availability[[#This Row],[AvailableStart]]), availability[[#This Row],[AvailableStart]], IFERROR(TIMEVALUE(availability[[#This Row],[AvailableStart]]), "")))</f>
        <v>0.5</v>
      </c>
      <c r="N945">
        <f>IF(availability[[#This Row],[end_missing]],"", IF(ISNUMBER(availability[[#This Row],[AvailableEnd]]), availability[[#This Row],[AvailableEnd]], IFERROR(TIMEVALUE(availability[[#This Row],[AvailableEnd]]), "")))</f>
        <v>0.625</v>
      </c>
      <c r="O945" t="b">
        <f>IF(OR(availability[[#This Row],[start_missing]],availability[[#This Row],[end_missing]]), FALSE,
 IF(OR(availability[[#This Row],[start_not_time]],availability[[#This Row],[end_not_time]]), FALSE,
 availability[[#This Row],[end_num]]-availability[[#This Row],[start_num]]&lt;0))</f>
        <v>0</v>
      </c>
      <c r="P945" cm="1">
        <f t="array" aca="1" ref="P945" ca="1">IF(OR(availability[[#This Row],[start_missing]],availability[[#This Row],[end_missing]]), "",
 IF(OR(availability[[#This Row],[start_not_time]],availability[[#This Row],[end_not_time]]), "",
 (_FV(availability[#This Row],"end_num",TRUE)-_FV(availability[#This Row],"start_num",TRUE))*24))</f>
        <v>0</v>
      </c>
      <c r="Q945">
        <f ca="1">IF(availability[[#This Row],[duration_hours]]="", FALSE,
 OR(availability[[#This Row],[duration_hours]]&lt;=0, availability[[#This Row],[duration_hours]]&gt;16))</f>
        <v>0</v>
      </c>
    </row>
    <row r="946" spans="1:17" x14ac:dyDescent="0.25">
      <c r="A946" t="s">
        <v>1040</v>
      </c>
      <c r="B946" t="s">
        <v>1049</v>
      </c>
      <c r="C946" s="1">
        <v>0.41666666666666669</v>
      </c>
      <c r="D946" s="1">
        <v>0.58333333333333337</v>
      </c>
      <c r="E946" t="b">
        <f>LEN(TRIM(availability[[#This Row],[FacultyID]]))=0</f>
        <v>0</v>
      </c>
      <c r="F946" t="b">
        <f>LEN(TRIM(availability[[#This Row],[Day]]))=0</f>
        <v>0</v>
      </c>
      <c r="G946" t="b">
        <f>IF(availability[[#This Row],[Day]]="",FALSE, ISERROR(MATCH(availability[[#This Row],[Day]], RefLists!$E:$E, 0)))</f>
        <v>0</v>
      </c>
      <c r="H946" t="b">
        <f>LEN(availability[[#This Row],[FacultyID]])&lt;&gt;LEN(TRIM(availability[[#This Row],[FacultyID]]))</f>
        <v>0</v>
      </c>
      <c r="I946" t="b">
        <f>OR(availability[[#This Row],[AvailableStart]]="", ISBLANK(availability[[#This Row],[AvailableStart]]))</f>
        <v>0</v>
      </c>
      <c r="J946" t="b">
        <f>OR(availability[[#This Row],[AvailableEnd]]="", ISBLANK(availability[[#This Row],[AvailableEnd]]))</f>
        <v>0</v>
      </c>
      <c r="K946" t="b">
        <f>AND(NOT(availability[[#This Row],[start_missing]]), NOT(ISNUMBER(availability[[#This Row],[AvailableStart]])))</f>
        <v>0</v>
      </c>
      <c r="L946" t="b">
        <f>AND(NOT(availability[[#This Row],[end_missing]]), NOT(ISNUMBER(availability[[#This Row],[AvailableEnd]])))</f>
        <v>0</v>
      </c>
      <c r="M946">
        <f>IF(availability[[#This Row],[start_missing]],"", IF(ISNUMBER(availability[[#This Row],[AvailableStart]]), availability[[#This Row],[AvailableStart]], IFERROR(TIMEVALUE(availability[[#This Row],[AvailableStart]]), "")))</f>
        <v>0.41666666666666669</v>
      </c>
      <c r="N946">
        <f>IF(availability[[#This Row],[end_missing]],"", IF(ISNUMBER(availability[[#This Row],[AvailableEnd]]), availability[[#This Row],[AvailableEnd]], IFERROR(TIMEVALUE(availability[[#This Row],[AvailableEnd]]), "")))</f>
        <v>0.58333333333333337</v>
      </c>
      <c r="O946" t="b">
        <f>IF(OR(availability[[#This Row],[start_missing]],availability[[#This Row],[end_missing]]), FALSE,
 IF(OR(availability[[#This Row],[start_not_time]],availability[[#This Row],[end_not_time]]), FALSE,
 availability[[#This Row],[end_num]]-availability[[#This Row],[start_num]]&lt;0))</f>
        <v>0</v>
      </c>
      <c r="P946" cm="1">
        <f t="array" aca="1" ref="P946" ca="1">IF(OR(availability[[#This Row],[start_missing]],availability[[#This Row],[end_missing]]), "",
 IF(OR(availability[[#This Row],[start_not_time]],availability[[#This Row],[end_not_time]]), "",
 (_FV(availability[#This Row],"end_num",TRUE)-_FV(availability[#This Row],"start_num",TRUE))*24))</f>
        <v>0</v>
      </c>
      <c r="Q946">
        <f ca="1">IF(availability[[#This Row],[duration_hours]]="", FALSE,
 OR(availability[[#This Row],[duration_hours]]&lt;=0, availability[[#This Row],[duration_hours]]&gt;16))</f>
        <v>0</v>
      </c>
    </row>
    <row r="947" spans="1:17" x14ac:dyDescent="0.25">
      <c r="A947" t="s">
        <v>1040</v>
      </c>
      <c r="B947" t="s">
        <v>1052</v>
      </c>
      <c r="C947" s="1">
        <v>0.45833333333333331</v>
      </c>
      <c r="D947" s="1">
        <v>0.58333333333333337</v>
      </c>
      <c r="E947" t="b">
        <f>LEN(TRIM(availability[[#This Row],[FacultyID]]))=0</f>
        <v>0</v>
      </c>
      <c r="F947" t="b">
        <f>LEN(TRIM(availability[[#This Row],[Day]]))=0</f>
        <v>0</v>
      </c>
      <c r="G947" t="b">
        <f>IF(availability[[#This Row],[Day]]="",FALSE, ISERROR(MATCH(availability[[#This Row],[Day]], RefLists!$E:$E, 0)))</f>
        <v>0</v>
      </c>
      <c r="H947" t="b">
        <f>LEN(availability[[#This Row],[FacultyID]])&lt;&gt;LEN(TRIM(availability[[#This Row],[FacultyID]]))</f>
        <v>0</v>
      </c>
      <c r="I947" t="b">
        <f>OR(availability[[#This Row],[AvailableStart]]="", ISBLANK(availability[[#This Row],[AvailableStart]]))</f>
        <v>0</v>
      </c>
      <c r="J947" t="b">
        <f>OR(availability[[#This Row],[AvailableEnd]]="", ISBLANK(availability[[#This Row],[AvailableEnd]]))</f>
        <v>0</v>
      </c>
      <c r="K947" t="b">
        <f>AND(NOT(availability[[#This Row],[start_missing]]), NOT(ISNUMBER(availability[[#This Row],[AvailableStart]])))</f>
        <v>0</v>
      </c>
      <c r="L947" t="b">
        <f>AND(NOT(availability[[#This Row],[end_missing]]), NOT(ISNUMBER(availability[[#This Row],[AvailableEnd]])))</f>
        <v>0</v>
      </c>
      <c r="M947">
        <f>IF(availability[[#This Row],[start_missing]],"", IF(ISNUMBER(availability[[#This Row],[AvailableStart]]), availability[[#This Row],[AvailableStart]], IFERROR(TIMEVALUE(availability[[#This Row],[AvailableStart]]), "")))</f>
        <v>0.45833333333333331</v>
      </c>
      <c r="N947">
        <f>IF(availability[[#This Row],[end_missing]],"", IF(ISNUMBER(availability[[#This Row],[AvailableEnd]]), availability[[#This Row],[AvailableEnd]], IFERROR(TIMEVALUE(availability[[#This Row],[AvailableEnd]]), "")))</f>
        <v>0.58333333333333337</v>
      </c>
      <c r="O947" t="b">
        <f>IF(OR(availability[[#This Row],[start_missing]],availability[[#This Row],[end_missing]]), FALSE,
 IF(OR(availability[[#This Row],[start_not_time]],availability[[#This Row],[end_not_time]]), FALSE,
 availability[[#This Row],[end_num]]-availability[[#This Row],[start_num]]&lt;0))</f>
        <v>0</v>
      </c>
      <c r="P947" cm="1">
        <f t="array" aca="1" ref="P947" ca="1">IF(OR(availability[[#This Row],[start_missing]],availability[[#This Row],[end_missing]]), "",
 IF(OR(availability[[#This Row],[start_not_time]],availability[[#This Row],[end_not_time]]), "",
 (_FV(availability[#This Row],"end_num",TRUE)-_FV(availability[#This Row],"start_num",TRUE))*24))</f>
        <v>0</v>
      </c>
      <c r="Q947">
        <f ca="1">IF(availability[[#This Row],[duration_hours]]="", FALSE,
 OR(availability[[#This Row],[duration_hours]]&lt;=0, availability[[#This Row],[duration_hours]]&gt;16))</f>
        <v>0</v>
      </c>
    </row>
    <row r="948" spans="1:17" x14ac:dyDescent="0.25">
      <c r="A948" t="s">
        <v>1043</v>
      </c>
      <c r="B948" t="s">
        <v>1051</v>
      </c>
      <c r="C948" s="1">
        <v>0.54166666666666663</v>
      </c>
      <c r="D948" s="1">
        <v>0.625</v>
      </c>
      <c r="E948" t="b">
        <f>LEN(TRIM(availability[[#This Row],[FacultyID]]))=0</f>
        <v>0</v>
      </c>
      <c r="F948" t="b">
        <f>LEN(TRIM(availability[[#This Row],[Day]]))=0</f>
        <v>0</v>
      </c>
      <c r="G948" t="b">
        <f>IF(availability[[#This Row],[Day]]="",FALSE, ISERROR(MATCH(availability[[#This Row],[Day]], RefLists!$E:$E, 0)))</f>
        <v>0</v>
      </c>
      <c r="H948" t="b">
        <f>LEN(availability[[#This Row],[FacultyID]])&lt;&gt;LEN(TRIM(availability[[#This Row],[FacultyID]]))</f>
        <v>0</v>
      </c>
      <c r="I948" t="b">
        <f>OR(availability[[#This Row],[AvailableStart]]="", ISBLANK(availability[[#This Row],[AvailableStart]]))</f>
        <v>0</v>
      </c>
      <c r="J948" t="b">
        <f>OR(availability[[#This Row],[AvailableEnd]]="", ISBLANK(availability[[#This Row],[AvailableEnd]]))</f>
        <v>0</v>
      </c>
      <c r="K948" t="b">
        <f>AND(NOT(availability[[#This Row],[start_missing]]), NOT(ISNUMBER(availability[[#This Row],[AvailableStart]])))</f>
        <v>0</v>
      </c>
      <c r="L948" t="b">
        <f>AND(NOT(availability[[#This Row],[end_missing]]), NOT(ISNUMBER(availability[[#This Row],[AvailableEnd]])))</f>
        <v>0</v>
      </c>
      <c r="M948">
        <f>IF(availability[[#This Row],[start_missing]],"", IF(ISNUMBER(availability[[#This Row],[AvailableStart]]), availability[[#This Row],[AvailableStart]], IFERROR(TIMEVALUE(availability[[#This Row],[AvailableStart]]), "")))</f>
        <v>0.54166666666666663</v>
      </c>
      <c r="N948">
        <f>IF(availability[[#This Row],[end_missing]],"", IF(ISNUMBER(availability[[#This Row],[AvailableEnd]]), availability[[#This Row],[AvailableEnd]], IFERROR(TIMEVALUE(availability[[#This Row],[AvailableEnd]]), "")))</f>
        <v>0.625</v>
      </c>
      <c r="O948" t="b">
        <f>IF(OR(availability[[#This Row],[start_missing]],availability[[#This Row],[end_missing]]), FALSE,
 IF(OR(availability[[#This Row],[start_not_time]],availability[[#This Row],[end_not_time]]), FALSE,
 availability[[#This Row],[end_num]]-availability[[#This Row],[start_num]]&lt;0))</f>
        <v>0</v>
      </c>
      <c r="P948" cm="1">
        <f t="array" aca="1" ref="P948" ca="1">IF(OR(availability[[#This Row],[start_missing]],availability[[#This Row],[end_missing]]), "",
 IF(OR(availability[[#This Row],[start_not_time]],availability[[#This Row],[end_not_time]]), "",
 (_FV(availability[#This Row],"end_num",TRUE)-_FV(availability[#This Row],"start_num",TRUE))*24))</f>
        <v>0</v>
      </c>
      <c r="Q948">
        <f ca="1">IF(availability[[#This Row],[duration_hours]]="", FALSE,
 OR(availability[[#This Row],[duration_hours]]&lt;=0, availability[[#This Row],[duration_hours]]&gt;16))</f>
        <v>0</v>
      </c>
    </row>
    <row r="949" spans="1:17" x14ac:dyDescent="0.25">
      <c r="A949" t="s">
        <v>1043</v>
      </c>
      <c r="B949" t="s">
        <v>1049</v>
      </c>
      <c r="C949" s="1">
        <v>0.45833333333333331</v>
      </c>
      <c r="D949" s="1">
        <v>0.58333333333333337</v>
      </c>
      <c r="E949" t="b">
        <f>LEN(TRIM(availability[[#This Row],[FacultyID]]))=0</f>
        <v>0</v>
      </c>
      <c r="F949" t="b">
        <f>LEN(TRIM(availability[[#This Row],[Day]]))=0</f>
        <v>0</v>
      </c>
      <c r="G949" t="b">
        <f>IF(availability[[#This Row],[Day]]="",FALSE, ISERROR(MATCH(availability[[#This Row],[Day]], RefLists!$E:$E, 0)))</f>
        <v>0</v>
      </c>
      <c r="H949" t="b">
        <f>LEN(availability[[#This Row],[FacultyID]])&lt;&gt;LEN(TRIM(availability[[#This Row],[FacultyID]]))</f>
        <v>0</v>
      </c>
      <c r="I949" t="b">
        <f>OR(availability[[#This Row],[AvailableStart]]="", ISBLANK(availability[[#This Row],[AvailableStart]]))</f>
        <v>0</v>
      </c>
      <c r="J949" t="b">
        <f>OR(availability[[#This Row],[AvailableEnd]]="", ISBLANK(availability[[#This Row],[AvailableEnd]]))</f>
        <v>0</v>
      </c>
      <c r="K949" t="b">
        <f>AND(NOT(availability[[#This Row],[start_missing]]), NOT(ISNUMBER(availability[[#This Row],[AvailableStart]])))</f>
        <v>0</v>
      </c>
      <c r="L949" t="b">
        <f>AND(NOT(availability[[#This Row],[end_missing]]), NOT(ISNUMBER(availability[[#This Row],[AvailableEnd]])))</f>
        <v>0</v>
      </c>
      <c r="M949">
        <f>IF(availability[[#This Row],[start_missing]],"", IF(ISNUMBER(availability[[#This Row],[AvailableStart]]), availability[[#This Row],[AvailableStart]], IFERROR(TIMEVALUE(availability[[#This Row],[AvailableStart]]), "")))</f>
        <v>0.45833333333333331</v>
      </c>
      <c r="N949">
        <f>IF(availability[[#This Row],[end_missing]],"", IF(ISNUMBER(availability[[#This Row],[AvailableEnd]]), availability[[#This Row],[AvailableEnd]], IFERROR(TIMEVALUE(availability[[#This Row],[AvailableEnd]]), "")))</f>
        <v>0.58333333333333337</v>
      </c>
      <c r="O949" t="b">
        <f>IF(OR(availability[[#This Row],[start_missing]],availability[[#This Row],[end_missing]]), FALSE,
 IF(OR(availability[[#This Row],[start_not_time]],availability[[#This Row],[end_not_time]]), FALSE,
 availability[[#This Row],[end_num]]-availability[[#This Row],[start_num]]&lt;0))</f>
        <v>0</v>
      </c>
      <c r="P949" cm="1">
        <f t="array" aca="1" ref="P949" ca="1">IF(OR(availability[[#This Row],[start_missing]],availability[[#This Row],[end_missing]]), "",
 IF(OR(availability[[#This Row],[start_not_time]],availability[[#This Row],[end_not_time]]), "",
 (_FV(availability[#This Row],"end_num",TRUE)-_FV(availability[#This Row],"start_num",TRUE))*24))</f>
        <v>0</v>
      </c>
      <c r="Q949">
        <f ca="1">IF(availability[[#This Row],[duration_hours]]="", FALSE,
 OR(availability[[#This Row],[duration_hours]]&lt;=0, availability[[#This Row],[duration_hours]]&gt;16))</f>
        <v>0</v>
      </c>
    </row>
    <row r="950" spans="1:17" x14ac:dyDescent="0.25">
      <c r="A950" t="s">
        <v>1043</v>
      </c>
      <c r="B950" t="s">
        <v>1053</v>
      </c>
      <c r="C950" s="1">
        <v>0.33333333333333331</v>
      </c>
      <c r="D950" s="1">
        <v>0.5</v>
      </c>
      <c r="E950" t="b">
        <f>LEN(TRIM(availability[[#This Row],[FacultyID]]))=0</f>
        <v>0</v>
      </c>
      <c r="F950" t="b">
        <f>LEN(TRIM(availability[[#This Row],[Day]]))=0</f>
        <v>0</v>
      </c>
      <c r="G950" t="b">
        <f>IF(availability[[#This Row],[Day]]="",FALSE, ISERROR(MATCH(availability[[#This Row],[Day]], RefLists!$E:$E, 0)))</f>
        <v>0</v>
      </c>
      <c r="H950" t="b">
        <f>LEN(availability[[#This Row],[FacultyID]])&lt;&gt;LEN(TRIM(availability[[#This Row],[FacultyID]]))</f>
        <v>0</v>
      </c>
      <c r="I950" t="b">
        <f>OR(availability[[#This Row],[AvailableStart]]="", ISBLANK(availability[[#This Row],[AvailableStart]]))</f>
        <v>0</v>
      </c>
      <c r="J950" t="b">
        <f>OR(availability[[#This Row],[AvailableEnd]]="", ISBLANK(availability[[#This Row],[AvailableEnd]]))</f>
        <v>0</v>
      </c>
      <c r="K950" t="b">
        <f>AND(NOT(availability[[#This Row],[start_missing]]), NOT(ISNUMBER(availability[[#This Row],[AvailableStart]])))</f>
        <v>0</v>
      </c>
      <c r="L950" t="b">
        <f>AND(NOT(availability[[#This Row],[end_missing]]), NOT(ISNUMBER(availability[[#This Row],[AvailableEnd]])))</f>
        <v>0</v>
      </c>
      <c r="M950">
        <f>IF(availability[[#This Row],[start_missing]],"", IF(ISNUMBER(availability[[#This Row],[AvailableStart]]), availability[[#This Row],[AvailableStart]], IFERROR(TIMEVALUE(availability[[#This Row],[AvailableStart]]), "")))</f>
        <v>0.33333333333333331</v>
      </c>
      <c r="N950">
        <f>IF(availability[[#This Row],[end_missing]],"", IF(ISNUMBER(availability[[#This Row],[AvailableEnd]]), availability[[#This Row],[AvailableEnd]], IFERROR(TIMEVALUE(availability[[#This Row],[AvailableEnd]]), "")))</f>
        <v>0.5</v>
      </c>
      <c r="O950" t="b">
        <f>IF(OR(availability[[#This Row],[start_missing]],availability[[#This Row],[end_missing]]), FALSE,
 IF(OR(availability[[#This Row],[start_not_time]],availability[[#This Row],[end_not_time]]), FALSE,
 availability[[#This Row],[end_num]]-availability[[#This Row],[start_num]]&lt;0))</f>
        <v>0</v>
      </c>
      <c r="P950" cm="1">
        <f t="array" aca="1" ref="P950" ca="1">IF(OR(availability[[#This Row],[start_missing]],availability[[#This Row],[end_missing]]), "",
 IF(OR(availability[[#This Row],[start_not_time]],availability[[#This Row],[end_not_time]]), "",
 (_FV(availability[#This Row],"end_num",TRUE)-_FV(availability[#This Row],"start_num",TRUE))*24))</f>
        <v>0</v>
      </c>
      <c r="Q950">
        <f ca="1">IF(availability[[#This Row],[duration_hours]]="", FALSE,
 OR(availability[[#This Row],[duration_hours]]&lt;=0, availability[[#This Row],[duration_hours]]&gt;16))</f>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76DE5-0B01-46F6-BA51-59B93CC2F003}">
  <dimension ref="A1:K1011"/>
  <sheetViews>
    <sheetView workbookViewId="0">
      <selection activeCell="F31" sqref="F31"/>
    </sheetView>
  </sheetViews>
  <sheetFormatPr defaultRowHeight="15" x14ac:dyDescent="0.25"/>
  <cols>
    <col min="1" max="1" width="12.140625" bestFit="1" customWidth="1"/>
    <col min="2" max="2" width="14.7109375" bestFit="1" customWidth="1"/>
    <col min="3" max="3" width="23.140625" bestFit="1" customWidth="1"/>
    <col min="4" max="4" width="23" bestFit="1" customWidth="1"/>
    <col min="5" max="5" width="11.140625" bestFit="1" customWidth="1"/>
    <col min="6" max="6" width="10.7109375" bestFit="1" customWidth="1"/>
    <col min="7" max="7" width="11.7109375" bestFit="1" customWidth="1"/>
    <col min="8" max="8" width="26.85546875" bestFit="1" customWidth="1"/>
    <col min="9" max="9" width="17.28515625" bestFit="1" customWidth="1"/>
    <col min="10" max="10" width="11.85546875" bestFit="1" customWidth="1"/>
    <col min="11" max="11" width="11" bestFit="1" customWidth="1"/>
  </cols>
  <sheetData>
    <row r="1" spans="1:11" x14ac:dyDescent="0.25">
      <c r="A1" t="s">
        <v>1054</v>
      </c>
      <c r="B1" t="s">
        <v>0</v>
      </c>
      <c r="C1" t="s">
        <v>1</v>
      </c>
      <c r="D1" t="s">
        <v>2</v>
      </c>
      <c r="E1" t="s">
        <v>5</v>
      </c>
      <c r="F1" t="s">
        <v>125</v>
      </c>
      <c r="G1" t="s">
        <v>119</v>
      </c>
      <c r="H1" t="s">
        <v>1055</v>
      </c>
      <c r="I1" t="s">
        <v>1056</v>
      </c>
      <c r="J1" t="s">
        <v>1057</v>
      </c>
      <c r="K1" t="s">
        <v>1058</v>
      </c>
    </row>
    <row r="2" spans="1:11" x14ac:dyDescent="0.25">
      <c r="A2" t="s">
        <v>1059</v>
      </c>
      <c r="B2" t="s">
        <v>58</v>
      </c>
      <c r="C2" t="s">
        <v>59</v>
      </c>
      <c r="D2" t="s">
        <v>34</v>
      </c>
      <c r="E2" t="s">
        <v>35</v>
      </c>
      <c r="F2" t="s">
        <v>168</v>
      </c>
      <c r="G2" t="s">
        <v>459</v>
      </c>
      <c r="H2">
        <v>2</v>
      </c>
      <c r="I2" t="s">
        <v>1060</v>
      </c>
      <c r="J2" s="2">
        <v>45541</v>
      </c>
      <c r="K2" s="2">
        <v>45639</v>
      </c>
    </row>
    <row r="3" spans="1:11" x14ac:dyDescent="0.25">
      <c r="A3" t="s">
        <v>1061</v>
      </c>
      <c r="B3" t="s">
        <v>97</v>
      </c>
      <c r="C3" t="s">
        <v>33</v>
      </c>
      <c r="D3" t="s">
        <v>34</v>
      </c>
      <c r="E3" t="s">
        <v>35</v>
      </c>
      <c r="F3" t="s">
        <v>140</v>
      </c>
      <c r="G3" t="s">
        <v>1025</v>
      </c>
      <c r="H3">
        <v>3</v>
      </c>
      <c r="I3" t="s">
        <v>1062</v>
      </c>
      <c r="J3" s="2">
        <v>45538</v>
      </c>
      <c r="K3" s="2">
        <v>45636</v>
      </c>
    </row>
    <row r="4" spans="1:11" x14ac:dyDescent="0.25">
      <c r="A4" t="s">
        <v>1063</v>
      </c>
      <c r="B4" t="s">
        <v>76</v>
      </c>
      <c r="C4" t="s">
        <v>8</v>
      </c>
      <c r="D4" t="s">
        <v>9</v>
      </c>
      <c r="E4" t="s">
        <v>35</v>
      </c>
      <c r="F4" t="s">
        <v>140</v>
      </c>
      <c r="G4" t="s">
        <v>837</v>
      </c>
      <c r="H4">
        <v>4</v>
      </c>
      <c r="I4" t="s">
        <v>1062</v>
      </c>
      <c r="J4" s="2">
        <v>45541</v>
      </c>
      <c r="K4" s="2">
        <v>45625</v>
      </c>
    </row>
    <row r="5" spans="1:11" x14ac:dyDescent="0.25">
      <c r="A5" t="s">
        <v>1064</v>
      </c>
      <c r="B5" t="s">
        <v>23</v>
      </c>
      <c r="C5" t="s">
        <v>24</v>
      </c>
      <c r="D5" t="s">
        <v>25</v>
      </c>
      <c r="E5" t="s">
        <v>35</v>
      </c>
      <c r="F5" t="s">
        <v>140</v>
      </c>
      <c r="G5" t="s">
        <v>324</v>
      </c>
      <c r="H5">
        <v>0</v>
      </c>
      <c r="I5" t="s">
        <v>1062</v>
      </c>
      <c r="J5" s="2">
        <v>45539</v>
      </c>
      <c r="K5" s="2">
        <v>45623</v>
      </c>
    </row>
    <row r="6" spans="1:11" x14ac:dyDescent="0.25">
      <c r="A6" t="s">
        <v>1065</v>
      </c>
      <c r="B6" t="s">
        <v>86</v>
      </c>
      <c r="C6" t="s">
        <v>87</v>
      </c>
      <c r="D6" t="s">
        <v>67</v>
      </c>
      <c r="E6" t="s">
        <v>35</v>
      </c>
      <c r="F6" t="s">
        <v>168</v>
      </c>
      <c r="G6" t="s">
        <v>621</v>
      </c>
      <c r="H6">
        <v>3</v>
      </c>
      <c r="I6" t="s">
        <v>1060</v>
      </c>
      <c r="J6" s="2">
        <v>45545</v>
      </c>
      <c r="K6" s="2">
        <v>45643</v>
      </c>
    </row>
    <row r="7" spans="1:11" x14ac:dyDescent="0.25">
      <c r="A7" t="s">
        <v>1066</v>
      </c>
      <c r="B7" t="s">
        <v>50</v>
      </c>
      <c r="C7" t="s">
        <v>51</v>
      </c>
      <c r="D7" t="s">
        <v>21</v>
      </c>
      <c r="E7" t="s">
        <v>35</v>
      </c>
      <c r="F7" t="s">
        <v>168</v>
      </c>
      <c r="G7" t="s">
        <v>195</v>
      </c>
      <c r="H7">
        <v>3</v>
      </c>
      <c r="I7" t="s">
        <v>1050</v>
      </c>
      <c r="J7" s="2">
        <v>45538</v>
      </c>
      <c r="K7" s="2">
        <v>45636</v>
      </c>
    </row>
    <row r="8" spans="1:11" x14ac:dyDescent="0.25">
      <c r="A8" t="s">
        <v>1067</v>
      </c>
      <c r="B8" t="s">
        <v>76</v>
      </c>
      <c r="C8" t="s">
        <v>8</v>
      </c>
      <c r="D8" t="s">
        <v>9</v>
      </c>
      <c r="E8" t="s">
        <v>35</v>
      </c>
      <c r="F8" t="s">
        <v>22</v>
      </c>
      <c r="G8" t="s">
        <v>1016</v>
      </c>
      <c r="H8">
        <v>3</v>
      </c>
      <c r="I8" t="s">
        <v>1062</v>
      </c>
      <c r="J8" s="2">
        <v>45538</v>
      </c>
      <c r="K8" s="2">
        <v>45636</v>
      </c>
    </row>
    <row r="9" spans="1:11" x14ac:dyDescent="0.25">
      <c r="A9" t="s">
        <v>1068</v>
      </c>
      <c r="B9" t="s">
        <v>19</v>
      </c>
      <c r="C9" t="s">
        <v>20</v>
      </c>
      <c r="D9" t="s">
        <v>21</v>
      </c>
      <c r="E9" t="s">
        <v>35</v>
      </c>
      <c r="F9" t="s">
        <v>22</v>
      </c>
      <c r="G9" t="s">
        <v>318</v>
      </c>
      <c r="H9">
        <v>6</v>
      </c>
      <c r="I9" t="s">
        <v>1062</v>
      </c>
      <c r="J9" s="2">
        <v>45539</v>
      </c>
      <c r="K9" s="2">
        <v>45630</v>
      </c>
    </row>
    <row r="10" spans="1:11" x14ac:dyDescent="0.25">
      <c r="A10" t="s">
        <v>1069</v>
      </c>
      <c r="B10" t="s">
        <v>109</v>
      </c>
      <c r="C10" t="s">
        <v>91</v>
      </c>
      <c r="D10" t="s">
        <v>21</v>
      </c>
      <c r="E10" t="s">
        <v>35</v>
      </c>
      <c r="F10" t="s">
        <v>168</v>
      </c>
      <c r="G10" t="s">
        <v>1043</v>
      </c>
      <c r="H10">
        <v>6</v>
      </c>
      <c r="I10" t="s">
        <v>1050</v>
      </c>
      <c r="J10" s="2">
        <v>45539</v>
      </c>
      <c r="K10" s="2">
        <v>45637</v>
      </c>
    </row>
    <row r="11" spans="1:11" x14ac:dyDescent="0.25">
      <c r="A11" t="s">
        <v>1070</v>
      </c>
      <c r="B11" t="s">
        <v>85</v>
      </c>
      <c r="C11" t="s">
        <v>84</v>
      </c>
      <c r="D11" t="s">
        <v>28</v>
      </c>
      <c r="E11" t="s">
        <v>35</v>
      </c>
      <c r="F11" t="s">
        <v>168</v>
      </c>
      <c r="G11" t="s">
        <v>884</v>
      </c>
      <c r="H11">
        <v>4</v>
      </c>
      <c r="I11" t="s">
        <v>1062</v>
      </c>
      <c r="J11" s="2">
        <v>45545</v>
      </c>
      <c r="K11" s="2">
        <v>45643</v>
      </c>
    </row>
    <row r="12" spans="1:11" x14ac:dyDescent="0.25">
      <c r="A12" t="s">
        <v>1071</v>
      </c>
      <c r="B12" t="s">
        <v>98</v>
      </c>
      <c r="C12" t="s">
        <v>79</v>
      </c>
      <c r="D12" t="s">
        <v>25</v>
      </c>
      <c r="E12" t="s">
        <v>35</v>
      </c>
      <c r="F12" t="s">
        <v>22</v>
      </c>
      <c r="G12" t="s">
        <v>384</v>
      </c>
      <c r="H12">
        <v>7</v>
      </c>
      <c r="I12" t="s">
        <v>1062</v>
      </c>
      <c r="J12" s="2">
        <v>45542</v>
      </c>
      <c r="K12" s="2">
        <v>45626</v>
      </c>
    </row>
    <row r="13" spans="1:11" x14ac:dyDescent="0.25">
      <c r="A13" t="s">
        <v>1072</v>
      </c>
      <c r="B13" t="s">
        <v>63</v>
      </c>
      <c r="C13" t="s">
        <v>17</v>
      </c>
      <c r="D13" t="s">
        <v>18</v>
      </c>
      <c r="E13" t="s">
        <v>35</v>
      </c>
      <c r="F13" t="s">
        <v>140</v>
      </c>
      <c r="G13" t="s">
        <v>982</v>
      </c>
      <c r="H13">
        <v>1</v>
      </c>
      <c r="I13" t="s">
        <v>1062</v>
      </c>
      <c r="J13" s="2">
        <v>45542</v>
      </c>
      <c r="K13" s="2">
        <v>45640</v>
      </c>
    </row>
    <row r="14" spans="1:11" x14ac:dyDescent="0.25">
      <c r="A14" t="s">
        <v>1073</v>
      </c>
      <c r="B14" t="s">
        <v>109</v>
      </c>
      <c r="C14" t="s">
        <v>91</v>
      </c>
      <c r="D14" t="s">
        <v>21</v>
      </c>
      <c r="E14" t="s">
        <v>35</v>
      </c>
      <c r="F14" t="s">
        <v>168</v>
      </c>
      <c r="G14" t="s">
        <v>967</v>
      </c>
      <c r="H14">
        <v>3</v>
      </c>
      <c r="I14" t="s">
        <v>1060</v>
      </c>
      <c r="J14" s="2">
        <v>45542</v>
      </c>
      <c r="K14" s="2">
        <v>45640</v>
      </c>
    </row>
    <row r="15" spans="1:11" x14ac:dyDescent="0.25">
      <c r="A15" t="s">
        <v>1074</v>
      </c>
      <c r="B15" t="s">
        <v>64</v>
      </c>
      <c r="C15" t="s">
        <v>51</v>
      </c>
      <c r="D15" t="s">
        <v>21</v>
      </c>
      <c r="E15" t="s">
        <v>35</v>
      </c>
      <c r="F15" t="s">
        <v>140</v>
      </c>
      <c r="G15" t="s">
        <v>600</v>
      </c>
      <c r="H15">
        <v>3</v>
      </c>
      <c r="I15" t="s">
        <v>1062</v>
      </c>
      <c r="J15" s="2">
        <v>45541</v>
      </c>
      <c r="K15" s="2">
        <v>45632</v>
      </c>
    </row>
    <row r="16" spans="1:11" x14ac:dyDescent="0.25">
      <c r="A16" t="s">
        <v>1075</v>
      </c>
      <c r="B16" t="s">
        <v>99</v>
      </c>
      <c r="C16" t="s">
        <v>75</v>
      </c>
      <c r="D16" t="s">
        <v>18</v>
      </c>
      <c r="E16" t="s">
        <v>35</v>
      </c>
      <c r="F16" t="s">
        <v>22</v>
      </c>
      <c r="G16" t="s">
        <v>860</v>
      </c>
      <c r="H16">
        <v>2</v>
      </c>
      <c r="I16" t="s">
        <v>1050</v>
      </c>
      <c r="J16" s="2">
        <v>45543</v>
      </c>
      <c r="K16" s="2">
        <v>45641</v>
      </c>
    </row>
    <row r="17" spans="1:11" x14ac:dyDescent="0.25">
      <c r="A17" t="s">
        <v>1076</v>
      </c>
      <c r="B17" t="s">
        <v>96</v>
      </c>
      <c r="C17" t="s">
        <v>91</v>
      </c>
      <c r="D17" t="s">
        <v>21</v>
      </c>
      <c r="E17" t="s">
        <v>35</v>
      </c>
      <c r="F17" t="s">
        <v>168</v>
      </c>
      <c r="G17" t="s">
        <v>899</v>
      </c>
      <c r="H17">
        <v>2</v>
      </c>
      <c r="I17" t="s">
        <v>1062</v>
      </c>
      <c r="J17" s="2">
        <v>45545</v>
      </c>
      <c r="K17" s="2">
        <v>45636</v>
      </c>
    </row>
    <row r="18" spans="1:11" x14ac:dyDescent="0.25">
      <c r="A18" t="s">
        <v>1077</v>
      </c>
      <c r="B18" t="s">
        <v>116</v>
      </c>
      <c r="C18" t="s">
        <v>84</v>
      </c>
      <c r="D18" t="s">
        <v>28</v>
      </c>
      <c r="E18" t="s">
        <v>35</v>
      </c>
      <c r="F18" t="s">
        <v>168</v>
      </c>
      <c r="G18" t="s">
        <v>955</v>
      </c>
      <c r="H18">
        <v>6</v>
      </c>
      <c r="I18" t="s">
        <v>1050</v>
      </c>
      <c r="J18" s="2">
        <v>45543</v>
      </c>
      <c r="K18" s="2">
        <v>45634</v>
      </c>
    </row>
    <row r="19" spans="1:11" x14ac:dyDescent="0.25">
      <c r="A19" t="s">
        <v>1078</v>
      </c>
      <c r="B19" t="s">
        <v>96</v>
      </c>
      <c r="C19" t="s">
        <v>91</v>
      </c>
      <c r="D19" t="s">
        <v>21</v>
      </c>
      <c r="E19" t="s">
        <v>35</v>
      </c>
      <c r="F19" t="s">
        <v>22</v>
      </c>
      <c r="G19" t="s">
        <v>485</v>
      </c>
      <c r="H19">
        <v>4</v>
      </c>
      <c r="I19" t="s">
        <v>1062</v>
      </c>
      <c r="J19" s="2">
        <v>45540</v>
      </c>
      <c r="K19" s="2">
        <v>45631</v>
      </c>
    </row>
    <row r="20" spans="1:11" x14ac:dyDescent="0.25">
      <c r="A20" t="s">
        <v>1079</v>
      </c>
      <c r="B20" t="s">
        <v>86</v>
      </c>
      <c r="C20" t="s">
        <v>87</v>
      </c>
      <c r="D20" t="s">
        <v>67</v>
      </c>
      <c r="E20" t="s">
        <v>35</v>
      </c>
      <c r="F20" t="s">
        <v>22</v>
      </c>
      <c r="G20" t="s">
        <v>446</v>
      </c>
      <c r="H20">
        <v>3</v>
      </c>
      <c r="I20" t="s">
        <v>1060</v>
      </c>
      <c r="J20" s="2">
        <v>45543</v>
      </c>
      <c r="K20" s="2">
        <v>45641</v>
      </c>
    </row>
    <row r="21" spans="1:11" x14ac:dyDescent="0.25">
      <c r="A21" t="s">
        <v>1080</v>
      </c>
      <c r="B21" t="s">
        <v>103</v>
      </c>
      <c r="C21" t="s">
        <v>84</v>
      </c>
      <c r="D21" t="s">
        <v>28</v>
      </c>
      <c r="E21" t="s">
        <v>35</v>
      </c>
      <c r="F21" t="s">
        <v>140</v>
      </c>
      <c r="G21" t="s">
        <v>488</v>
      </c>
      <c r="H21">
        <v>2</v>
      </c>
      <c r="I21" t="s">
        <v>1050</v>
      </c>
      <c r="J21" s="2">
        <v>45540</v>
      </c>
      <c r="K21" s="2">
        <v>45631</v>
      </c>
    </row>
    <row r="22" spans="1:11" x14ac:dyDescent="0.25">
      <c r="A22" t="s">
        <v>1081</v>
      </c>
      <c r="B22" t="s">
        <v>77</v>
      </c>
      <c r="C22" t="s">
        <v>53</v>
      </c>
      <c r="D22" t="s">
        <v>14</v>
      </c>
      <c r="E22" t="s">
        <v>35</v>
      </c>
      <c r="F22" t="s">
        <v>168</v>
      </c>
      <c r="G22" t="s">
        <v>180</v>
      </c>
      <c r="H22">
        <v>7</v>
      </c>
      <c r="I22" t="s">
        <v>1060</v>
      </c>
      <c r="J22" s="2">
        <v>45540</v>
      </c>
      <c r="K22" s="2">
        <v>45624</v>
      </c>
    </row>
    <row r="23" spans="1:11" x14ac:dyDescent="0.25">
      <c r="A23" t="s">
        <v>1082</v>
      </c>
      <c r="B23" t="s">
        <v>32</v>
      </c>
      <c r="C23" t="s">
        <v>33</v>
      </c>
      <c r="D23" t="s">
        <v>34</v>
      </c>
      <c r="E23" t="s">
        <v>35</v>
      </c>
      <c r="F23" t="s">
        <v>22</v>
      </c>
      <c r="G23" t="s">
        <v>696</v>
      </c>
      <c r="H23">
        <v>3</v>
      </c>
      <c r="I23" t="s">
        <v>1050</v>
      </c>
      <c r="J23" s="2">
        <v>45542</v>
      </c>
      <c r="K23" s="2">
        <v>45626</v>
      </c>
    </row>
    <row r="24" spans="1:11" x14ac:dyDescent="0.25">
      <c r="A24" t="s">
        <v>1083</v>
      </c>
      <c r="B24" t="s">
        <v>7</v>
      </c>
      <c r="C24" t="s">
        <v>8</v>
      </c>
      <c r="D24" t="s">
        <v>9</v>
      </c>
      <c r="E24" t="s">
        <v>35</v>
      </c>
      <c r="F24" t="s">
        <v>140</v>
      </c>
      <c r="G24" t="s">
        <v>258</v>
      </c>
      <c r="H24">
        <v>6</v>
      </c>
      <c r="I24" t="s">
        <v>1050</v>
      </c>
      <c r="J24" s="2">
        <v>45544</v>
      </c>
      <c r="K24" s="2">
        <v>45635</v>
      </c>
    </row>
    <row r="25" spans="1:11" x14ac:dyDescent="0.25">
      <c r="A25" t="s">
        <v>1084</v>
      </c>
      <c r="B25" t="s">
        <v>58</v>
      </c>
      <c r="C25" t="s">
        <v>59</v>
      </c>
      <c r="D25" t="s">
        <v>34</v>
      </c>
      <c r="E25" t="s">
        <v>35</v>
      </c>
      <c r="F25" t="s">
        <v>140</v>
      </c>
      <c r="G25" t="s">
        <v>566</v>
      </c>
      <c r="H25">
        <v>2</v>
      </c>
      <c r="I25" t="s">
        <v>1062</v>
      </c>
      <c r="J25" s="2">
        <v>45543</v>
      </c>
      <c r="K25" s="2">
        <v>45641</v>
      </c>
    </row>
    <row r="26" spans="1:11" x14ac:dyDescent="0.25">
      <c r="A26" t="s">
        <v>1085</v>
      </c>
      <c r="B26" t="s">
        <v>12</v>
      </c>
      <c r="C26" t="s">
        <v>13</v>
      </c>
      <c r="D26" t="s">
        <v>14</v>
      </c>
      <c r="E26" t="s">
        <v>35</v>
      </c>
      <c r="F26" t="s">
        <v>22</v>
      </c>
      <c r="G26" t="s">
        <v>274</v>
      </c>
      <c r="H26">
        <v>2</v>
      </c>
      <c r="I26" t="s">
        <v>1062</v>
      </c>
      <c r="J26" s="2">
        <v>45543</v>
      </c>
      <c r="K26" s="2">
        <v>45634</v>
      </c>
    </row>
    <row r="27" spans="1:11" x14ac:dyDescent="0.25">
      <c r="A27" t="s">
        <v>1086</v>
      </c>
      <c r="B27" t="s">
        <v>116</v>
      </c>
      <c r="C27" t="s">
        <v>84</v>
      </c>
      <c r="D27" t="s">
        <v>28</v>
      </c>
      <c r="E27" t="s">
        <v>35</v>
      </c>
      <c r="F27" t="s">
        <v>168</v>
      </c>
      <c r="G27" t="s">
        <v>905</v>
      </c>
      <c r="H27">
        <v>8</v>
      </c>
      <c r="I27" t="s">
        <v>1062</v>
      </c>
      <c r="J27" s="2">
        <v>45543</v>
      </c>
      <c r="K27" s="2">
        <v>45627</v>
      </c>
    </row>
    <row r="28" spans="1:11" x14ac:dyDescent="0.25">
      <c r="A28" t="s">
        <v>1087</v>
      </c>
      <c r="B28" t="s">
        <v>62</v>
      </c>
      <c r="C28" t="s">
        <v>24</v>
      </c>
      <c r="D28" t="s">
        <v>25</v>
      </c>
      <c r="E28" t="s">
        <v>35</v>
      </c>
      <c r="F28" t="s">
        <v>168</v>
      </c>
      <c r="G28" t="s">
        <v>572</v>
      </c>
      <c r="H28">
        <v>4</v>
      </c>
      <c r="I28" t="s">
        <v>1060</v>
      </c>
      <c r="J28" s="2">
        <v>45543</v>
      </c>
      <c r="K28" s="2">
        <v>45634</v>
      </c>
    </row>
    <row r="29" spans="1:11" x14ac:dyDescent="0.25">
      <c r="A29" t="s">
        <v>1088</v>
      </c>
      <c r="B29" t="s">
        <v>81</v>
      </c>
      <c r="C29" t="s">
        <v>82</v>
      </c>
      <c r="D29" t="s">
        <v>25</v>
      </c>
      <c r="E29" t="s">
        <v>35</v>
      </c>
      <c r="F29" t="s">
        <v>140</v>
      </c>
      <c r="G29" t="s">
        <v>1028</v>
      </c>
      <c r="I29" t="s">
        <v>1050</v>
      </c>
      <c r="J29" s="2">
        <v>45541</v>
      </c>
      <c r="K29" s="2">
        <v>45632</v>
      </c>
    </row>
    <row r="30" spans="1:11" x14ac:dyDescent="0.25">
      <c r="A30" t="s">
        <v>1089</v>
      </c>
      <c r="B30" t="s">
        <v>64</v>
      </c>
      <c r="C30" t="s">
        <v>51</v>
      </c>
      <c r="D30" t="s">
        <v>21</v>
      </c>
      <c r="E30" t="s">
        <v>35</v>
      </c>
      <c r="F30" t="s">
        <v>168</v>
      </c>
      <c r="G30" t="s">
        <v>853</v>
      </c>
      <c r="H30">
        <v>4</v>
      </c>
      <c r="I30" t="s">
        <v>1060</v>
      </c>
      <c r="J30" s="2">
        <v>45543</v>
      </c>
      <c r="K30" s="2">
        <v>45641</v>
      </c>
    </row>
    <row r="31" spans="1:11" x14ac:dyDescent="0.25">
      <c r="A31" t="s">
        <v>1090</v>
      </c>
      <c r="B31" t="s">
        <v>77</v>
      </c>
      <c r="C31" t="s">
        <v>53</v>
      </c>
      <c r="D31" t="s">
        <v>14</v>
      </c>
      <c r="E31" t="s">
        <v>35</v>
      </c>
      <c r="F31" t="s">
        <v>140</v>
      </c>
      <c r="G31" t="s">
        <v>633</v>
      </c>
      <c r="H31">
        <v>5</v>
      </c>
      <c r="I31" t="s">
        <v>1060</v>
      </c>
      <c r="J31" s="2">
        <v>45540</v>
      </c>
      <c r="K31" s="2">
        <v>45631</v>
      </c>
    </row>
    <row r="32" spans="1:11" x14ac:dyDescent="0.25">
      <c r="A32" t="s">
        <v>1091</v>
      </c>
      <c r="B32" t="s">
        <v>62</v>
      </c>
      <c r="C32" t="s">
        <v>24</v>
      </c>
      <c r="D32" t="s">
        <v>25</v>
      </c>
      <c r="E32" t="s">
        <v>35</v>
      </c>
      <c r="F32" t="s">
        <v>168</v>
      </c>
      <c r="G32" t="s">
        <v>185</v>
      </c>
      <c r="H32">
        <v>1</v>
      </c>
      <c r="I32" t="s">
        <v>1060</v>
      </c>
      <c r="J32" s="2">
        <v>45545</v>
      </c>
      <c r="K32" s="2">
        <v>45643</v>
      </c>
    </row>
    <row r="33" spans="1:11" x14ac:dyDescent="0.25">
      <c r="A33" t="s">
        <v>1092</v>
      </c>
      <c r="B33" t="s">
        <v>77</v>
      </c>
      <c r="C33" t="s">
        <v>53</v>
      </c>
      <c r="D33" t="s">
        <v>14</v>
      </c>
      <c r="E33" t="s">
        <v>35</v>
      </c>
      <c r="F33" t="s">
        <v>140</v>
      </c>
      <c r="G33" t="s">
        <v>560</v>
      </c>
      <c r="H33">
        <v>6</v>
      </c>
      <c r="I33" t="s">
        <v>1062</v>
      </c>
      <c r="J33" s="2">
        <v>45539</v>
      </c>
      <c r="K33" s="2">
        <v>45623</v>
      </c>
    </row>
    <row r="34" spans="1:11" x14ac:dyDescent="0.25">
      <c r="A34" t="s">
        <v>1093</v>
      </c>
      <c r="B34" t="s">
        <v>94</v>
      </c>
      <c r="C34" t="s">
        <v>95</v>
      </c>
      <c r="D34" t="s">
        <v>21</v>
      </c>
      <c r="E34" t="s">
        <v>35</v>
      </c>
      <c r="F34" t="s">
        <v>22</v>
      </c>
      <c r="G34" t="s">
        <v>918</v>
      </c>
      <c r="H34">
        <v>3</v>
      </c>
      <c r="I34" t="s">
        <v>1060</v>
      </c>
      <c r="J34" s="2">
        <v>45539</v>
      </c>
      <c r="K34" s="2">
        <v>45623</v>
      </c>
    </row>
    <row r="35" spans="1:11" x14ac:dyDescent="0.25">
      <c r="A35" t="s">
        <v>1094</v>
      </c>
      <c r="B35" t="s">
        <v>106</v>
      </c>
      <c r="C35" t="s">
        <v>107</v>
      </c>
      <c r="D35" t="s">
        <v>67</v>
      </c>
      <c r="E35" t="s">
        <v>35</v>
      </c>
      <c r="F35" t="s">
        <v>22</v>
      </c>
      <c r="G35" t="s">
        <v>972</v>
      </c>
      <c r="H35">
        <v>5</v>
      </c>
      <c r="I35" t="s">
        <v>1050</v>
      </c>
      <c r="J35" s="2">
        <v>45542</v>
      </c>
      <c r="K35" s="2">
        <v>45633</v>
      </c>
    </row>
    <row r="36" spans="1:11" x14ac:dyDescent="0.25">
      <c r="A36" t="s">
        <v>1095</v>
      </c>
      <c r="B36" t="s">
        <v>117</v>
      </c>
      <c r="C36" t="s">
        <v>75</v>
      </c>
      <c r="D36" t="s">
        <v>18</v>
      </c>
      <c r="E36" t="s">
        <v>35</v>
      </c>
      <c r="F36" t="s">
        <v>140</v>
      </c>
      <c r="G36" t="s">
        <v>200</v>
      </c>
      <c r="H36">
        <v>3</v>
      </c>
      <c r="I36" t="s">
        <v>1050</v>
      </c>
      <c r="J36" s="2">
        <v>45543</v>
      </c>
      <c r="K36" s="2">
        <v>45641</v>
      </c>
    </row>
    <row r="37" spans="1:11" x14ac:dyDescent="0.25">
      <c r="A37" t="s">
        <v>1096</v>
      </c>
      <c r="B37" t="s">
        <v>12</v>
      </c>
      <c r="C37" t="s">
        <v>13</v>
      </c>
      <c r="D37" t="s">
        <v>14</v>
      </c>
      <c r="E37" t="s">
        <v>35</v>
      </c>
      <c r="F37" t="s">
        <v>140</v>
      </c>
      <c r="G37" t="s">
        <v>606</v>
      </c>
      <c r="H37">
        <v>6</v>
      </c>
      <c r="I37" t="s">
        <v>1062</v>
      </c>
      <c r="J37" s="2">
        <v>45541</v>
      </c>
      <c r="K37" s="2">
        <v>45639</v>
      </c>
    </row>
    <row r="38" spans="1:11" x14ac:dyDescent="0.25">
      <c r="A38" t="s">
        <v>1097</v>
      </c>
      <c r="B38" t="s">
        <v>96</v>
      </c>
      <c r="C38" t="s">
        <v>91</v>
      </c>
      <c r="D38" t="s">
        <v>21</v>
      </c>
      <c r="E38" t="s">
        <v>35</v>
      </c>
      <c r="F38" t="s">
        <v>22</v>
      </c>
      <c r="G38" t="s">
        <v>397</v>
      </c>
      <c r="H38">
        <v>2</v>
      </c>
      <c r="I38" t="s">
        <v>1060</v>
      </c>
      <c r="J38" s="2">
        <v>45538</v>
      </c>
      <c r="K38" s="2">
        <v>45636</v>
      </c>
    </row>
    <row r="39" spans="1:11" x14ac:dyDescent="0.25">
      <c r="A39" t="s">
        <v>1098</v>
      </c>
      <c r="B39" t="s">
        <v>58</v>
      </c>
      <c r="C39" t="s">
        <v>59</v>
      </c>
      <c r="D39" t="s">
        <v>34</v>
      </c>
      <c r="E39" t="s">
        <v>35</v>
      </c>
      <c r="F39" t="s">
        <v>22</v>
      </c>
      <c r="G39" t="s">
        <v>612</v>
      </c>
      <c r="H39">
        <v>3</v>
      </c>
      <c r="I39" t="s">
        <v>1050</v>
      </c>
      <c r="J39" s="2">
        <v>45542</v>
      </c>
      <c r="K39" s="2">
        <v>45626</v>
      </c>
    </row>
    <row r="40" spans="1:11" x14ac:dyDescent="0.25">
      <c r="A40" t="s">
        <v>1099</v>
      </c>
      <c r="B40" t="s">
        <v>105</v>
      </c>
      <c r="C40" t="s">
        <v>73</v>
      </c>
      <c r="D40" t="s">
        <v>28</v>
      </c>
      <c r="E40" t="s">
        <v>35</v>
      </c>
      <c r="F40" t="s">
        <v>168</v>
      </c>
      <c r="G40" t="s">
        <v>658</v>
      </c>
      <c r="H40">
        <v>2</v>
      </c>
      <c r="I40" t="s">
        <v>1062</v>
      </c>
      <c r="J40" s="2">
        <v>45544</v>
      </c>
      <c r="K40" s="2">
        <v>45642</v>
      </c>
    </row>
    <row r="41" spans="1:11" x14ac:dyDescent="0.25">
      <c r="A41" t="s">
        <v>1100</v>
      </c>
      <c r="B41" t="s">
        <v>48</v>
      </c>
      <c r="C41" t="s">
        <v>49</v>
      </c>
      <c r="D41" t="s">
        <v>28</v>
      </c>
      <c r="E41" t="s">
        <v>35</v>
      </c>
      <c r="F41" t="s">
        <v>22</v>
      </c>
      <c r="G41" t="s">
        <v>501</v>
      </c>
      <c r="H41">
        <v>3</v>
      </c>
      <c r="I41" t="s">
        <v>1060</v>
      </c>
      <c r="J41" s="2">
        <v>45540</v>
      </c>
      <c r="K41" s="2">
        <v>45631</v>
      </c>
    </row>
    <row r="42" spans="1:11" x14ac:dyDescent="0.25">
      <c r="A42" t="s">
        <v>1101</v>
      </c>
      <c r="B42" t="s">
        <v>12</v>
      </c>
      <c r="C42" t="s">
        <v>13</v>
      </c>
      <c r="D42" t="s">
        <v>14</v>
      </c>
      <c r="E42" t="s">
        <v>35</v>
      </c>
      <c r="F42" t="s">
        <v>140</v>
      </c>
      <c r="G42" t="s">
        <v>991</v>
      </c>
      <c r="H42">
        <v>1</v>
      </c>
      <c r="I42" t="s">
        <v>1062</v>
      </c>
      <c r="J42" s="2">
        <v>45540</v>
      </c>
      <c r="K42" s="2">
        <v>45631</v>
      </c>
    </row>
    <row r="43" spans="1:11" x14ac:dyDescent="0.25">
      <c r="A43" t="s">
        <v>1102</v>
      </c>
      <c r="B43" t="s">
        <v>52</v>
      </c>
      <c r="C43" t="s">
        <v>53</v>
      </c>
      <c r="D43" t="s">
        <v>14</v>
      </c>
      <c r="E43" t="s">
        <v>35</v>
      </c>
      <c r="F43" t="s">
        <v>140</v>
      </c>
      <c r="G43" t="s">
        <v>1015</v>
      </c>
      <c r="H43">
        <v>6</v>
      </c>
      <c r="I43" t="s">
        <v>1050</v>
      </c>
      <c r="J43" s="2">
        <v>45541</v>
      </c>
      <c r="K43" s="2">
        <v>45625</v>
      </c>
    </row>
    <row r="44" spans="1:11" x14ac:dyDescent="0.25">
      <c r="A44" t="s">
        <v>1103</v>
      </c>
      <c r="B44" t="s">
        <v>94</v>
      </c>
      <c r="C44" t="s">
        <v>95</v>
      </c>
      <c r="D44" t="s">
        <v>21</v>
      </c>
      <c r="E44" t="s">
        <v>35</v>
      </c>
      <c r="F44" t="s">
        <v>140</v>
      </c>
      <c r="G44" t="s">
        <v>417</v>
      </c>
      <c r="H44">
        <v>2</v>
      </c>
      <c r="I44" t="s">
        <v>1050</v>
      </c>
      <c r="J44" s="2">
        <v>45540</v>
      </c>
      <c r="K44" s="2">
        <v>45631</v>
      </c>
    </row>
    <row r="45" spans="1:11" x14ac:dyDescent="0.25">
      <c r="A45" t="s">
        <v>1104</v>
      </c>
      <c r="B45" t="s">
        <v>23</v>
      </c>
      <c r="C45" t="s">
        <v>24</v>
      </c>
      <c r="D45" t="s">
        <v>25</v>
      </c>
      <c r="E45" t="s">
        <v>35</v>
      </c>
      <c r="F45" t="s">
        <v>168</v>
      </c>
      <c r="G45" t="s">
        <v>642</v>
      </c>
      <c r="H45">
        <v>3</v>
      </c>
      <c r="I45" t="s">
        <v>1062</v>
      </c>
      <c r="J45" s="2">
        <v>45542</v>
      </c>
      <c r="K45" s="2">
        <v>45633</v>
      </c>
    </row>
    <row r="46" spans="1:11" x14ac:dyDescent="0.25">
      <c r="A46" t="s">
        <v>1105</v>
      </c>
      <c r="B46" t="s">
        <v>102</v>
      </c>
      <c r="C46" t="s">
        <v>37</v>
      </c>
      <c r="D46" t="s">
        <v>14</v>
      </c>
      <c r="E46" t="s">
        <v>35</v>
      </c>
      <c r="F46" t="s">
        <v>140</v>
      </c>
      <c r="G46" t="s">
        <v>692</v>
      </c>
      <c r="H46">
        <v>3</v>
      </c>
      <c r="I46" t="s">
        <v>1050</v>
      </c>
      <c r="J46" s="2">
        <v>45540</v>
      </c>
      <c r="K46" s="2">
        <v>45638</v>
      </c>
    </row>
    <row r="47" spans="1:11" x14ac:dyDescent="0.25">
      <c r="A47" t="s">
        <v>1106</v>
      </c>
      <c r="B47" t="s">
        <v>99</v>
      </c>
      <c r="C47" t="s">
        <v>75</v>
      </c>
      <c r="D47" t="s">
        <v>18</v>
      </c>
      <c r="E47" t="s">
        <v>35</v>
      </c>
      <c r="F47" t="s">
        <v>168</v>
      </c>
      <c r="G47" t="s">
        <v>1031</v>
      </c>
      <c r="H47">
        <v>3</v>
      </c>
      <c r="I47" t="s">
        <v>1050</v>
      </c>
      <c r="J47" s="2">
        <v>45539</v>
      </c>
      <c r="K47" s="2">
        <v>45623</v>
      </c>
    </row>
    <row r="48" spans="1:11" x14ac:dyDescent="0.25">
      <c r="A48" t="s">
        <v>1107</v>
      </c>
      <c r="B48" t="s">
        <v>43</v>
      </c>
      <c r="C48" t="s">
        <v>44</v>
      </c>
      <c r="D48" t="s">
        <v>18</v>
      </c>
      <c r="E48" t="s">
        <v>35</v>
      </c>
      <c r="F48" t="s">
        <v>168</v>
      </c>
      <c r="G48" t="s">
        <v>307</v>
      </c>
      <c r="H48">
        <v>5</v>
      </c>
      <c r="I48" t="s">
        <v>1062</v>
      </c>
      <c r="J48" s="2">
        <v>45545</v>
      </c>
      <c r="K48" s="2">
        <v>45629</v>
      </c>
    </row>
    <row r="49" spans="1:11" x14ac:dyDescent="0.25">
      <c r="A49" t="s">
        <v>1108</v>
      </c>
      <c r="B49" t="s">
        <v>103</v>
      </c>
      <c r="C49" t="s">
        <v>84</v>
      </c>
      <c r="D49" t="s">
        <v>28</v>
      </c>
      <c r="E49" t="s">
        <v>35</v>
      </c>
      <c r="F49" t="s">
        <v>22</v>
      </c>
      <c r="G49" t="s">
        <v>258</v>
      </c>
      <c r="H49">
        <v>2</v>
      </c>
      <c r="I49" t="s">
        <v>1062</v>
      </c>
      <c r="J49" s="2">
        <v>45545</v>
      </c>
      <c r="K49" s="2">
        <v>45636</v>
      </c>
    </row>
    <row r="50" spans="1:11" x14ac:dyDescent="0.25">
      <c r="A50" t="s">
        <v>1109</v>
      </c>
      <c r="B50" t="s">
        <v>74</v>
      </c>
      <c r="C50" t="s">
        <v>75</v>
      </c>
      <c r="D50" t="s">
        <v>18</v>
      </c>
      <c r="E50" t="s">
        <v>35</v>
      </c>
      <c r="F50" t="s">
        <v>168</v>
      </c>
      <c r="G50" t="s">
        <v>918</v>
      </c>
      <c r="H50">
        <v>3</v>
      </c>
      <c r="I50" t="s">
        <v>1060</v>
      </c>
      <c r="J50" s="2">
        <v>45540</v>
      </c>
      <c r="K50" s="2">
        <v>45624</v>
      </c>
    </row>
    <row r="51" spans="1:11" x14ac:dyDescent="0.25">
      <c r="A51" t="s">
        <v>1110</v>
      </c>
      <c r="B51" t="s">
        <v>97</v>
      </c>
      <c r="C51" t="s">
        <v>33</v>
      </c>
      <c r="D51" t="s">
        <v>34</v>
      </c>
      <c r="E51" t="s">
        <v>35</v>
      </c>
      <c r="F51" t="s">
        <v>22</v>
      </c>
      <c r="G51" t="s">
        <v>539</v>
      </c>
      <c r="H51">
        <v>4</v>
      </c>
      <c r="I51" t="s">
        <v>1062</v>
      </c>
      <c r="J51" s="2">
        <v>45543</v>
      </c>
      <c r="K51" s="2">
        <v>45627</v>
      </c>
    </row>
    <row r="52" spans="1:11" x14ac:dyDescent="0.25">
      <c r="A52" t="s">
        <v>1111</v>
      </c>
      <c r="B52" t="s">
        <v>103</v>
      </c>
      <c r="C52" t="s">
        <v>84</v>
      </c>
      <c r="D52" t="s">
        <v>28</v>
      </c>
      <c r="E52" t="s">
        <v>35</v>
      </c>
      <c r="F52" t="s">
        <v>22</v>
      </c>
      <c r="G52" t="s">
        <v>756</v>
      </c>
      <c r="H52">
        <v>1</v>
      </c>
      <c r="I52" t="s">
        <v>1060</v>
      </c>
      <c r="J52" s="2">
        <v>45542</v>
      </c>
      <c r="K52" s="2">
        <v>45633</v>
      </c>
    </row>
    <row r="53" spans="1:11" x14ac:dyDescent="0.25">
      <c r="A53" t="s">
        <v>1112</v>
      </c>
      <c r="B53" t="s">
        <v>94</v>
      </c>
      <c r="C53" t="s">
        <v>95</v>
      </c>
      <c r="D53" t="s">
        <v>21</v>
      </c>
      <c r="E53" t="s">
        <v>35</v>
      </c>
      <c r="F53" t="s">
        <v>168</v>
      </c>
      <c r="G53" t="s">
        <v>805</v>
      </c>
      <c r="H53">
        <v>2</v>
      </c>
      <c r="I53" t="s">
        <v>1062</v>
      </c>
      <c r="J53" s="2">
        <v>45544</v>
      </c>
      <c r="K53" s="2">
        <v>45642</v>
      </c>
    </row>
    <row r="54" spans="1:11" x14ac:dyDescent="0.25">
      <c r="A54" t="s">
        <v>1113</v>
      </c>
      <c r="B54" t="s">
        <v>23</v>
      </c>
      <c r="C54" t="s">
        <v>24</v>
      </c>
      <c r="D54" t="s">
        <v>25</v>
      </c>
      <c r="E54" t="s">
        <v>35</v>
      </c>
      <c r="F54" t="s">
        <v>22</v>
      </c>
      <c r="G54" t="s">
        <v>250</v>
      </c>
      <c r="H54">
        <v>4</v>
      </c>
      <c r="I54" t="s">
        <v>1060</v>
      </c>
      <c r="J54" s="2">
        <v>45540</v>
      </c>
      <c r="K54" s="2">
        <v>45638</v>
      </c>
    </row>
    <row r="55" spans="1:11" x14ac:dyDescent="0.25">
      <c r="A55" t="s">
        <v>1114</v>
      </c>
      <c r="B55" t="s">
        <v>55</v>
      </c>
      <c r="C55" t="s">
        <v>56</v>
      </c>
      <c r="D55" t="s">
        <v>25</v>
      </c>
      <c r="E55" t="s">
        <v>35</v>
      </c>
      <c r="F55" t="s">
        <v>22</v>
      </c>
      <c r="G55" t="s">
        <v>863</v>
      </c>
      <c r="H55">
        <v>2</v>
      </c>
      <c r="I55" t="s">
        <v>1060</v>
      </c>
      <c r="J55" s="2">
        <v>45544</v>
      </c>
      <c r="K55" s="2">
        <v>45642</v>
      </c>
    </row>
    <row r="56" spans="1:11" x14ac:dyDescent="0.25">
      <c r="A56" t="s">
        <v>1115</v>
      </c>
      <c r="B56" t="s">
        <v>116</v>
      </c>
      <c r="C56" t="s">
        <v>84</v>
      </c>
      <c r="D56" t="s">
        <v>28</v>
      </c>
      <c r="E56" t="s">
        <v>35</v>
      </c>
      <c r="F56" t="s">
        <v>168</v>
      </c>
      <c r="G56" t="s">
        <v>790</v>
      </c>
      <c r="H56">
        <v>5</v>
      </c>
      <c r="I56" t="s">
        <v>1050</v>
      </c>
      <c r="J56" s="2">
        <v>45543</v>
      </c>
      <c r="K56" s="2">
        <v>45627</v>
      </c>
    </row>
    <row r="57" spans="1:11" x14ac:dyDescent="0.25">
      <c r="A57" t="s">
        <v>1116</v>
      </c>
      <c r="B57" t="s">
        <v>38</v>
      </c>
      <c r="C57" t="s">
        <v>39</v>
      </c>
      <c r="D57" t="s">
        <v>40</v>
      </c>
      <c r="E57" t="s">
        <v>35</v>
      </c>
      <c r="F57" t="s">
        <v>140</v>
      </c>
      <c r="G57" t="s">
        <v>435</v>
      </c>
      <c r="H57">
        <v>4</v>
      </c>
      <c r="I57" t="s">
        <v>1050</v>
      </c>
      <c r="J57" s="2">
        <v>45544</v>
      </c>
      <c r="K57" s="2">
        <v>45642</v>
      </c>
    </row>
    <row r="58" spans="1:11" x14ac:dyDescent="0.25">
      <c r="A58" t="s">
        <v>1117</v>
      </c>
      <c r="B58" t="s">
        <v>94</v>
      </c>
      <c r="C58" t="s">
        <v>95</v>
      </c>
      <c r="D58" t="s">
        <v>21</v>
      </c>
      <c r="E58" t="s">
        <v>35</v>
      </c>
      <c r="F58" t="s">
        <v>168</v>
      </c>
      <c r="G58" t="s">
        <v>1028</v>
      </c>
      <c r="H58">
        <v>2</v>
      </c>
      <c r="I58" t="s">
        <v>1060</v>
      </c>
      <c r="J58" s="2">
        <v>45545</v>
      </c>
      <c r="K58" s="2">
        <v>45636</v>
      </c>
    </row>
    <row r="59" spans="1:11" x14ac:dyDescent="0.25">
      <c r="A59" t="s">
        <v>1118</v>
      </c>
      <c r="B59" t="s">
        <v>62</v>
      </c>
      <c r="C59" t="s">
        <v>24</v>
      </c>
      <c r="D59" t="s">
        <v>25</v>
      </c>
      <c r="E59" t="s">
        <v>35</v>
      </c>
      <c r="F59" t="s">
        <v>168</v>
      </c>
      <c r="G59" t="s">
        <v>1006</v>
      </c>
      <c r="H59">
        <v>1</v>
      </c>
      <c r="I59" t="s">
        <v>1062</v>
      </c>
      <c r="J59" s="2">
        <v>45545</v>
      </c>
      <c r="K59" s="2">
        <v>45643</v>
      </c>
    </row>
    <row r="60" spans="1:11" x14ac:dyDescent="0.25">
      <c r="A60" t="s">
        <v>1119</v>
      </c>
      <c r="B60" t="s">
        <v>72</v>
      </c>
      <c r="C60" t="s">
        <v>73</v>
      </c>
      <c r="D60" t="s">
        <v>28</v>
      </c>
      <c r="E60" t="s">
        <v>35</v>
      </c>
      <c r="F60" t="s">
        <v>22</v>
      </c>
      <c r="G60" t="s">
        <v>1120</v>
      </c>
      <c r="H60">
        <v>-2</v>
      </c>
      <c r="I60" t="s">
        <v>1050</v>
      </c>
      <c r="J60" s="2">
        <v>45543</v>
      </c>
      <c r="K60" s="2">
        <v>45627</v>
      </c>
    </row>
    <row r="61" spans="1:11" x14ac:dyDescent="0.25">
      <c r="A61" t="s">
        <v>1121</v>
      </c>
      <c r="B61" t="s">
        <v>48</v>
      </c>
      <c r="C61" t="s">
        <v>49</v>
      </c>
      <c r="D61" t="s">
        <v>28</v>
      </c>
      <c r="E61" t="s">
        <v>35</v>
      </c>
      <c r="F61" t="s">
        <v>140</v>
      </c>
      <c r="G61" t="s">
        <v>915</v>
      </c>
      <c r="H61">
        <v>3</v>
      </c>
      <c r="I61" t="s">
        <v>1062</v>
      </c>
      <c r="J61" s="2">
        <v>45538</v>
      </c>
      <c r="K61" s="2">
        <v>45629</v>
      </c>
    </row>
    <row r="62" spans="1:11" x14ac:dyDescent="0.25">
      <c r="A62" t="s">
        <v>1122</v>
      </c>
      <c r="B62" t="s">
        <v>58</v>
      </c>
      <c r="C62" t="s">
        <v>59</v>
      </c>
      <c r="D62" t="s">
        <v>34</v>
      </c>
      <c r="E62" t="s">
        <v>35</v>
      </c>
      <c r="F62" t="s">
        <v>22</v>
      </c>
      <c r="G62" t="s">
        <v>924</v>
      </c>
      <c r="H62">
        <v>3</v>
      </c>
      <c r="I62" t="s">
        <v>1062</v>
      </c>
      <c r="J62" s="2">
        <v>45542</v>
      </c>
      <c r="K62" s="2">
        <v>45633</v>
      </c>
    </row>
    <row r="63" spans="1:11" x14ac:dyDescent="0.25">
      <c r="A63" t="s">
        <v>1123</v>
      </c>
      <c r="B63" t="s">
        <v>71</v>
      </c>
      <c r="C63" t="s">
        <v>30</v>
      </c>
      <c r="D63" t="s">
        <v>18</v>
      </c>
      <c r="E63" t="s">
        <v>35</v>
      </c>
      <c r="F63" t="s">
        <v>140</v>
      </c>
      <c r="G63" t="s">
        <v>368</v>
      </c>
      <c r="H63">
        <v>3</v>
      </c>
      <c r="I63" t="s">
        <v>1060</v>
      </c>
      <c r="J63" s="2">
        <v>45540</v>
      </c>
      <c r="K63" s="2">
        <v>45624</v>
      </c>
    </row>
    <row r="64" spans="1:11" x14ac:dyDescent="0.25">
      <c r="A64" t="s">
        <v>1124</v>
      </c>
      <c r="B64" t="s">
        <v>58</v>
      </c>
      <c r="C64" t="s">
        <v>59</v>
      </c>
      <c r="D64" t="s">
        <v>34</v>
      </c>
      <c r="E64" t="s">
        <v>35</v>
      </c>
      <c r="F64" t="s">
        <v>140</v>
      </c>
      <c r="G64" t="s">
        <v>781</v>
      </c>
      <c r="H64">
        <v>2</v>
      </c>
      <c r="I64" t="s">
        <v>1050</v>
      </c>
      <c r="J64" s="2">
        <v>45540</v>
      </c>
      <c r="K64" s="2">
        <v>45638</v>
      </c>
    </row>
    <row r="65" spans="1:11" x14ac:dyDescent="0.25">
      <c r="A65" t="s">
        <v>1125</v>
      </c>
      <c r="B65" t="s">
        <v>48</v>
      </c>
      <c r="C65" t="s">
        <v>49</v>
      </c>
      <c r="D65" t="s">
        <v>28</v>
      </c>
      <c r="E65" t="s">
        <v>35</v>
      </c>
      <c r="F65" t="s">
        <v>168</v>
      </c>
      <c r="G65" t="s">
        <v>231</v>
      </c>
      <c r="H65">
        <v>5</v>
      </c>
      <c r="I65" t="s">
        <v>1062</v>
      </c>
      <c r="J65" s="2">
        <v>45540</v>
      </c>
      <c r="K65" s="2">
        <v>45631</v>
      </c>
    </row>
    <row r="66" spans="1:11" x14ac:dyDescent="0.25">
      <c r="A66" t="s">
        <v>1126</v>
      </c>
      <c r="B66" t="s">
        <v>112</v>
      </c>
      <c r="C66" t="s">
        <v>8</v>
      </c>
      <c r="D66" t="s">
        <v>9</v>
      </c>
      <c r="E66" t="s">
        <v>35</v>
      </c>
      <c r="F66" t="s">
        <v>168</v>
      </c>
      <c r="G66" t="s">
        <v>624</v>
      </c>
      <c r="H66">
        <v>1</v>
      </c>
      <c r="I66" t="s">
        <v>1060</v>
      </c>
      <c r="J66" s="2">
        <v>45539</v>
      </c>
      <c r="K66" s="2">
        <v>45630</v>
      </c>
    </row>
    <row r="67" spans="1:11" x14ac:dyDescent="0.25">
      <c r="A67" t="s">
        <v>1127</v>
      </c>
      <c r="B67" t="s">
        <v>116</v>
      </c>
      <c r="C67" t="s">
        <v>84</v>
      </c>
      <c r="D67" t="s">
        <v>28</v>
      </c>
      <c r="E67" t="s">
        <v>35</v>
      </c>
      <c r="F67" t="s">
        <v>140</v>
      </c>
      <c r="G67" t="s">
        <v>816</v>
      </c>
      <c r="H67">
        <v>6</v>
      </c>
      <c r="I67" t="s">
        <v>1062</v>
      </c>
      <c r="J67" s="2">
        <v>45540</v>
      </c>
      <c r="K67" s="2">
        <v>45638</v>
      </c>
    </row>
    <row r="68" spans="1:11" x14ac:dyDescent="0.25">
      <c r="A68" t="s">
        <v>1128</v>
      </c>
      <c r="B68" t="s">
        <v>83</v>
      </c>
      <c r="C68" t="s">
        <v>84</v>
      </c>
      <c r="D68" t="s">
        <v>28</v>
      </c>
      <c r="E68" t="s">
        <v>35</v>
      </c>
      <c r="F68" t="s">
        <v>22</v>
      </c>
      <c r="G68" t="s">
        <v>884</v>
      </c>
      <c r="H68">
        <v>5</v>
      </c>
      <c r="I68" t="s">
        <v>1060</v>
      </c>
      <c r="J68" s="2">
        <v>45538</v>
      </c>
      <c r="K68" s="2">
        <v>45636</v>
      </c>
    </row>
    <row r="69" spans="1:11" x14ac:dyDescent="0.25">
      <c r="A69" t="s">
        <v>1129</v>
      </c>
      <c r="B69" t="s">
        <v>38</v>
      </c>
      <c r="C69" t="s">
        <v>39</v>
      </c>
      <c r="D69" t="s">
        <v>40</v>
      </c>
      <c r="E69" t="s">
        <v>35</v>
      </c>
      <c r="F69" t="s">
        <v>140</v>
      </c>
      <c r="G69" t="s">
        <v>484</v>
      </c>
      <c r="H69">
        <v>5</v>
      </c>
      <c r="I69" t="s">
        <v>1050</v>
      </c>
      <c r="J69" s="2">
        <v>45544</v>
      </c>
      <c r="K69" s="2">
        <v>45635</v>
      </c>
    </row>
    <row r="70" spans="1:11" x14ac:dyDescent="0.25">
      <c r="A70" t="s">
        <v>1130</v>
      </c>
      <c r="B70" t="s">
        <v>118</v>
      </c>
      <c r="C70" t="s">
        <v>82</v>
      </c>
      <c r="D70" t="s">
        <v>25</v>
      </c>
      <c r="E70" t="s">
        <v>35</v>
      </c>
      <c r="F70" t="s">
        <v>22</v>
      </c>
      <c r="G70" t="s">
        <v>1120</v>
      </c>
      <c r="H70">
        <v>6</v>
      </c>
      <c r="I70" t="s">
        <v>1050</v>
      </c>
      <c r="J70" s="2">
        <v>45540</v>
      </c>
      <c r="K70" s="2">
        <v>45631</v>
      </c>
    </row>
    <row r="71" spans="1:11" x14ac:dyDescent="0.25">
      <c r="A71" t="s">
        <v>1131</v>
      </c>
      <c r="B71" t="s">
        <v>54</v>
      </c>
      <c r="C71" t="s">
        <v>8</v>
      </c>
      <c r="D71" t="s">
        <v>9</v>
      </c>
      <c r="E71" t="s">
        <v>35</v>
      </c>
      <c r="F71" t="s">
        <v>168</v>
      </c>
      <c r="G71" t="s">
        <v>752</v>
      </c>
      <c r="H71">
        <v>-2</v>
      </c>
      <c r="I71" t="s">
        <v>1050</v>
      </c>
      <c r="J71" s="2">
        <v>45541</v>
      </c>
      <c r="K71" s="2">
        <v>45632</v>
      </c>
    </row>
    <row r="72" spans="1:11" x14ac:dyDescent="0.25">
      <c r="A72" t="s">
        <v>1132</v>
      </c>
      <c r="B72" t="s">
        <v>108</v>
      </c>
      <c r="C72" t="s">
        <v>30</v>
      </c>
      <c r="D72" t="s">
        <v>18</v>
      </c>
      <c r="E72" t="s">
        <v>35</v>
      </c>
      <c r="F72" t="s">
        <v>168</v>
      </c>
      <c r="G72" t="s">
        <v>368</v>
      </c>
      <c r="H72">
        <v>5</v>
      </c>
      <c r="I72" t="s">
        <v>1060</v>
      </c>
      <c r="J72" s="2">
        <v>45540</v>
      </c>
      <c r="K72" s="2">
        <v>45638</v>
      </c>
    </row>
    <row r="73" spans="1:11" x14ac:dyDescent="0.25">
      <c r="A73" t="s">
        <v>1133</v>
      </c>
      <c r="B73" t="s">
        <v>113</v>
      </c>
      <c r="C73" t="s">
        <v>30</v>
      </c>
      <c r="D73" t="s">
        <v>18</v>
      </c>
      <c r="E73" t="s">
        <v>35</v>
      </c>
      <c r="F73" t="s">
        <v>22</v>
      </c>
      <c r="G73" t="s">
        <v>481</v>
      </c>
      <c r="H73">
        <v>3</v>
      </c>
      <c r="I73" t="s">
        <v>1060</v>
      </c>
      <c r="J73" s="2">
        <v>45543</v>
      </c>
      <c r="K73" s="2">
        <v>45627</v>
      </c>
    </row>
    <row r="74" spans="1:11" x14ac:dyDescent="0.25">
      <c r="A74" t="s">
        <v>1134</v>
      </c>
      <c r="B74" t="s">
        <v>23</v>
      </c>
      <c r="C74" t="s">
        <v>24</v>
      </c>
      <c r="D74" t="s">
        <v>25</v>
      </c>
      <c r="E74" t="s">
        <v>35</v>
      </c>
      <c r="F74" t="s">
        <v>168</v>
      </c>
      <c r="G74" t="s">
        <v>227</v>
      </c>
      <c r="H74">
        <v>3</v>
      </c>
      <c r="I74" t="s">
        <v>1062</v>
      </c>
      <c r="J74" s="2">
        <v>45542</v>
      </c>
      <c r="K74" s="2">
        <v>45633</v>
      </c>
    </row>
    <row r="75" spans="1:11" x14ac:dyDescent="0.25">
      <c r="A75" t="s">
        <v>1135</v>
      </c>
      <c r="B75" t="s">
        <v>36</v>
      </c>
      <c r="C75" t="s">
        <v>37</v>
      </c>
      <c r="D75" t="s">
        <v>14</v>
      </c>
      <c r="E75" t="s">
        <v>35</v>
      </c>
      <c r="F75" t="s">
        <v>140</v>
      </c>
      <c r="G75" t="s">
        <v>636</v>
      </c>
      <c r="H75">
        <v>5</v>
      </c>
      <c r="I75" t="s">
        <v>1050</v>
      </c>
      <c r="J75" s="2">
        <v>45544</v>
      </c>
      <c r="K75" s="2">
        <v>45635</v>
      </c>
    </row>
    <row r="76" spans="1:11" x14ac:dyDescent="0.25">
      <c r="A76" t="s">
        <v>1136</v>
      </c>
      <c r="B76" t="s">
        <v>103</v>
      </c>
      <c r="C76" t="s">
        <v>84</v>
      </c>
      <c r="D76" t="s">
        <v>28</v>
      </c>
      <c r="E76" t="s">
        <v>35</v>
      </c>
      <c r="F76" t="s">
        <v>168</v>
      </c>
      <c r="G76" t="s">
        <v>915</v>
      </c>
      <c r="H76">
        <v>2</v>
      </c>
      <c r="I76" t="s">
        <v>1050</v>
      </c>
      <c r="J76" s="2">
        <v>45545</v>
      </c>
      <c r="K76" s="2">
        <v>45636</v>
      </c>
    </row>
    <row r="77" spans="1:11" x14ac:dyDescent="0.25">
      <c r="A77" t="s">
        <v>1137</v>
      </c>
      <c r="B77" t="s">
        <v>48</v>
      </c>
      <c r="C77" t="s">
        <v>49</v>
      </c>
      <c r="D77" t="s">
        <v>28</v>
      </c>
      <c r="E77" t="s">
        <v>35</v>
      </c>
      <c r="F77" t="s">
        <v>168</v>
      </c>
      <c r="G77" t="s">
        <v>488</v>
      </c>
      <c r="H77">
        <v>7</v>
      </c>
      <c r="I77" t="s">
        <v>1060</v>
      </c>
      <c r="J77" s="2">
        <v>45542</v>
      </c>
      <c r="K77" s="2">
        <v>45626</v>
      </c>
    </row>
    <row r="78" spans="1:11" x14ac:dyDescent="0.25">
      <c r="A78" t="s">
        <v>1138</v>
      </c>
      <c r="B78" t="s">
        <v>93</v>
      </c>
      <c r="C78" t="s">
        <v>79</v>
      </c>
      <c r="D78" t="s">
        <v>25</v>
      </c>
      <c r="E78" t="s">
        <v>35</v>
      </c>
      <c r="F78" t="s">
        <v>22</v>
      </c>
      <c r="G78" t="s">
        <v>374</v>
      </c>
      <c r="H78">
        <v>3</v>
      </c>
      <c r="I78" t="s">
        <v>1060</v>
      </c>
      <c r="J78" s="2">
        <v>45542</v>
      </c>
      <c r="K78" s="2">
        <v>45640</v>
      </c>
    </row>
    <row r="79" spans="1:11" x14ac:dyDescent="0.25">
      <c r="A79" t="s">
        <v>1139</v>
      </c>
      <c r="B79" t="s">
        <v>106</v>
      </c>
      <c r="C79" t="s">
        <v>107</v>
      </c>
      <c r="D79" t="s">
        <v>67</v>
      </c>
      <c r="E79" t="s">
        <v>35</v>
      </c>
      <c r="F79" t="s">
        <v>168</v>
      </c>
      <c r="G79" t="s">
        <v>702</v>
      </c>
      <c r="H79">
        <v>3</v>
      </c>
      <c r="I79" t="s">
        <v>1050</v>
      </c>
      <c r="J79" s="2">
        <v>45540</v>
      </c>
      <c r="K79" s="2">
        <v>45638</v>
      </c>
    </row>
    <row r="80" spans="1:11" x14ac:dyDescent="0.25">
      <c r="A80" t="s">
        <v>1140</v>
      </c>
      <c r="B80" t="s">
        <v>68</v>
      </c>
      <c r="C80" t="s">
        <v>49</v>
      </c>
      <c r="D80" t="s">
        <v>28</v>
      </c>
      <c r="E80" t="s">
        <v>35</v>
      </c>
      <c r="F80" t="s">
        <v>168</v>
      </c>
      <c r="G80" t="s">
        <v>809</v>
      </c>
      <c r="H80">
        <v>4</v>
      </c>
      <c r="I80" t="s">
        <v>1062</v>
      </c>
      <c r="J80" s="2">
        <v>45544</v>
      </c>
      <c r="K80" s="2">
        <v>45642</v>
      </c>
    </row>
    <row r="81" spans="1:11" x14ac:dyDescent="0.25">
      <c r="A81" t="s">
        <v>1141</v>
      </c>
      <c r="B81" t="s">
        <v>50</v>
      </c>
      <c r="C81" t="s">
        <v>51</v>
      </c>
      <c r="D81" t="s">
        <v>21</v>
      </c>
      <c r="E81" t="s">
        <v>35</v>
      </c>
      <c r="F81" t="s">
        <v>22</v>
      </c>
      <c r="G81" t="s">
        <v>1016</v>
      </c>
      <c r="H81">
        <v>4</v>
      </c>
      <c r="I81" t="s">
        <v>1060</v>
      </c>
      <c r="J81" s="2">
        <v>45541</v>
      </c>
      <c r="K81" s="2">
        <v>45625</v>
      </c>
    </row>
    <row r="82" spans="1:11" x14ac:dyDescent="0.25">
      <c r="A82" t="s">
        <v>1142</v>
      </c>
      <c r="B82" t="s">
        <v>36</v>
      </c>
      <c r="C82" t="s">
        <v>37</v>
      </c>
      <c r="D82" t="s">
        <v>14</v>
      </c>
      <c r="E82" t="s">
        <v>35</v>
      </c>
      <c r="F82" t="s">
        <v>140</v>
      </c>
      <c r="G82" t="s">
        <v>1000</v>
      </c>
      <c r="H82">
        <v>6</v>
      </c>
      <c r="I82" t="s">
        <v>1050</v>
      </c>
      <c r="J82" s="2">
        <v>45540</v>
      </c>
      <c r="K82" s="2">
        <v>45624</v>
      </c>
    </row>
    <row r="83" spans="1:11" x14ac:dyDescent="0.25">
      <c r="A83" t="s">
        <v>1143</v>
      </c>
      <c r="B83" t="s">
        <v>32</v>
      </c>
      <c r="C83" t="s">
        <v>33</v>
      </c>
      <c r="D83" t="s">
        <v>34</v>
      </c>
      <c r="E83" t="s">
        <v>35</v>
      </c>
      <c r="F83" t="s">
        <v>168</v>
      </c>
      <c r="G83" t="s">
        <v>606</v>
      </c>
      <c r="H83">
        <v>5</v>
      </c>
      <c r="I83" t="s">
        <v>1062</v>
      </c>
      <c r="J83" s="2">
        <v>45545</v>
      </c>
      <c r="K83" s="2">
        <v>45629</v>
      </c>
    </row>
    <row r="84" spans="1:11" x14ac:dyDescent="0.25">
      <c r="A84" t="s">
        <v>1144</v>
      </c>
      <c r="B84" t="s">
        <v>58</v>
      </c>
      <c r="C84" t="s">
        <v>59</v>
      </c>
      <c r="D84" t="s">
        <v>34</v>
      </c>
      <c r="E84" t="s">
        <v>35</v>
      </c>
      <c r="F84" t="s">
        <v>168</v>
      </c>
      <c r="G84" t="s">
        <v>668</v>
      </c>
      <c r="H84">
        <v>3</v>
      </c>
      <c r="I84" t="s">
        <v>1050</v>
      </c>
      <c r="J84" s="2">
        <v>45539</v>
      </c>
      <c r="K84" s="2">
        <v>45630</v>
      </c>
    </row>
    <row r="85" spans="1:11" x14ac:dyDescent="0.25">
      <c r="A85" t="s">
        <v>1145</v>
      </c>
      <c r="B85" t="s">
        <v>109</v>
      </c>
      <c r="C85" t="s">
        <v>91</v>
      </c>
      <c r="D85" t="s">
        <v>21</v>
      </c>
      <c r="E85" t="s">
        <v>35</v>
      </c>
      <c r="F85" t="s">
        <v>168</v>
      </c>
      <c r="G85" t="s">
        <v>805</v>
      </c>
      <c r="H85">
        <v>9</v>
      </c>
      <c r="I85" t="s">
        <v>1050</v>
      </c>
      <c r="J85" s="2">
        <v>45538</v>
      </c>
      <c r="K85" s="2">
        <v>45636</v>
      </c>
    </row>
    <row r="86" spans="1:11" x14ac:dyDescent="0.25">
      <c r="A86" t="s">
        <v>1146</v>
      </c>
      <c r="B86" t="s">
        <v>114</v>
      </c>
      <c r="C86" t="s">
        <v>39</v>
      </c>
      <c r="D86" t="s">
        <v>40</v>
      </c>
      <c r="E86" t="s">
        <v>35</v>
      </c>
      <c r="F86" t="s">
        <v>168</v>
      </c>
      <c r="G86" t="s">
        <v>381</v>
      </c>
      <c r="H86">
        <v>2</v>
      </c>
      <c r="I86" t="s">
        <v>1050</v>
      </c>
      <c r="J86" s="2">
        <v>45539</v>
      </c>
      <c r="K86" s="2">
        <v>45623</v>
      </c>
    </row>
    <row r="87" spans="1:11" x14ac:dyDescent="0.25">
      <c r="A87" t="s">
        <v>1147</v>
      </c>
      <c r="B87" t="s">
        <v>100</v>
      </c>
      <c r="C87" t="s">
        <v>101</v>
      </c>
      <c r="D87" t="s">
        <v>25</v>
      </c>
      <c r="E87" t="s">
        <v>35</v>
      </c>
      <c r="F87" t="s">
        <v>22</v>
      </c>
      <c r="G87" t="s">
        <v>763</v>
      </c>
      <c r="H87">
        <v>2</v>
      </c>
      <c r="I87" t="s">
        <v>1062</v>
      </c>
      <c r="J87" s="2">
        <v>45543</v>
      </c>
      <c r="K87" s="2">
        <v>45634</v>
      </c>
    </row>
    <row r="88" spans="1:11" x14ac:dyDescent="0.25">
      <c r="A88" t="s">
        <v>1148</v>
      </c>
      <c r="B88" t="s">
        <v>88</v>
      </c>
      <c r="C88" t="s">
        <v>89</v>
      </c>
      <c r="D88" t="s">
        <v>34</v>
      </c>
      <c r="E88" t="s">
        <v>35</v>
      </c>
      <c r="F88" t="s">
        <v>168</v>
      </c>
      <c r="G88" t="s">
        <v>1025</v>
      </c>
      <c r="H88">
        <v>1</v>
      </c>
      <c r="I88" t="s">
        <v>1062</v>
      </c>
      <c r="J88" s="2">
        <v>45539</v>
      </c>
      <c r="K88" s="2">
        <v>45630</v>
      </c>
    </row>
    <row r="89" spans="1:11" x14ac:dyDescent="0.25">
      <c r="A89" t="s">
        <v>1149</v>
      </c>
      <c r="B89" t="s">
        <v>80</v>
      </c>
      <c r="C89" t="s">
        <v>61</v>
      </c>
      <c r="D89" t="s">
        <v>9</v>
      </c>
      <c r="E89" t="s">
        <v>35</v>
      </c>
      <c r="F89" t="s">
        <v>168</v>
      </c>
      <c r="G89" t="s">
        <v>603</v>
      </c>
      <c r="H89">
        <v>7</v>
      </c>
      <c r="I89" t="s">
        <v>1062</v>
      </c>
      <c r="J89" s="2">
        <v>45543</v>
      </c>
      <c r="K89" s="2">
        <v>45627</v>
      </c>
    </row>
    <row r="90" spans="1:11" x14ac:dyDescent="0.25">
      <c r="A90" t="s">
        <v>1150</v>
      </c>
      <c r="B90" t="s">
        <v>103</v>
      </c>
      <c r="C90" t="s">
        <v>84</v>
      </c>
      <c r="D90" t="s">
        <v>28</v>
      </c>
      <c r="E90" t="s">
        <v>35</v>
      </c>
      <c r="F90" t="s">
        <v>22</v>
      </c>
      <c r="G90" t="s">
        <v>958</v>
      </c>
      <c r="H90">
        <v>2</v>
      </c>
      <c r="I90" t="s">
        <v>1060</v>
      </c>
      <c r="J90" s="2">
        <v>45543</v>
      </c>
      <c r="K90" s="2">
        <v>45641</v>
      </c>
    </row>
    <row r="91" spans="1:11" x14ac:dyDescent="0.25">
      <c r="A91" t="s">
        <v>1151</v>
      </c>
      <c r="B91" t="s">
        <v>62</v>
      </c>
      <c r="C91" t="s">
        <v>24</v>
      </c>
      <c r="D91" t="s">
        <v>25</v>
      </c>
      <c r="E91" t="s">
        <v>35</v>
      </c>
      <c r="F91" t="s">
        <v>22</v>
      </c>
      <c r="G91" t="s">
        <v>401</v>
      </c>
      <c r="H91">
        <v>3</v>
      </c>
      <c r="I91" t="s">
        <v>1060</v>
      </c>
      <c r="J91" s="2">
        <v>45542</v>
      </c>
      <c r="K91" s="2">
        <v>45626</v>
      </c>
    </row>
    <row r="92" spans="1:11" x14ac:dyDescent="0.25">
      <c r="A92" t="s">
        <v>1152</v>
      </c>
      <c r="B92" t="s">
        <v>99</v>
      </c>
      <c r="C92" t="s">
        <v>75</v>
      </c>
      <c r="D92" t="s">
        <v>18</v>
      </c>
      <c r="E92" t="s">
        <v>35</v>
      </c>
      <c r="F92" t="s">
        <v>22</v>
      </c>
      <c r="G92" t="s">
        <v>481</v>
      </c>
      <c r="H92">
        <v>8</v>
      </c>
      <c r="I92" t="s">
        <v>1062</v>
      </c>
      <c r="J92" s="2">
        <v>45539</v>
      </c>
      <c r="K92" s="2">
        <v>45637</v>
      </c>
    </row>
    <row r="93" spans="1:11" x14ac:dyDescent="0.25">
      <c r="A93" t="s">
        <v>1153</v>
      </c>
      <c r="B93" t="s">
        <v>90</v>
      </c>
      <c r="C93" t="s">
        <v>91</v>
      </c>
      <c r="D93" t="s">
        <v>21</v>
      </c>
      <c r="E93" t="s">
        <v>35</v>
      </c>
      <c r="F93" t="s">
        <v>140</v>
      </c>
      <c r="G93" t="s">
        <v>927</v>
      </c>
      <c r="H93">
        <v>5</v>
      </c>
      <c r="I93" t="s">
        <v>1060</v>
      </c>
      <c r="J93" s="2">
        <v>45538</v>
      </c>
      <c r="K93" s="2">
        <v>45636</v>
      </c>
    </row>
    <row r="94" spans="1:11" x14ac:dyDescent="0.25">
      <c r="A94" t="s">
        <v>1154</v>
      </c>
      <c r="B94" t="s">
        <v>45</v>
      </c>
      <c r="C94" t="s">
        <v>33</v>
      </c>
      <c r="D94" t="s">
        <v>34</v>
      </c>
      <c r="E94" t="s">
        <v>35</v>
      </c>
      <c r="F94" t="s">
        <v>168</v>
      </c>
      <c r="G94" t="s">
        <v>271</v>
      </c>
      <c r="H94">
        <v>2</v>
      </c>
      <c r="I94" t="s">
        <v>1050</v>
      </c>
      <c r="J94" s="2">
        <v>45538</v>
      </c>
      <c r="K94" s="2">
        <v>45636</v>
      </c>
    </row>
    <row r="95" spans="1:11" x14ac:dyDescent="0.25">
      <c r="A95" t="s">
        <v>1155</v>
      </c>
      <c r="B95" t="s">
        <v>98</v>
      </c>
      <c r="C95" t="s">
        <v>79</v>
      </c>
      <c r="D95" t="s">
        <v>25</v>
      </c>
      <c r="E95" t="s">
        <v>35</v>
      </c>
      <c r="F95" t="s">
        <v>140</v>
      </c>
      <c r="G95" t="s">
        <v>896</v>
      </c>
      <c r="H95">
        <v>5</v>
      </c>
      <c r="I95" t="s">
        <v>1062</v>
      </c>
      <c r="J95" s="2">
        <v>45541</v>
      </c>
      <c r="K95" s="2">
        <v>45625</v>
      </c>
    </row>
    <row r="96" spans="1:11" x14ac:dyDescent="0.25">
      <c r="A96" t="s">
        <v>1156</v>
      </c>
      <c r="B96" t="s">
        <v>32</v>
      </c>
      <c r="C96" t="s">
        <v>33</v>
      </c>
      <c r="D96" t="s">
        <v>34</v>
      </c>
      <c r="E96" t="s">
        <v>35</v>
      </c>
      <c r="F96" t="s">
        <v>140</v>
      </c>
      <c r="G96" t="s">
        <v>542</v>
      </c>
      <c r="H96">
        <v>3</v>
      </c>
      <c r="I96" t="s">
        <v>1050</v>
      </c>
      <c r="J96" s="2">
        <v>45544</v>
      </c>
      <c r="K96" s="2">
        <v>45635</v>
      </c>
    </row>
    <row r="97" spans="1:11" x14ac:dyDescent="0.25">
      <c r="A97" t="s">
        <v>1157</v>
      </c>
      <c r="B97" t="s">
        <v>71</v>
      </c>
      <c r="C97" t="s">
        <v>30</v>
      </c>
      <c r="D97" t="s">
        <v>18</v>
      </c>
      <c r="E97" t="s">
        <v>35</v>
      </c>
      <c r="F97" t="s">
        <v>168</v>
      </c>
      <c r="G97" t="s">
        <v>790</v>
      </c>
      <c r="H97">
        <v>7</v>
      </c>
      <c r="I97" t="s">
        <v>1060</v>
      </c>
      <c r="J97" s="2">
        <v>45540</v>
      </c>
      <c r="K97" s="2">
        <v>45638</v>
      </c>
    </row>
    <row r="98" spans="1:11" x14ac:dyDescent="0.25">
      <c r="A98" t="s">
        <v>1158</v>
      </c>
      <c r="B98" t="s">
        <v>50</v>
      </c>
      <c r="C98" t="s">
        <v>51</v>
      </c>
      <c r="D98" t="s">
        <v>21</v>
      </c>
      <c r="E98" t="s">
        <v>35</v>
      </c>
      <c r="F98" t="s">
        <v>168</v>
      </c>
      <c r="G98" t="s">
        <v>459</v>
      </c>
      <c r="H98">
        <v>7</v>
      </c>
      <c r="I98" t="s">
        <v>1062</v>
      </c>
      <c r="J98" s="2">
        <v>45544</v>
      </c>
      <c r="K98" s="2">
        <v>45642</v>
      </c>
    </row>
    <row r="99" spans="1:11" x14ac:dyDescent="0.25">
      <c r="A99" t="s">
        <v>1159</v>
      </c>
      <c r="B99" t="s">
        <v>104</v>
      </c>
      <c r="C99" t="s">
        <v>75</v>
      </c>
      <c r="D99" t="s">
        <v>18</v>
      </c>
      <c r="E99" t="s">
        <v>35</v>
      </c>
      <c r="F99" t="s">
        <v>140</v>
      </c>
      <c r="G99" t="s">
        <v>658</v>
      </c>
      <c r="H99">
        <v>2</v>
      </c>
      <c r="I99" t="s">
        <v>1062</v>
      </c>
      <c r="J99" s="2">
        <v>45540</v>
      </c>
      <c r="K99" s="2">
        <v>45624</v>
      </c>
    </row>
    <row r="100" spans="1:11" x14ac:dyDescent="0.25">
      <c r="A100" t="s">
        <v>1160</v>
      </c>
      <c r="B100" t="s">
        <v>60</v>
      </c>
      <c r="C100" t="s">
        <v>61</v>
      </c>
      <c r="D100" t="s">
        <v>9</v>
      </c>
      <c r="E100" t="s">
        <v>35</v>
      </c>
      <c r="F100" t="s">
        <v>168</v>
      </c>
      <c r="G100" t="s">
        <v>315</v>
      </c>
      <c r="H100">
        <v>5</v>
      </c>
      <c r="I100" t="s">
        <v>1050</v>
      </c>
      <c r="J100" s="2">
        <v>45539</v>
      </c>
      <c r="K100" s="2">
        <v>45637</v>
      </c>
    </row>
    <row r="101" spans="1:11" x14ac:dyDescent="0.25">
      <c r="A101" t="s">
        <v>1161</v>
      </c>
      <c r="B101" t="s">
        <v>43</v>
      </c>
      <c r="C101" t="s">
        <v>44</v>
      </c>
      <c r="D101" t="s">
        <v>18</v>
      </c>
      <c r="E101" t="s">
        <v>35</v>
      </c>
      <c r="F101" t="s">
        <v>140</v>
      </c>
      <c r="G101" t="s">
        <v>560</v>
      </c>
      <c r="H101">
        <v>8</v>
      </c>
      <c r="I101" t="s">
        <v>1060</v>
      </c>
      <c r="J101" s="2">
        <v>45541</v>
      </c>
      <c r="K101" s="2">
        <v>45625</v>
      </c>
    </row>
    <row r="102" spans="1:11" x14ac:dyDescent="0.25">
      <c r="A102" t="s">
        <v>1162</v>
      </c>
      <c r="B102" t="s">
        <v>93</v>
      </c>
      <c r="C102" t="s">
        <v>79</v>
      </c>
      <c r="D102" t="s">
        <v>25</v>
      </c>
      <c r="E102" t="s">
        <v>35</v>
      </c>
      <c r="F102" t="s">
        <v>140</v>
      </c>
      <c r="G102" t="s">
        <v>452</v>
      </c>
      <c r="H102">
        <v>1</v>
      </c>
      <c r="I102" t="s">
        <v>1050</v>
      </c>
      <c r="J102" s="2">
        <v>45541</v>
      </c>
      <c r="K102" s="2">
        <v>45625</v>
      </c>
    </row>
    <row r="103" spans="1:11" x14ac:dyDescent="0.25">
      <c r="A103" t="s">
        <v>1163</v>
      </c>
      <c r="B103" t="s">
        <v>41</v>
      </c>
      <c r="C103" t="s">
        <v>42</v>
      </c>
      <c r="D103" t="s">
        <v>28</v>
      </c>
      <c r="E103" t="s">
        <v>35</v>
      </c>
      <c r="F103" t="s">
        <v>168</v>
      </c>
      <c r="G103" t="s">
        <v>809</v>
      </c>
      <c r="H103">
        <v>2</v>
      </c>
      <c r="I103" t="s">
        <v>1062</v>
      </c>
      <c r="J103" s="2">
        <v>45542</v>
      </c>
      <c r="K103" s="2">
        <v>45626</v>
      </c>
    </row>
    <row r="104" spans="1:11" x14ac:dyDescent="0.25">
      <c r="A104" t="s">
        <v>1164</v>
      </c>
      <c r="B104" t="s">
        <v>19</v>
      </c>
      <c r="C104" t="s">
        <v>20</v>
      </c>
      <c r="D104" t="s">
        <v>21</v>
      </c>
      <c r="E104" t="s">
        <v>35</v>
      </c>
      <c r="F104" t="s">
        <v>140</v>
      </c>
      <c r="G104" t="s">
        <v>507</v>
      </c>
      <c r="H104">
        <v>5</v>
      </c>
      <c r="I104" t="s">
        <v>1050</v>
      </c>
      <c r="J104" s="2">
        <v>45541</v>
      </c>
      <c r="K104" s="2">
        <v>45632</v>
      </c>
    </row>
    <row r="105" spans="1:11" x14ac:dyDescent="0.25">
      <c r="A105" t="s">
        <v>1165</v>
      </c>
      <c r="B105" t="s">
        <v>117</v>
      </c>
      <c r="C105" t="s">
        <v>75</v>
      </c>
      <c r="D105" t="s">
        <v>18</v>
      </c>
      <c r="E105" t="s">
        <v>35</v>
      </c>
      <c r="F105" t="s">
        <v>140</v>
      </c>
      <c r="G105" t="s">
        <v>591</v>
      </c>
      <c r="H105">
        <v>5</v>
      </c>
      <c r="I105" t="s">
        <v>1060</v>
      </c>
      <c r="J105" s="2">
        <v>45538</v>
      </c>
      <c r="K105" s="2">
        <v>45622</v>
      </c>
    </row>
    <row r="106" spans="1:11" x14ac:dyDescent="0.25">
      <c r="A106" t="s">
        <v>1166</v>
      </c>
      <c r="B106" t="s">
        <v>116</v>
      </c>
      <c r="C106" t="s">
        <v>84</v>
      </c>
      <c r="D106" t="s">
        <v>28</v>
      </c>
      <c r="E106" t="s">
        <v>35</v>
      </c>
      <c r="F106" t="s">
        <v>140</v>
      </c>
      <c r="G106" t="s">
        <v>191</v>
      </c>
      <c r="H106">
        <v>6</v>
      </c>
      <c r="I106" t="s">
        <v>1060</v>
      </c>
      <c r="J106" s="2">
        <v>45538</v>
      </c>
      <c r="K106" s="2">
        <v>45629</v>
      </c>
    </row>
    <row r="107" spans="1:11" x14ac:dyDescent="0.25">
      <c r="A107" t="s">
        <v>1167</v>
      </c>
      <c r="B107" t="s">
        <v>109</v>
      </c>
      <c r="C107" t="s">
        <v>91</v>
      </c>
      <c r="D107" t="s">
        <v>21</v>
      </c>
      <c r="E107" t="s">
        <v>35</v>
      </c>
      <c r="F107" t="s">
        <v>168</v>
      </c>
      <c r="G107" t="s">
        <v>843</v>
      </c>
      <c r="H107">
        <v>2</v>
      </c>
      <c r="I107" t="s">
        <v>1060</v>
      </c>
      <c r="J107" s="2">
        <v>45541</v>
      </c>
      <c r="K107" s="2">
        <v>45639</v>
      </c>
    </row>
    <row r="108" spans="1:11" x14ac:dyDescent="0.25">
      <c r="A108" t="s">
        <v>1168</v>
      </c>
      <c r="B108" t="s">
        <v>80</v>
      </c>
      <c r="C108" t="s">
        <v>61</v>
      </c>
      <c r="D108" t="s">
        <v>9</v>
      </c>
      <c r="E108" t="s">
        <v>35</v>
      </c>
      <c r="F108" t="s">
        <v>140</v>
      </c>
      <c r="G108" t="s">
        <v>699</v>
      </c>
      <c r="H108">
        <v>0</v>
      </c>
      <c r="I108" t="s">
        <v>1062</v>
      </c>
      <c r="J108" s="2">
        <v>45544</v>
      </c>
      <c r="K108" s="2">
        <v>45642</v>
      </c>
    </row>
    <row r="109" spans="1:11" x14ac:dyDescent="0.25">
      <c r="A109" t="s">
        <v>1169</v>
      </c>
      <c r="B109" t="s">
        <v>97</v>
      </c>
      <c r="C109" t="s">
        <v>33</v>
      </c>
      <c r="D109" t="s">
        <v>34</v>
      </c>
      <c r="E109" t="s">
        <v>35</v>
      </c>
      <c r="F109" t="s">
        <v>140</v>
      </c>
      <c r="G109" t="s">
        <v>566</v>
      </c>
      <c r="H109">
        <v>4</v>
      </c>
      <c r="I109" t="s">
        <v>1062</v>
      </c>
      <c r="J109" s="2">
        <v>45543</v>
      </c>
      <c r="K109" s="2">
        <v>45641</v>
      </c>
    </row>
    <row r="110" spans="1:11" x14ac:dyDescent="0.25">
      <c r="A110" t="s">
        <v>1170</v>
      </c>
      <c r="B110" t="s">
        <v>76</v>
      </c>
      <c r="C110" t="s">
        <v>8</v>
      </c>
      <c r="D110" t="s">
        <v>9</v>
      </c>
      <c r="E110" t="s">
        <v>35</v>
      </c>
      <c r="F110" t="s">
        <v>22</v>
      </c>
      <c r="G110" t="s">
        <v>1016</v>
      </c>
      <c r="H110">
        <v>4</v>
      </c>
      <c r="I110" t="s">
        <v>1060</v>
      </c>
      <c r="J110" s="2">
        <v>45541</v>
      </c>
      <c r="K110" s="2">
        <v>45639</v>
      </c>
    </row>
    <row r="111" spans="1:11" x14ac:dyDescent="0.25">
      <c r="A111" t="s">
        <v>1171</v>
      </c>
      <c r="B111" t="s">
        <v>94</v>
      </c>
      <c r="C111" t="s">
        <v>95</v>
      </c>
      <c r="D111" t="s">
        <v>21</v>
      </c>
      <c r="E111" t="s">
        <v>35</v>
      </c>
      <c r="F111" t="s">
        <v>140</v>
      </c>
      <c r="G111" t="s">
        <v>677</v>
      </c>
      <c r="H111">
        <v>1</v>
      </c>
      <c r="I111" t="s">
        <v>1060</v>
      </c>
      <c r="J111" s="2">
        <v>45545</v>
      </c>
      <c r="K111" s="2">
        <v>45636</v>
      </c>
    </row>
    <row r="112" spans="1:11" x14ac:dyDescent="0.25">
      <c r="A112" t="s">
        <v>1172</v>
      </c>
      <c r="B112" t="s">
        <v>41</v>
      </c>
      <c r="C112" t="s">
        <v>42</v>
      </c>
      <c r="D112" t="s">
        <v>28</v>
      </c>
      <c r="E112" t="s">
        <v>35</v>
      </c>
      <c r="F112" t="s">
        <v>140</v>
      </c>
      <c r="G112" t="s">
        <v>915</v>
      </c>
      <c r="H112">
        <v>2</v>
      </c>
      <c r="I112" t="s">
        <v>1050</v>
      </c>
      <c r="J112" s="2">
        <v>45538</v>
      </c>
      <c r="K112" s="2">
        <v>45622</v>
      </c>
    </row>
    <row r="113" spans="1:11" x14ac:dyDescent="0.25">
      <c r="A113" t="s">
        <v>1173</v>
      </c>
      <c r="B113" t="s">
        <v>55</v>
      </c>
      <c r="C113" t="s">
        <v>56</v>
      </c>
      <c r="D113" t="s">
        <v>25</v>
      </c>
      <c r="E113" t="s">
        <v>35</v>
      </c>
      <c r="F113" t="s">
        <v>140</v>
      </c>
      <c r="G113" t="s">
        <v>760</v>
      </c>
      <c r="H113">
        <v>2</v>
      </c>
      <c r="I113" t="s">
        <v>1062</v>
      </c>
      <c r="J113" s="2">
        <v>45543</v>
      </c>
      <c r="K113" s="2">
        <v>45627</v>
      </c>
    </row>
    <row r="114" spans="1:11" x14ac:dyDescent="0.25">
      <c r="A114" t="s">
        <v>1174</v>
      </c>
      <c r="B114" t="s">
        <v>100</v>
      </c>
      <c r="C114" t="s">
        <v>101</v>
      </c>
      <c r="D114" t="s">
        <v>25</v>
      </c>
      <c r="E114" t="s">
        <v>35</v>
      </c>
      <c r="F114" t="s">
        <v>168</v>
      </c>
      <c r="G114" t="s">
        <v>563</v>
      </c>
      <c r="H114">
        <v>4</v>
      </c>
      <c r="I114" t="s">
        <v>1062</v>
      </c>
      <c r="J114" s="2">
        <v>45542</v>
      </c>
      <c r="K114" s="2">
        <v>45633</v>
      </c>
    </row>
    <row r="115" spans="1:11" x14ac:dyDescent="0.25">
      <c r="A115" t="s">
        <v>1175</v>
      </c>
      <c r="B115" t="s">
        <v>110</v>
      </c>
      <c r="C115" t="s">
        <v>70</v>
      </c>
      <c r="D115" t="s">
        <v>9</v>
      </c>
      <c r="E115" t="s">
        <v>35</v>
      </c>
      <c r="F115" t="s">
        <v>168</v>
      </c>
      <c r="G115" t="s">
        <v>775</v>
      </c>
      <c r="H115">
        <v>8</v>
      </c>
      <c r="I115" t="s">
        <v>1050</v>
      </c>
      <c r="J115" s="2">
        <v>45540</v>
      </c>
      <c r="K115" s="2">
        <v>45624</v>
      </c>
    </row>
    <row r="116" spans="1:11" x14ac:dyDescent="0.25">
      <c r="A116" t="s">
        <v>1176</v>
      </c>
      <c r="B116" t="s">
        <v>99</v>
      </c>
      <c r="C116" t="s">
        <v>75</v>
      </c>
      <c r="D116" t="s">
        <v>18</v>
      </c>
      <c r="E116" t="s">
        <v>35</v>
      </c>
      <c r="F116" t="s">
        <v>22</v>
      </c>
      <c r="G116" t="s">
        <v>560</v>
      </c>
      <c r="H116">
        <v>0</v>
      </c>
      <c r="I116" t="s">
        <v>1060</v>
      </c>
      <c r="J116" s="2">
        <v>45539</v>
      </c>
      <c r="K116" s="2">
        <v>45630</v>
      </c>
    </row>
    <row r="117" spans="1:11" x14ac:dyDescent="0.25">
      <c r="A117" t="s">
        <v>1177</v>
      </c>
      <c r="B117" t="s">
        <v>85</v>
      </c>
      <c r="C117" t="s">
        <v>84</v>
      </c>
      <c r="D117" t="s">
        <v>28</v>
      </c>
      <c r="E117" t="s">
        <v>35</v>
      </c>
      <c r="F117" t="s">
        <v>22</v>
      </c>
      <c r="G117" t="s">
        <v>979</v>
      </c>
      <c r="H117">
        <v>3</v>
      </c>
      <c r="I117" t="s">
        <v>1060</v>
      </c>
      <c r="J117" s="2">
        <v>45541</v>
      </c>
      <c r="K117" s="2">
        <v>45639</v>
      </c>
    </row>
    <row r="118" spans="1:11" x14ac:dyDescent="0.25">
      <c r="A118" t="s">
        <v>1178</v>
      </c>
      <c r="B118" t="s">
        <v>102</v>
      </c>
      <c r="C118" t="s">
        <v>37</v>
      </c>
      <c r="D118" t="s">
        <v>14</v>
      </c>
      <c r="E118" t="s">
        <v>35</v>
      </c>
      <c r="F118" t="s">
        <v>22</v>
      </c>
      <c r="G118" t="s">
        <v>390</v>
      </c>
      <c r="H118">
        <v>5</v>
      </c>
      <c r="I118" t="s">
        <v>1050</v>
      </c>
      <c r="J118" s="2">
        <v>45542</v>
      </c>
      <c r="K118" s="2">
        <v>45626</v>
      </c>
    </row>
    <row r="119" spans="1:11" x14ac:dyDescent="0.25">
      <c r="A119" t="s">
        <v>1179</v>
      </c>
      <c r="B119" t="s">
        <v>106</v>
      </c>
      <c r="C119" t="s">
        <v>107</v>
      </c>
      <c r="D119" t="s">
        <v>67</v>
      </c>
      <c r="E119" t="s">
        <v>35</v>
      </c>
      <c r="F119" t="s">
        <v>140</v>
      </c>
      <c r="G119" t="s">
        <v>1022</v>
      </c>
      <c r="H119">
        <v>3</v>
      </c>
      <c r="I119" t="s">
        <v>1060</v>
      </c>
      <c r="J119" s="2">
        <v>45542</v>
      </c>
      <c r="K119" s="2">
        <v>45626</v>
      </c>
    </row>
    <row r="120" spans="1:11" x14ac:dyDescent="0.25">
      <c r="A120" t="s">
        <v>1180</v>
      </c>
      <c r="B120" t="s">
        <v>12</v>
      </c>
      <c r="C120" t="s">
        <v>13</v>
      </c>
      <c r="D120" t="s">
        <v>14</v>
      </c>
      <c r="E120" t="s">
        <v>35</v>
      </c>
      <c r="F120" t="s">
        <v>168</v>
      </c>
      <c r="G120" t="s">
        <v>884</v>
      </c>
      <c r="H120">
        <v>1</v>
      </c>
      <c r="I120" t="s">
        <v>1050</v>
      </c>
      <c r="J120" s="2">
        <v>45544</v>
      </c>
      <c r="K120" s="2">
        <v>45642</v>
      </c>
    </row>
    <row r="121" spans="1:11" x14ac:dyDescent="0.25">
      <c r="A121" t="s">
        <v>1181</v>
      </c>
      <c r="B121" t="s">
        <v>111</v>
      </c>
      <c r="C121" t="s">
        <v>107</v>
      </c>
      <c r="D121" t="s">
        <v>67</v>
      </c>
      <c r="E121" t="s">
        <v>35</v>
      </c>
      <c r="F121" t="s">
        <v>168</v>
      </c>
      <c r="G121" t="s">
        <v>409</v>
      </c>
      <c r="H121">
        <v>3</v>
      </c>
      <c r="I121" t="s">
        <v>1050</v>
      </c>
      <c r="J121" s="2">
        <v>45541</v>
      </c>
      <c r="K121" s="2">
        <v>45639</v>
      </c>
    </row>
    <row r="122" spans="1:11" x14ac:dyDescent="0.25">
      <c r="A122" t="s">
        <v>1182</v>
      </c>
      <c r="B122" t="s">
        <v>88</v>
      </c>
      <c r="C122" t="s">
        <v>89</v>
      </c>
      <c r="D122" t="s">
        <v>34</v>
      </c>
      <c r="E122" t="s">
        <v>35</v>
      </c>
      <c r="F122" t="s">
        <v>22</v>
      </c>
      <c r="G122" t="s">
        <v>787</v>
      </c>
      <c r="H122">
        <v>5</v>
      </c>
      <c r="I122" t="s">
        <v>1060</v>
      </c>
      <c r="J122" s="2">
        <v>45541</v>
      </c>
      <c r="K122" s="2">
        <v>45625</v>
      </c>
    </row>
    <row r="123" spans="1:11" x14ac:dyDescent="0.25">
      <c r="A123" t="s">
        <v>1183</v>
      </c>
      <c r="B123" t="s">
        <v>114</v>
      </c>
      <c r="C123" t="s">
        <v>39</v>
      </c>
      <c r="D123" t="s">
        <v>40</v>
      </c>
      <c r="E123" t="s">
        <v>35</v>
      </c>
      <c r="F123" t="s">
        <v>168</v>
      </c>
      <c r="G123" t="s">
        <v>609</v>
      </c>
      <c r="H123">
        <v>7</v>
      </c>
      <c r="I123" t="s">
        <v>1062</v>
      </c>
      <c r="J123" s="2">
        <v>45544</v>
      </c>
      <c r="K123" s="2">
        <v>45635</v>
      </c>
    </row>
    <row r="124" spans="1:11" x14ac:dyDescent="0.25">
      <c r="A124" t="s">
        <v>1184</v>
      </c>
      <c r="B124" t="s">
        <v>52</v>
      </c>
      <c r="C124" t="s">
        <v>53</v>
      </c>
      <c r="D124" t="s">
        <v>14</v>
      </c>
      <c r="E124" t="s">
        <v>35</v>
      </c>
      <c r="F124" t="s">
        <v>168</v>
      </c>
      <c r="G124" t="s">
        <v>321</v>
      </c>
      <c r="H124">
        <v>7</v>
      </c>
      <c r="I124" t="s">
        <v>1060</v>
      </c>
      <c r="J124" s="2">
        <v>45543</v>
      </c>
      <c r="K124" s="2">
        <v>45627</v>
      </c>
    </row>
    <row r="125" spans="1:11" x14ac:dyDescent="0.25">
      <c r="A125" t="s">
        <v>1185</v>
      </c>
      <c r="B125" t="s">
        <v>32</v>
      </c>
      <c r="C125" t="s">
        <v>33</v>
      </c>
      <c r="D125" t="s">
        <v>34</v>
      </c>
      <c r="E125" t="s">
        <v>35</v>
      </c>
      <c r="F125" t="s">
        <v>22</v>
      </c>
      <c r="G125" t="s">
        <v>421</v>
      </c>
      <c r="H125">
        <v>3</v>
      </c>
      <c r="I125" t="s">
        <v>1062</v>
      </c>
      <c r="J125" s="2">
        <v>45545</v>
      </c>
      <c r="K125" s="2">
        <v>45636</v>
      </c>
    </row>
    <row r="126" spans="1:11" x14ac:dyDescent="0.25">
      <c r="A126" t="s">
        <v>1186</v>
      </c>
      <c r="B126" t="s">
        <v>26</v>
      </c>
      <c r="C126" t="s">
        <v>27</v>
      </c>
      <c r="D126" t="s">
        <v>28</v>
      </c>
      <c r="E126" t="s">
        <v>35</v>
      </c>
      <c r="F126" t="s">
        <v>22</v>
      </c>
      <c r="G126" t="s">
        <v>905</v>
      </c>
      <c r="H126">
        <v>6</v>
      </c>
      <c r="I126" t="s">
        <v>1062</v>
      </c>
      <c r="J126" s="2">
        <v>45543</v>
      </c>
      <c r="K126" s="2">
        <v>45627</v>
      </c>
    </row>
    <row r="127" spans="1:11" x14ac:dyDescent="0.25">
      <c r="A127" t="s">
        <v>1187</v>
      </c>
      <c r="B127" t="s">
        <v>41</v>
      </c>
      <c r="C127" t="s">
        <v>42</v>
      </c>
      <c r="D127" t="s">
        <v>28</v>
      </c>
      <c r="E127" t="s">
        <v>35</v>
      </c>
      <c r="F127" t="s">
        <v>140</v>
      </c>
      <c r="G127" t="s">
        <v>964</v>
      </c>
      <c r="H127">
        <v>1</v>
      </c>
      <c r="I127" t="s">
        <v>1062</v>
      </c>
      <c r="J127" s="2">
        <v>45538</v>
      </c>
      <c r="K127" s="2">
        <v>45629</v>
      </c>
    </row>
    <row r="128" spans="1:11" x14ac:dyDescent="0.25">
      <c r="A128" t="s">
        <v>1188</v>
      </c>
      <c r="B128" t="s">
        <v>68</v>
      </c>
      <c r="C128" t="s">
        <v>49</v>
      </c>
      <c r="D128" t="s">
        <v>28</v>
      </c>
      <c r="E128" t="s">
        <v>35</v>
      </c>
      <c r="F128" t="s">
        <v>168</v>
      </c>
      <c r="G128" t="s">
        <v>569</v>
      </c>
      <c r="H128">
        <v>1</v>
      </c>
      <c r="I128" t="s">
        <v>1050</v>
      </c>
      <c r="J128" s="2">
        <v>45545</v>
      </c>
      <c r="K128" s="2">
        <v>45636</v>
      </c>
    </row>
    <row r="129" spans="1:11" x14ac:dyDescent="0.25">
      <c r="A129" t="s">
        <v>1189</v>
      </c>
      <c r="B129" t="s">
        <v>88</v>
      </c>
      <c r="C129" t="s">
        <v>89</v>
      </c>
      <c r="D129" t="s">
        <v>34</v>
      </c>
      <c r="E129" t="s">
        <v>35</v>
      </c>
      <c r="F129" t="s">
        <v>168</v>
      </c>
      <c r="G129" t="s">
        <v>587</v>
      </c>
      <c r="H129">
        <v>1</v>
      </c>
      <c r="I129" t="s">
        <v>1062</v>
      </c>
      <c r="J129" s="2">
        <v>45543</v>
      </c>
      <c r="K129" s="2">
        <v>45627</v>
      </c>
    </row>
    <row r="130" spans="1:11" x14ac:dyDescent="0.25">
      <c r="A130" t="s">
        <v>1190</v>
      </c>
      <c r="B130" t="s">
        <v>83</v>
      </c>
      <c r="C130" t="s">
        <v>84</v>
      </c>
      <c r="D130" t="s">
        <v>28</v>
      </c>
      <c r="E130" t="s">
        <v>35</v>
      </c>
      <c r="F130" t="s">
        <v>140</v>
      </c>
      <c r="G130" t="s">
        <v>578</v>
      </c>
      <c r="I130" t="s">
        <v>1060</v>
      </c>
      <c r="J130" s="2">
        <v>45541</v>
      </c>
      <c r="K130" s="2">
        <v>45639</v>
      </c>
    </row>
    <row r="131" spans="1:11" x14ac:dyDescent="0.25">
      <c r="A131" t="s">
        <v>1191</v>
      </c>
      <c r="B131" t="s">
        <v>38</v>
      </c>
      <c r="C131" t="s">
        <v>39</v>
      </c>
      <c r="D131" t="s">
        <v>40</v>
      </c>
      <c r="E131" t="s">
        <v>35</v>
      </c>
      <c r="F131" t="s">
        <v>140</v>
      </c>
      <c r="G131" t="s">
        <v>539</v>
      </c>
      <c r="H131">
        <v>5</v>
      </c>
      <c r="I131" t="s">
        <v>1062</v>
      </c>
      <c r="J131" s="2">
        <v>45543</v>
      </c>
      <c r="K131" s="2">
        <v>45641</v>
      </c>
    </row>
    <row r="132" spans="1:11" x14ac:dyDescent="0.25">
      <c r="A132" t="s">
        <v>1192</v>
      </c>
      <c r="B132" t="s">
        <v>45</v>
      </c>
      <c r="C132" t="s">
        <v>33</v>
      </c>
      <c r="D132" t="s">
        <v>34</v>
      </c>
      <c r="E132" t="s">
        <v>35</v>
      </c>
      <c r="F132" t="s">
        <v>168</v>
      </c>
      <c r="G132" t="s">
        <v>869</v>
      </c>
      <c r="H132">
        <v>6</v>
      </c>
      <c r="I132" t="s">
        <v>1060</v>
      </c>
      <c r="J132" s="2">
        <v>45545</v>
      </c>
      <c r="K132" s="2">
        <v>45629</v>
      </c>
    </row>
    <row r="133" spans="1:11" x14ac:dyDescent="0.25">
      <c r="A133" t="s">
        <v>1193</v>
      </c>
      <c r="B133" t="s">
        <v>29</v>
      </c>
      <c r="C133" t="s">
        <v>30</v>
      </c>
      <c r="D133" t="s">
        <v>18</v>
      </c>
      <c r="E133" t="s">
        <v>35</v>
      </c>
      <c r="F133" t="s">
        <v>168</v>
      </c>
      <c r="G133" t="s">
        <v>346</v>
      </c>
      <c r="H133">
        <v>3</v>
      </c>
      <c r="I133" t="s">
        <v>1050</v>
      </c>
      <c r="J133" s="2">
        <v>45541</v>
      </c>
      <c r="K133" s="2">
        <v>45632</v>
      </c>
    </row>
    <row r="134" spans="1:11" x14ac:dyDescent="0.25">
      <c r="A134" t="s">
        <v>1194</v>
      </c>
      <c r="B134" t="s">
        <v>58</v>
      </c>
      <c r="C134" t="s">
        <v>59</v>
      </c>
      <c r="D134" t="s">
        <v>34</v>
      </c>
      <c r="E134" t="s">
        <v>35</v>
      </c>
      <c r="F134" t="s">
        <v>168</v>
      </c>
      <c r="G134" t="s">
        <v>377</v>
      </c>
      <c r="H134">
        <v>6</v>
      </c>
      <c r="I134" t="s">
        <v>1050</v>
      </c>
      <c r="J134" s="2">
        <v>45545</v>
      </c>
      <c r="K134" s="2">
        <v>45636</v>
      </c>
    </row>
    <row r="135" spans="1:11" x14ac:dyDescent="0.25">
      <c r="A135" t="s">
        <v>1195</v>
      </c>
      <c r="B135" t="s">
        <v>50</v>
      </c>
      <c r="C135" t="s">
        <v>51</v>
      </c>
      <c r="D135" t="s">
        <v>21</v>
      </c>
      <c r="E135" t="s">
        <v>35</v>
      </c>
      <c r="F135" t="s">
        <v>168</v>
      </c>
      <c r="G135" t="s">
        <v>170</v>
      </c>
      <c r="H135">
        <v>4</v>
      </c>
      <c r="I135" t="s">
        <v>1050</v>
      </c>
      <c r="J135" s="2">
        <v>45540</v>
      </c>
      <c r="K135" s="2">
        <v>45638</v>
      </c>
    </row>
    <row r="136" spans="1:11" x14ac:dyDescent="0.25">
      <c r="A136" t="s">
        <v>1196</v>
      </c>
      <c r="B136" t="s">
        <v>77</v>
      </c>
      <c r="C136" t="s">
        <v>53</v>
      </c>
      <c r="D136" t="s">
        <v>14</v>
      </c>
      <c r="E136" t="s">
        <v>35</v>
      </c>
      <c r="F136" t="s">
        <v>168</v>
      </c>
      <c r="G136" t="s">
        <v>324</v>
      </c>
      <c r="H136">
        <v>7</v>
      </c>
      <c r="I136" t="s">
        <v>1062</v>
      </c>
      <c r="J136" s="2">
        <v>45545</v>
      </c>
      <c r="K136" s="2">
        <v>45643</v>
      </c>
    </row>
    <row r="137" spans="1:11" x14ac:dyDescent="0.25">
      <c r="A137" t="s">
        <v>1197</v>
      </c>
      <c r="B137" t="s">
        <v>41</v>
      </c>
      <c r="C137" t="s">
        <v>42</v>
      </c>
      <c r="D137" t="s">
        <v>28</v>
      </c>
      <c r="E137" t="s">
        <v>35</v>
      </c>
      <c r="F137" t="s">
        <v>22</v>
      </c>
      <c r="G137" t="s">
        <v>569</v>
      </c>
      <c r="H137">
        <v>3</v>
      </c>
      <c r="I137" t="s">
        <v>1060</v>
      </c>
      <c r="J137" s="2">
        <v>45544</v>
      </c>
      <c r="K137" s="2">
        <v>45628</v>
      </c>
    </row>
    <row r="138" spans="1:11" x14ac:dyDescent="0.25">
      <c r="A138" t="s">
        <v>1198</v>
      </c>
      <c r="B138" t="s">
        <v>41</v>
      </c>
      <c r="C138" t="s">
        <v>42</v>
      </c>
      <c r="D138" t="s">
        <v>28</v>
      </c>
      <c r="E138" t="s">
        <v>35</v>
      </c>
      <c r="F138" t="s">
        <v>168</v>
      </c>
      <c r="G138" t="s">
        <v>887</v>
      </c>
      <c r="H138">
        <v>1</v>
      </c>
      <c r="I138" t="s">
        <v>1062</v>
      </c>
      <c r="J138" s="2">
        <v>45545</v>
      </c>
      <c r="K138" s="2">
        <v>45629</v>
      </c>
    </row>
    <row r="139" spans="1:11" x14ac:dyDescent="0.25">
      <c r="A139" t="s">
        <v>1199</v>
      </c>
      <c r="B139" t="s">
        <v>90</v>
      </c>
      <c r="C139" t="s">
        <v>91</v>
      </c>
      <c r="D139" t="s">
        <v>21</v>
      </c>
      <c r="E139" t="s">
        <v>35</v>
      </c>
      <c r="F139" t="s">
        <v>140</v>
      </c>
      <c r="G139" t="s">
        <v>180</v>
      </c>
      <c r="H139">
        <v>4</v>
      </c>
      <c r="I139" t="s">
        <v>1060</v>
      </c>
      <c r="J139" s="2">
        <v>45542</v>
      </c>
      <c r="K139" s="2">
        <v>45640</v>
      </c>
    </row>
    <row r="140" spans="1:11" x14ac:dyDescent="0.25">
      <c r="A140" t="s">
        <v>1200</v>
      </c>
      <c r="B140" t="s">
        <v>65</v>
      </c>
      <c r="C140" t="s">
        <v>66</v>
      </c>
      <c r="D140" t="s">
        <v>67</v>
      </c>
      <c r="E140" t="s">
        <v>35</v>
      </c>
      <c r="F140" t="s">
        <v>168</v>
      </c>
      <c r="G140" t="s">
        <v>217</v>
      </c>
      <c r="H140">
        <v>4</v>
      </c>
      <c r="I140" t="s">
        <v>1062</v>
      </c>
      <c r="J140" s="2">
        <v>45543</v>
      </c>
      <c r="K140" s="2">
        <v>45641</v>
      </c>
    </row>
    <row r="141" spans="1:11" x14ac:dyDescent="0.25">
      <c r="A141" t="s">
        <v>1201</v>
      </c>
      <c r="B141" t="s">
        <v>62</v>
      </c>
      <c r="C141" t="s">
        <v>24</v>
      </c>
      <c r="D141" t="s">
        <v>25</v>
      </c>
      <c r="E141" t="s">
        <v>35</v>
      </c>
      <c r="F141" t="s">
        <v>140</v>
      </c>
      <c r="G141" t="s">
        <v>148</v>
      </c>
      <c r="H141">
        <v>6</v>
      </c>
      <c r="I141" t="s">
        <v>1050</v>
      </c>
      <c r="J141" s="2">
        <v>45540</v>
      </c>
      <c r="K141" s="2">
        <v>45624</v>
      </c>
    </row>
    <row r="142" spans="1:11" x14ac:dyDescent="0.25">
      <c r="A142" t="s">
        <v>1202</v>
      </c>
      <c r="B142" t="s">
        <v>54</v>
      </c>
      <c r="C142" t="s">
        <v>8</v>
      </c>
      <c r="D142" t="s">
        <v>9</v>
      </c>
      <c r="E142" t="s">
        <v>35</v>
      </c>
      <c r="F142" t="s">
        <v>22</v>
      </c>
      <c r="G142" t="s">
        <v>930</v>
      </c>
      <c r="H142">
        <v>1</v>
      </c>
      <c r="I142" t="s">
        <v>1060</v>
      </c>
      <c r="J142" s="2">
        <v>45540</v>
      </c>
      <c r="K142" s="2">
        <v>45631</v>
      </c>
    </row>
    <row r="143" spans="1:11" x14ac:dyDescent="0.25">
      <c r="A143" t="s">
        <v>1203</v>
      </c>
      <c r="B143" t="s">
        <v>80</v>
      </c>
      <c r="C143" t="s">
        <v>61</v>
      </c>
      <c r="D143" t="s">
        <v>9</v>
      </c>
      <c r="E143" t="s">
        <v>35</v>
      </c>
      <c r="F143" t="s">
        <v>168</v>
      </c>
      <c r="G143" t="s">
        <v>175</v>
      </c>
      <c r="H143">
        <v>7</v>
      </c>
      <c r="I143" t="s">
        <v>1050</v>
      </c>
      <c r="J143" s="2">
        <v>45545</v>
      </c>
      <c r="K143" s="2">
        <v>45629</v>
      </c>
    </row>
    <row r="144" spans="1:11" x14ac:dyDescent="0.25">
      <c r="A144" t="s">
        <v>1204</v>
      </c>
      <c r="B144" t="s">
        <v>85</v>
      </c>
      <c r="C144" t="s">
        <v>84</v>
      </c>
      <c r="D144" t="s">
        <v>28</v>
      </c>
      <c r="E144" t="s">
        <v>35</v>
      </c>
      <c r="F144" t="s">
        <v>22</v>
      </c>
      <c r="G144" t="s">
        <v>812</v>
      </c>
      <c r="H144">
        <v>2</v>
      </c>
      <c r="I144" t="s">
        <v>1050</v>
      </c>
      <c r="J144" s="2">
        <v>45540</v>
      </c>
      <c r="K144" s="2">
        <v>45638</v>
      </c>
    </row>
    <row r="145" spans="1:11" x14ac:dyDescent="0.25">
      <c r="A145" t="s">
        <v>1205</v>
      </c>
      <c r="B145" t="s">
        <v>98</v>
      </c>
      <c r="C145" t="s">
        <v>79</v>
      </c>
      <c r="D145" t="s">
        <v>25</v>
      </c>
      <c r="E145" t="s">
        <v>35</v>
      </c>
      <c r="F145" t="s">
        <v>22</v>
      </c>
      <c r="G145" t="s">
        <v>307</v>
      </c>
      <c r="H145">
        <v>4</v>
      </c>
      <c r="I145" t="s">
        <v>1050</v>
      </c>
      <c r="J145" s="2">
        <v>45545</v>
      </c>
      <c r="K145" s="2">
        <v>45643</v>
      </c>
    </row>
    <row r="146" spans="1:11" x14ac:dyDescent="0.25">
      <c r="A146" t="s">
        <v>1206</v>
      </c>
      <c r="B146" t="s">
        <v>72</v>
      </c>
      <c r="C146" t="s">
        <v>73</v>
      </c>
      <c r="D146" t="s">
        <v>28</v>
      </c>
      <c r="E146" t="s">
        <v>35</v>
      </c>
      <c r="F146" t="s">
        <v>168</v>
      </c>
      <c r="G146" t="s">
        <v>175</v>
      </c>
      <c r="H146">
        <v>6</v>
      </c>
      <c r="I146" t="s">
        <v>1050</v>
      </c>
      <c r="J146" s="2">
        <v>45541</v>
      </c>
      <c r="K146" s="2">
        <v>45639</v>
      </c>
    </row>
    <row r="147" spans="1:11" x14ac:dyDescent="0.25">
      <c r="A147" t="s">
        <v>1207</v>
      </c>
      <c r="B147" t="s">
        <v>78</v>
      </c>
      <c r="C147" t="s">
        <v>79</v>
      </c>
      <c r="D147" t="s">
        <v>25</v>
      </c>
      <c r="E147" t="s">
        <v>35</v>
      </c>
      <c r="F147" t="s">
        <v>22</v>
      </c>
      <c r="G147" t="s">
        <v>912</v>
      </c>
      <c r="H147">
        <v>2</v>
      </c>
      <c r="I147" t="s">
        <v>1062</v>
      </c>
      <c r="J147" s="2">
        <v>45540</v>
      </c>
      <c r="K147" s="2">
        <v>45638</v>
      </c>
    </row>
    <row r="148" spans="1:11" x14ac:dyDescent="0.25">
      <c r="A148" t="s">
        <v>1208</v>
      </c>
      <c r="B148" t="s">
        <v>46</v>
      </c>
      <c r="C148" t="s">
        <v>47</v>
      </c>
      <c r="D148" t="s">
        <v>34</v>
      </c>
      <c r="E148" t="s">
        <v>35</v>
      </c>
      <c r="F148" t="s">
        <v>140</v>
      </c>
      <c r="G148" t="s">
        <v>587</v>
      </c>
      <c r="H148">
        <v>3</v>
      </c>
      <c r="I148" t="s">
        <v>1060</v>
      </c>
      <c r="J148" s="2">
        <v>45540</v>
      </c>
      <c r="K148" s="2">
        <v>45638</v>
      </c>
    </row>
    <row r="149" spans="1:11" x14ac:dyDescent="0.25">
      <c r="A149" t="s">
        <v>1209</v>
      </c>
      <c r="B149" t="s">
        <v>68</v>
      </c>
      <c r="C149" t="s">
        <v>49</v>
      </c>
      <c r="D149" t="s">
        <v>28</v>
      </c>
      <c r="E149" t="s">
        <v>35</v>
      </c>
      <c r="F149" t="s">
        <v>140</v>
      </c>
      <c r="G149" t="s">
        <v>526</v>
      </c>
      <c r="H149">
        <v>6</v>
      </c>
      <c r="I149" t="s">
        <v>1050</v>
      </c>
      <c r="J149" s="2">
        <v>45545</v>
      </c>
      <c r="K149" s="2">
        <v>45643</v>
      </c>
    </row>
    <row r="150" spans="1:11" x14ac:dyDescent="0.25">
      <c r="A150" t="s">
        <v>1210</v>
      </c>
      <c r="B150" t="s">
        <v>93</v>
      </c>
      <c r="C150" t="s">
        <v>79</v>
      </c>
      <c r="D150" t="s">
        <v>25</v>
      </c>
      <c r="E150" t="s">
        <v>35</v>
      </c>
      <c r="F150" t="s">
        <v>140</v>
      </c>
      <c r="G150" t="s">
        <v>262</v>
      </c>
      <c r="H150">
        <v>-2</v>
      </c>
      <c r="I150" t="s">
        <v>1062</v>
      </c>
      <c r="J150" s="2">
        <v>45539</v>
      </c>
      <c r="K150" s="2">
        <v>45630</v>
      </c>
    </row>
    <row r="151" spans="1:11" x14ac:dyDescent="0.25">
      <c r="A151" t="s">
        <v>1211</v>
      </c>
      <c r="B151" t="s">
        <v>45</v>
      </c>
      <c r="C151" t="s">
        <v>33</v>
      </c>
      <c r="D151" t="s">
        <v>34</v>
      </c>
      <c r="E151" t="s">
        <v>35</v>
      </c>
      <c r="F151" t="s">
        <v>168</v>
      </c>
      <c r="G151" t="s">
        <v>553</v>
      </c>
      <c r="H151">
        <v>3</v>
      </c>
      <c r="I151" t="s">
        <v>1062</v>
      </c>
      <c r="J151" s="2">
        <v>45539</v>
      </c>
      <c r="K151" s="2">
        <v>45637</v>
      </c>
    </row>
    <row r="152" spans="1:11" x14ac:dyDescent="0.25">
      <c r="A152" t="s">
        <v>1212</v>
      </c>
      <c r="B152" t="s">
        <v>26</v>
      </c>
      <c r="C152" t="s">
        <v>27</v>
      </c>
      <c r="D152" t="s">
        <v>28</v>
      </c>
      <c r="E152" t="s">
        <v>35</v>
      </c>
      <c r="F152" t="s">
        <v>22</v>
      </c>
      <c r="G152" t="s">
        <v>569</v>
      </c>
      <c r="H152">
        <v>8</v>
      </c>
      <c r="I152" t="s">
        <v>1062</v>
      </c>
      <c r="J152" s="2">
        <v>45542</v>
      </c>
      <c r="K152" s="2">
        <v>45626</v>
      </c>
    </row>
    <row r="153" spans="1:11" x14ac:dyDescent="0.25">
      <c r="A153" t="s">
        <v>1213</v>
      </c>
      <c r="B153" t="s">
        <v>54</v>
      </c>
      <c r="C153" t="s">
        <v>8</v>
      </c>
      <c r="D153" t="s">
        <v>9</v>
      </c>
      <c r="E153" t="s">
        <v>35</v>
      </c>
      <c r="F153" t="s">
        <v>140</v>
      </c>
      <c r="G153" t="s">
        <v>307</v>
      </c>
      <c r="H153">
        <v>3</v>
      </c>
      <c r="I153" t="s">
        <v>1060</v>
      </c>
      <c r="J153" s="2">
        <v>45544</v>
      </c>
      <c r="K153" s="2">
        <v>45635</v>
      </c>
    </row>
    <row r="154" spans="1:11" x14ac:dyDescent="0.25">
      <c r="A154" t="s">
        <v>1214</v>
      </c>
      <c r="B154" t="s">
        <v>90</v>
      </c>
      <c r="C154" t="s">
        <v>91</v>
      </c>
      <c r="D154" t="s">
        <v>21</v>
      </c>
      <c r="E154" t="s">
        <v>35</v>
      </c>
      <c r="F154" t="s">
        <v>140</v>
      </c>
      <c r="G154" t="s">
        <v>740</v>
      </c>
      <c r="H154">
        <v>3</v>
      </c>
      <c r="I154" t="s">
        <v>1060</v>
      </c>
      <c r="J154" s="2">
        <v>45542</v>
      </c>
      <c r="K154" s="2">
        <v>45626</v>
      </c>
    </row>
    <row r="155" spans="1:11" x14ac:dyDescent="0.25">
      <c r="A155" t="s">
        <v>1215</v>
      </c>
      <c r="B155" t="s">
        <v>112</v>
      </c>
      <c r="C155" t="s">
        <v>8</v>
      </c>
      <c r="D155" t="s">
        <v>9</v>
      </c>
      <c r="E155" t="s">
        <v>35</v>
      </c>
      <c r="F155" t="s">
        <v>22</v>
      </c>
      <c r="G155" t="s">
        <v>665</v>
      </c>
      <c r="H155">
        <v>1</v>
      </c>
      <c r="I155" t="s">
        <v>1062</v>
      </c>
      <c r="J155" s="2">
        <v>45545</v>
      </c>
      <c r="K155" s="2">
        <v>45643</v>
      </c>
    </row>
    <row r="156" spans="1:11" x14ac:dyDescent="0.25">
      <c r="A156" t="s">
        <v>1216</v>
      </c>
      <c r="B156" t="s">
        <v>97</v>
      </c>
      <c r="C156" t="s">
        <v>33</v>
      </c>
      <c r="D156" t="s">
        <v>34</v>
      </c>
      <c r="E156" t="s">
        <v>35</v>
      </c>
      <c r="F156" t="s">
        <v>22</v>
      </c>
      <c r="G156" t="s">
        <v>991</v>
      </c>
      <c r="H156">
        <v>4</v>
      </c>
      <c r="I156" t="s">
        <v>1050</v>
      </c>
      <c r="J156" s="2">
        <v>45545</v>
      </c>
      <c r="K156" s="2">
        <v>45636</v>
      </c>
    </row>
    <row r="157" spans="1:11" x14ac:dyDescent="0.25">
      <c r="A157" t="s">
        <v>1217</v>
      </c>
      <c r="B157" t="s">
        <v>80</v>
      </c>
      <c r="C157" t="s">
        <v>61</v>
      </c>
      <c r="D157" t="s">
        <v>9</v>
      </c>
      <c r="E157" t="s">
        <v>35</v>
      </c>
      <c r="F157" t="s">
        <v>22</v>
      </c>
      <c r="G157" t="s">
        <v>921</v>
      </c>
      <c r="H157">
        <v>6</v>
      </c>
      <c r="I157" t="s">
        <v>1062</v>
      </c>
      <c r="J157" s="2">
        <v>45541</v>
      </c>
      <c r="K157" s="2">
        <v>45639</v>
      </c>
    </row>
    <row r="158" spans="1:11" x14ac:dyDescent="0.25">
      <c r="A158" t="s">
        <v>1218</v>
      </c>
      <c r="B158" t="s">
        <v>93</v>
      </c>
      <c r="C158" t="s">
        <v>79</v>
      </c>
      <c r="D158" t="s">
        <v>25</v>
      </c>
      <c r="E158" t="s">
        <v>35</v>
      </c>
      <c r="F158" t="s">
        <v>168</v>
      </c>
      <c r="G158" t="s">
        <v>890</v>
      </c>
      <c r="H158">
        <v>6</v>
      </c>
      <c r="I158" t="s">
        <v>1060</v>
      </c>
      <c r="J158" s="2">
        <v>45545</v>
      </c>
      <c r="K158" s="2">
        <v>45629</v>
      </c>
    </row>
    <row r="159" spans="1:11" x14ac:dyDescent="0.25">
      <c r="A159" t="s">
        <v>1219</v>
      </c>
      <c r="B159" t="s">
        <v>102</v>
      </c>
      <c r="C159" t="s">
        <v>37</v>
      </c>
      <c r="D159" t="s">
        <v>14</v>
      </c>
      <c r="E159" t="s">
        <v>35</v>
      </c>
      <c r="F159" t="s">
        <v>22</v>
      </c>
      <c r="G159" t="s">
        <v>477</v>
      </c>
      <c r="H159">
        <v>3</v>
      </c>
      <c r="I159" t="s">
        <v>1062</v>
      </c>
      <c r="J159" s="2">
        <v>45542</v>
      </c>
      <c r="K159" s="2">
        <v>45633</v>
      </c>
    </row>
    <row r="160" spans="1:11" x14ac:dyDescent="0.25">
      <c r="A160" t="s">
        <v>1220</v>
      </c>
      <c r="B160" t="s">
        <v>64</v>
      </c>
      <c r="C160" t="s">
        <v>51</v>
      </c>
      <c r="D160" t="s">
        <v>21</v>
      </c>
      <c r="E160" t="s">
        <v>35</v>
      </c>
      <c r="F160" t="s">
        <v>168</v>
      </c>
      <c r="G160" t="s">
        <v>501</v>
      </c>
      <c r="H160">
        <v>3</v>
      </c>
      <c r="I160" t="s">
        <v>1050</v>
      </c>
      <c r="J160" s="2">
        <v>45539</v>
      </c>
      <c r="K160" s="2">
        <v>45637</v>
      </c>
    </row>
    <row r="161" spans="1:11" x14ac:dyDescent="0.25">
      <c r="A161" t="s">
        <v>1221</v>
      </c>
      <c r="B161" t="s">
        <v>115</v>
      </c>
      <c r="C161" t="s">
        <v>51</v>
      </c>
      <c r="D161" t="s">
        <v>21</v>
      </c>
      <c r="E161" t="s">
        <v>35</v>
      </c>
      <c r="F161" t="s">
        <v>140</v>
      </c>
      <c r="G161" t="s">
        <v>967</v>
      </c>
      <c r="H161">
        <v>2</v>
      </c>
      <c r="I161" t="s">
        <v>1060</v>
      </c>
      <c r="J161" s="2">
        <v>45540</v>
      </c>
      <c r="K161" s="2">
        <v>45624</v>
      </c>
    </row>
    <row r="162" spans="1:11" x14ac:dyDescent="0.25">
      <c r="A162" t="s">
        <v>1222</v>
      </c>
      <c r="B162" t="s">
        <v>45</v>
      </c>
      <c r="C162" t="s">
        <v>33</v>
      </c>
      <c r="D162" t="s">
        <v>34</v>
      </c>
      <c r="E162" t="s">
        <v>35</v>
      </c>
      <c r="F162" t="s">
        <v>22</v>
      </c>
      <c r="G162" t="s">
        <v>553</v>
      </c>
      <c r="H162">
        <v>4</v>
      </c>
      <c r="I162" t="s">
        <v>1062</v>
      </c>
      <c r="J162" s="2">
        <v>45539</v>
      </c>
      <c r="K162" s="2">
        <v>45623</v>
      </c>
    </row>
    <row r="163" spans="1:11" x14ac:dyDescent="0.25">
      <c r="A163" t="s">
        <v>1223</v>
      </c>
      <c r="B163" t="s">
        <v>83</v>
      </c>
      <c r="C163" t="s">
        <v>84</v>
      </c>
      <c r="D163" t="s">
        <v>28</v>
      </c>
      <c r="E163" t="s">
        <v>35</v>
      </c>
      <c r="F163" t="s">
        <v>140</v>
      </c>
      <c r="G163" t="s">
        <v>578</v>
      </c>
      <c r="H163">
        <v>4</v>
      </c>
      <c r="I163" t="s">
        <v>1062</v>
      </c>
      <c r="J163" s="2">
        <v>45545</v>
      </c>
      <c r="K163" s="2">
        <v>45643</v>
      </c>
    </row>
    <row r="164" spans="1:11" x14ac:dyDescent="0.25">
      <c r="A164" t="s">
        <v>1224</v>
      </c>
      <c r="B164" t="s">
        <v>93</v>
      </c>
      <c r="C164" t="s">
        <v>79</v>
      </c>
      <c r="D164" t="s">
        <v>25</v>
      </c>
      <c r="E164" t="s">
        <v>35</v>
      </c>
      <c r="F164" t="s">
        <v>168</v>
      </c>
      <c r="G164" t="s">
        <v>825</v>
      </c>
      <c r="H164">
        <v>2</v>
      </c>
      <c r="I164" t="s">
        <v>1062</v>
      </c>
      <c r="J164" s="2">
        <v>45544</v>
      </c>
      <c r="K164" s="2">
        <v>45628</v>
      </c>
    </row>
    <row r="165" spans="1:11" x14ac:dyDescent="0.25">
      <c r="A165" t="s">
        <v>1225</v>
      </c>
      <c r="B165" t="s">
        <v>102</v>
      </c>
      <c r="C165" t="s">
        <v>37</v>
      </c>
      <c r="D165" t="s">
        <v>14</v>
      </c>
      <c r="E165" t="s">
        <v>35</v>
      </c>
      <c r="F165" t="s">
        <v>22</v>
      </c>
      <c r="G165" t="s">
        <v>397</v>
      </c>
      <c r="H165">
        <v>2</v>
      </c>
      <c r="I165" t="s">
        <v>1062</v>
      </c>
      <c r="J165" s="2">
        <v>45545</v>
      </c>
      <c r="K165" s="2">
        <v>45629</v>
      </c>
    </row>
    <row r="166" spans="1:11" x14ac:dyDescent="0.25">
      <c r="A166" t="s">
        <v>1226</v>
      </c>
      <c r="B166" t="s">
        <v>113</v>
      </c>
      <c r="C166" t="s">
        <v>30</v>
      </c>
      <c r="D166" t="s">
        <v>18</v>
      </c>
      <c r="E166" t="s">
        <v>35</v>
      </c>
      <c r="F166" t="s">
        <v>140</v>
      </c>
      <c r="G166" t="s">
        <v>368</v>
      </c>
      <c r="H166">
        <v>3</v>
      </c>
      <c r="I166" t="s">
        <v>1062</v>
      </c>
      <c r="J166" s="2">
        <v>45538</v>
      </c>
      <c r="K166" s="2">
        <v>45622</v>
      </c>
    </row>
    <row r="167" spans="1:11" x14ac:dyDescent="0.25">
      <c r="A167" t="s">
        <v>1227</v>
      </c>
      <c r="B167" t="s">
        <v>102</v>
      </c>
      <c r="C167" t="s">
        <v>37</v>
      </c>
      <c r="D167" t="s">
        <v>14</v>
      </c>
      <c r="E167" t="s">
        <v>35</v>
      </c>
      <c r="F167" t="s">
        <v>140</v>
      </c>
      <c r="G167" t="s">
        <v>636</v>
      </c>
      <c r="H167">
        <v>3</v>
      </c>
      <c r="I167" t="s">
        <v>1060</v>
      </c>
      <c r="J167" s="2">
        <v>45542</v>
      </c>
      <c r="K167" s="2">
        <v>45626</v>
      </c>
    </row>
    <row r="168" spans="1:11" x14ac:dyDescent="0.25">
      <c r="A168" t="s">
        <v>1228</v>
      </c>
      <c r="B168" t="s">
        <v>36</v>
      </c>
      <c r="C168" t="s">
        <v>37</v>
      </c>
      <c r="D168" t="s">
        <v>14</v>
      </c>
      <c r="E168" t="s">
        <v>35</v>
      </c>
      <c r="F168" t="s">
        <v>140</v>
      </c>
      <c r="G168" t="s">
        <v>796</v>
      </c>
      <c r="H168">
        <v>9</v>
      </c>
      <c r="I168" t="s">
        <v>1050</v>
      </c>
      <c r="J168" s="2">
        <v>45543</v>
      </c>
      <c r="K168" s="2">
        <v>45627</v>
      </c>
    </row>
    <row r="169" spans="1:11" x14ac:dyDescent="0.25">
      <c r="A169" t="s">
        <v>1229</v>
      </c>
      <c r="B169" t="s">
        <v>50</v>
      </c>
      <c r="C169" t="s">
        <v>51</v>
      </c>
      <c r="D169" t="s">
        <v>21</v>
      </c>
      <c r="E169" t="s">
        <v>35</v>
      </c>
      <c r="F169" t="s">
        <v>22</v>
      </c>
      <c r="G169" t="s">
        <v>749</v>
      </c>
      <c r="H169">
        <v>2</v>
      </c>
      <c r="I169" t="s">
        <v>1060</v>
      </c>
      <c r="J169" s="2">
        <v>45544</v>
      </c>
      <c r="K169" s="2">
        <v>45635</v>
      </c>
    </row>
    <row r="170" spans="1:11" x14ac:dyDescent="0.25">
      <c r="A170" t="s">
        <v>1230</v>
      </c>
      <c r="B170" t="s">
        <v>111</v>
      </c>
      <c r="C170" t="s">
        <v>107</v>
      </c>
      <c r="D170" t="s">
        <v>67</v>
      </c>
      <c r="E170" t="s">
        <v>35</v>
      </c>
      <c r="F170" t="s">
        <v>22</v>
      </c>
      <c r="G170" t="s">
        <v>994</v>
      </c>
      <c r="H170">
        <v>7</v>
      </c>
      <c r="I170" t="s">
        <v>1050</v>
      </c>
      <c r="J170" s="2">
        <v>45544</v>
      </c>
      <c r="K170" s="2">
        <v>45642</v>
      </c>
    </row>
    <row r="171" spans="1:11" x14ac:dyDescent="0.25">
      <c r="A171" t="s">
        <v>1231</v>
      </c>
      <c r="B171" t="s">
        <v>23</v>
      </c>
      <c r="C171" t="s">
        <v>24</v>
      </c>
      <c r="D171" t="s">
        <v>25</v>
      </c>
      <c r="E171" t="s">
        <v>35</v>
      </c>
      <c r="F171" t="s">
        <v>140</v>
      </c>
      <c r="G171" t="s">
        <v>245</v>
      </c>
      <c r="H171">
        <v>5</v>
      </c>
      <c r="I171" t="s">
        <v>1050</v>
      </c>
      <c r="J171" s="2">
        <v>45541</v>
      </c>
      <c r="K171" s="2">
        <v>45632</v>
      </c>
    </row>
    <row r="172" spans="1:11" x14ac:dyDescent="0.25">
      <c r="A172" t="s">
        <v>1232</v>
      </c>
      <c r="B172" t="s">
        <v>110</v>
      </c>
      <c r="C172" t="s">
        <v>70</v>
      </c>
      <c r="D172" t="s">
        <v>9</v>
      </c>
      <c r="E172" t="s">
        <v>35</v>
      </c>
      <c r="F172" t="s">
        <v>168</v>
      </c>
      <c r="G172" t="s">
        <v>1016</v>
      </c>
      <c r="H172">
        <v>3</v>
      </c>
      <c r="I172" t="s">
        <v>1050</v>
      </c>
      <c r="J172" s="2">
        <v>45539</v>
      </c>
      <c r="K172" s="2">
        <v>45623</v>
      </c>
    </row>
    <row r="173" spans="1:11" x14ac:dyDescent="0.25">
      <c r="A173" t="s">
        <v>1233</v>
      </c>
      <c r="B173" t="s">
        <v>94</v>
      </c>
      <c r="C173" t="s">
        <v>95</v>
      </c>
      <c r="D173" t="s">
        <v>21</v>
      </c>
      <c r="E173" t="s">
        <v>35</v>
      </c>
      <c r="F173" t="s">
        <v>140</v>
      </c>
      <c r="G173" t="s">
        <v>743</v>
      </c>
      <c r="H173">
        <v>1</v>
      </c>
      <c r="I173" t="s">
        <v>1060</v>
      </c>
      <c r="J173" s="2">
        <v>45541</v>
      </c>
      <c r="K173" s="2">
        <v>45625</v>
      </c>
    </row>
    <row r="174" spans="1:11" x14ac:dyDescent="0.25">
      <c r="A174" t="s">
        <v>1234</v>
      </c>
      <c r="B174" t="s">
        <v>65</v>
      </c>
      <c r="C174" t="s">
        <v>66</v>
      </c>
      <c r="D174" t="s">
        <v>67</v>
      </c>
      <c r="E174" t="s">
        <v>35</v>
      </c>
      <c r="F174" t="s">
        <v>168</v>
      </c>
      <c r="G174" t="s">
        <v>793</v>
      </c>
      <c r="H174">
        <v>6</v>
      </c>
      <c r="I174" t="s">
        <v>1050</v>
      </c>
      <c r="J174" s="2">
        <v>45538</v>
      </c>
      <c r="K174" s="2">
        <v>45629</v>
      </c>
    </row>
    <row r="175" spans="1:11" x14ac:dyDescent="0.25">
      <c r="A175" t="s">
        <v>1235</v>
      </c>
      <c r="B175" t="s">
        <v>88</v>
      </c>
      <c r="C175" t="s">
        <v>89</v>
      </c>
      <c r="D175" t="s">
        <v>34</v>
      </c>
      <c r="E175" t="s">
        <v>35</v>
      </c>
      <c r="F175" t="s">
        <v>140</v>
      </c>
      <c r="G175" t="s">
        <v>933</v>
      </c>
      <c r="H175">
        <v>1</v>
      </c>
      <c r="I175" t="s">
        <v>1050</v>
      </c>
      <c r="J175" s="2">
        <v>45538</v>
      </c>
      <c r="K175" s="2">
        <v>45622</v>
      </c>
    </row>
    <row r="176" spans="1:11" x14ac:dyDescent="0.25">
      <c r="A176" t="s">
        <v>1236</v>
      </c>
      <c r="B176" t="s">
        <v>23</v>
      </c>
      <c r="C176" t="s">
        <v>24</v>
      </c>
      <c r="D176" t="s">
        <v>25</v>
      </c>
      <c r="E176" t="s">
        <v>35</v>
      </c>
      <c r="F176" t="s">
        <v>22</v>
      </c>
      <c r="G176" t="s">
        <v>815</v>
      </c>
      <c r="H176">
        <v>3</v>
      </c>
      <c r="I176" t="s">
        <v>1050</v>
      </c>
      <c r="J176" s="2">
        <v>45539</v>
      </c>
      <c r="K176" s="2">
        <v>45623</v>
      </c>
    </row>
    <row r="177" spans="1:11" x14ac:dyDescent="0.25">
      <c r="A177" t="s">
        <v>1237</v>
      </c>
      <c r="B177" t="s">
        <v>105</v>
      </c>
      <c r="C177" t="s">
        <v>73</v>
      </c>
      <c r="D177" t="s">
        <v>28</v>
      </c>
      <c r="E177" t="s">
        <v>35</v>
      </c>
      <c r="F177" t="s">
        <v>22</v>
      </c>
      <c r="G177" t="s">
        <v>737</v>
      </c>
      <c r="H177">
        <v>3</v>
      </c>
      <c r="I177" t="s">
        <v>1050</v>
      </c>
      <c r="J177" s="2">
        <v>45544</v>
      </c>
      <c r="K177" s="2">
        <v>45628</v>
      </c>
    </row>
    <row r="178" spans="1:11" x14ac:dyDescent="0.25">
      <c r="A178" t="s">
        <v>1238</v>
      </c>
      <c r="B178" t="s">
        <v>26</v>
      </c>
      <c r="C178" t="s">
        <v>27</v>
      </c>
      <c r="D178" t="s">
        <v>28</v>
      </c>
      <c r="E178" t="s">
        <v>35</v>
      </c>
      <c r="F178" t="s">
        <v>168</v>
      </c>
      <c r="G178" t="s">
        <v>575</v>
      </c>
      <c r="H178">
        <v>7</v>
      </c>
      <c r="I178" t="s">
        <v>1062</v>
      </c>
      <c r="J178" s="2">
        <v>45544</v>
      </c>
      <c r="K178" s="2">
        <v>45635</v>
      </c>
    </row>
    <row r="179" spans="1:11" x14ac:dyDescent="0.25">
      <c r="A179" t="s">
        <v>1239</v>
      </c>
      <c r="B179" t="s">
        <v>94</v>
      </c>
      <c r="C179" t="s">
        <v>95</v>
      </c>
      <c r="D179" t="s">
        <v>21</v>
      </c>
      <c r="E179" t="s">
        <v>35</v>
      </c>
      <c r="F179" t="s">
        <v>22</v>
      </c>
      <c r="G179" t="s">
        <v>743</v>
      </c>
      <c r="H179">
        <v>2</v>
      </c>
      <c r="I179" t="s">
        <v>1050</v>
      </c>
      <c r="J179" s="2">
        <v>45544</v>
      </c>
      <c r="K179" s="2">
        <v>45635</v>
      </c>
    </row>
    <row r="180" spans="1:11" x14ac:dyDescent="0.25">
      <c r="A180" t="s">
        <v>1240</v>
      </c>
      <c r="B180" t="s">
        <v>58</v>
      </c>
      <c r="C180" t="s">
        <v>59</v>
      </c>
      <c r="D180" t="s">
        <v>34</v>
      </c>
      <c r="E180" t="s">
        <v>35</v>
      </c>
      <c r="F180" t="s">
        <v>168</v>
      </c>
      <c r="G180" t="s">
        <v>939</v>
      </c>
      <c r="H180">
        <v>1</v>
      </c>
      <c r="I180" t="s">
        <v>1060</v>
      </c>
      <c r="J180" s="2">
        <v>45540</v>
      </c>
      <c r="K180" s="2">
        <v>45624</v>
      </c>
    </row>
    <row r="181" spans="1:11" x14ac:dyDescent="0.25">
      <c r="A181" t="s">
        <v>1241</v>
      </c>
      <c r="B181" t="s">
        <v>23</v>
      </c>
      <c r="C181" t="s">
        <v>24</v>
      </c>
      <c r="D181" t="s">
        <v>25</v>
      </c>
      <c r="E181" t="s">
        <v>35</v>
      </c>
      <c r="F181" t="s">
        <v>22</v>
      </c>
      <c r="G181" t="s">
        <v>1120</v>
      </c>
      <c r="H181">
        <v>4</v>
      </c>
      <c r="I181" t="s">
        <v>1062</v>
      </c>
      <c r="J181" s="2">
        <v>45541</v>
      </c>
      <c r="K181" s="2">
        <v>45632</v>
      </c>
    </row>
    <row r="182" spans="1:11" x14ac:dyDescent="0.25">
      <c r="A182" t="s">
        <v>1242</v>
      </c>
      <c r="B182" t="s">
        <v>55</v>
      </c>
      <c r="C182" t="s">
        <v>56</v>
      </c>
      <c r="D182" t="s">
        <v>25</v>
      </c>
      <c r="E182" t="s">
        <v>35</v>
      </c>
      <c r="F182" t="s">
        <v>140</v>
      </c>
      <c r="G182" t="s">
        <v>279</v>
      </c>
      <c r="H182">
        <v>1</v>
      </c>
      <c r="I182" t="s">
        <v>1050</v>
      </c>
      <c r="J182" s="2">
        <v>45545</v>
      </c>
      <c r="K182" s="2">
        <v>45636</v>
      </c>
    </row>
    <row r="183" spans="1:11" x14ac:dyDescent="0.25">
      <c r="A183" t="s">
        <v>1243</v>
      </c>
      <c r="B183" t="s">
        <v>102</v>
      </c>
      <c r="C183" t="s">
        <v>37</v>
      </c>
      <c r="D183" t="s">
        <v>14</v>
      </c>
      <c r="E183" t="s">
        <v>35</v>
      </c>
      <c r="F183" t="s">
        <v>168</v>
      </c>
      <c r="G183" t="s">
        <v>390</v>
      </c>
      <c r="H183">
        <v>3</v>
      </c>
      <c r="I183" t="s">
        <v>1062</v>
      </c>
      <c r="J183" s="2">
        <v>45543</v>
      </c>
      <c r="K183" s="2">
        <v>45634</v>
      </c>
    </row>
    <row r="184" spans="1:11" x14ac:dyDescent="0.25">
      <c r="A184" t="s">
        <v>1244</v>
      </c>
      <c r="B184" t="s">
        <v>108</v>
      </c>
      <c r="C184" t="s">
        <v>30</v>
      </c>
      <c r="D184" t="s">
        <v>18</v>
      </c>
      <c r="E184" t="s">
        <v>35</v>
      </c>
      <c r="F184" t="s">
        <v>22</v>
      </c>
      <c r="G184" t="s">
        <v>357</v>
      </c>
      <c r="H184">
        <v>6</v>
      </c>
      <c r="I184" t="s">
        <v>1050</v>
      </c>
      <c r="J184" s="2">
        <v>45541</v>
      </c>
      <c r="K184" s="2">
        <v>45625</v>
      </c>
    </row>
    <row r="185" spans="1:11" x14ac:dyDescent="0.25">
      <c r="A185" t="s">
        <v>1245</v>
      </c>
      <c r="B185" t="s">
        <v>41</v>
      </c>
      <c r="C185" t="s">
        <v>42</v>
      </c>
      <c r="D185" t="s">
        <v>28</v>
      </c>
      <c r="E185" t="s">
        <v>35</v>
      </c>
      <c r="F185" t="s">
        <v>22</v>
      </c>
      <c r="G185" t="s">
        <v>1031</v>
      </c>
      <c r="H185">
        <v>1</v>
      </c>
      <c r="I185" t="s">
        <v>1050</v>
      </c>
      <c r="J185" s="2">
        <v>45538</v>
      </c>
      <c r="K185" s="2">
        <v>45629</v>
      </c>
    </row>
    <row r="186" spans="1:11" x14ac:dyDescent="0.25">
      <c r="A186" t="s">
        <v>1246</v>
      </c>
      <c r="B186" t="s">
        <v>64</v>
      </c>
      <c r="C186" t="s">
        <v>51</v>
      </c>
      <c r="D186" t="s">
        <v>21</v>
      </c>
      <c r="E186" t="s">
        <v>35</v>
      </c>
      <c r="F186" t="s">
        <v>140</v>
      </c>
      <c r="G186" t="s">
        <v>686</v>
      </c>
      <c r="H186">
        <v>4</v>
      </c>
      <c r="I186" t="s">
        <v>1060</v>
      </c>
      <c r="J186" s="2">
        <v>45539</v>
      </c>
      <c r="K186" s="2">
        <v>45623</v>
      </c>
    </row>
    <row r="187" spans="1:11" x14ac:dyDescent="0.25">
      <c r="A187" t="s">
        <v>1247</v>
      </c>
      <c r="B187" t="s">
        <v>16</v>
      </c>
      <c r="C187" t="s">
        <v>17</v>
      </c>
      <c r="D187" t="s">
        <v>18</v>
      </c>
      <c r="E187" t="s">
        <v>35</v>
      </c>
      <c r="F187" t="s">
        <v>168</v>
      </c>
      <c r="G187" t="s">
        <v>1016</v>
      </c>
      <c r="H187">
        <v>3</v>
      </c>
      <c r="I187" t="s">
        <v>1050</v>
      </c>
      <c r="J187" s="2">
        <v>45540</v>
      </c>
      <c r="K187" s="2">
        <v>45631</v>
      </c>
    </row>
    <row r="188" spans="1:11" x14ac:dyDescent="0.25">
      <c r="A188" t="s">
        <v>1248</v>
      </c>
      <c r="B188" t="s">
        <v>64</v>
      </c>
      <c r="C188" t="s">
        <v>51</v>
      </c>
      <c r="D188" t="s">
        <v>21</v>
      </c>
      <c r="E188" t="s">
        <v>35</v>
      </c>
      <c r="F188" t="s">
        <v>22</v>
      </c>
      <c r="G188" t="s">
        <v>612</v>
      </c>
      <c r="H188">
        <v>2</v>
      </c>
      <c r="I188" t="s">
        <v>1062</v>
      </c>
      <c r="J188" s="2">
        <v>45539</v>
      </c>
      <c r="K188" s="2">
        <v>45637</v>
      </c>
    </row>
    <row r="189" spans="1:11" x14ac:dyDescent="0.25">
      <c r="A189" t="s">
        <v>1249</v>
      </c>
      <c r="B189" t="s">
        <v>45</v>
      </c>
      <c r="C189" t="s">
        <v>33</v>
      </c>
      <c r="D189" t="s">
        <v>34</v>
      </c>
      <c r="E189" t="s">
        <v>35</v>
      </c>
      <c r="F189" t="s">
        <v>140</v>
      </c>
      <c r="G189" t="s">
        <v>618</v>
      </c>
      <c r="H189">
        <v>2</v>
      </c>
      <c r="I189" t="s">
        <v>1060</v>
      </c>
      <c r="J189" s="2">
        <v>45542</v>
      </c>
      <c r="K189" s="2">
        <v>45640</v>
      </c>
    </row>
    <row r="190" spans="1:11" x14ac:dyDescent="0.25">
      <c r="A190" t="s">
        <v>1250</v>
      </c>
      <c r="B190" t="s">
        <v>98</v>
      </c>
      <c r="C190" t="s">
        <v>79</v>
      </c>
      <c r="D190" t="s">
        <v>25</v>
      </c>
      <c r="E190" t="s">
        <v>35</v>
      </c>
      <c r="F190" t="s">
        <v>22</v>
      </c>
      <c r="G190" t="s">
        <v>763</v>
      </c>
      <c r="H190">
        <v>5</v>
      </c>
      <c r="I190" t="s">
        <v>1060</v>
      </c>
      <c r="J190" s="2">
        <v>45545</v>
      </c>
      <c r="K190" s="2">
        <v>45636</v>
      </c>
    </row>
    <row r="191" spans="1:11" x14ac:dyDescent="0.25">
      <c r="A191" t="s">
        <v>1251</v>
      </c>
      <c r="B191" t="s">
        <v>45</v>
      </c>
      <c r="C191" t="s">
        <v>33</v>
      </c>
      <c r="D191" t="s">
        <v>34</v>
      </c>
      <c r="E191" t="s">
        <v>35</v>
      </c>
      <c r="F191" t="s">
        <v>22</v>
      </c>
      <c r="G191" t="s">
        <v>866</v>
      </c>
      <c r="H191">
        <v>4</v>
      </c>
      <c r="I191" t="s">
        <v>1060</v>
      </c>
      <c r="J191" s="2">
        <v>45539</v>
      </c>
      <c r="K191" s="2">
        <v>45623</v>
      </c>
    </row>
    <row r="192" spans="1:11" x14ac:dyDescent="0.25">
      <c r="A192" t="s">
        <v>1252</v>
      </c>
      <c r="B192" t="s">
        <v>12</v>
      </c>
      <c r="C192" t="s">
        <v>13</v>
      </c>
      <c r="D192" t="s">
        <v>14</v>
      </c>
      <c r="E192" t="s">
        <v>35</v>
      </c>
      <c r="F192" t="s">
        <v>22</v>
      </c>
      <c r="G192" t="s">
        <v>692</v>
      </c>
      <c r="H192">
        <v>1</v>
      </c>
      <c r="I192" t="s">
        <v>1060</v>
      </c>
      <c r="J192" s="2">
        <v>45539</v>
      </c>
      <c r="K192" s="2">
        <v>45637</v>
      </c>
    </row>
    <row r="193" spans="1:11" x14ac:dyDescent="0.25">
      <c r="A193" t="s">
        <v>1253</v>
      </c>
      <c r="B193" t="s">
        <v>45</v>
      </c>
      <c r="C193" t="s">
        <v>33</v>
      </c>
      <c r="D193" t="s">
        <v>34</v>
      </c>
      <c r="E193" t="s">
        <v>35</v>
      </c>
      <c r="F193" t="s">
        <v>22</v>
      </c>
      <c r="G193" t="s">
        <v>1025</v>
      </c>
      <c r="H193">
        <v>3</v>
      </c>
      <c r="I193" t="s">
        <v>1060</v>
      </c>
      <c r="J193" s="2">
        <v>45544</v>
      </c>
      <c r="K193" s="2">
        <v>45628</v>
      </c>
    </row>
    <row r="194" spans="1:11" x14ac:dyDescent="0.25">
      <c r="A194" t="s">
        <v>1254</v>
      </c>
      <c r="B194" t="s">
        <v>106</v>
      </c>
      <c r="C194" t="s">
        <v>107</v>
      </c>
      <c r="D194" t="s">
        <v>67</v>
      </c>
      <c r="E194" t="s">
        <v>35</v>
      </c>
      <c r="F194" t="s">
        <v>168</v>
      </c>
      <c r="G194" t="s">
        <v>752</v>
      </c>
      <c r="H194">
        <v>3</v>
      </c>
      <c r="I194" t="s">
        <v>1050</v>
      </c>
      <c r="J194" s="2">
        <v>45544</v>
      </c>
      <c r="K194" s="2">
        <v>45635</v>
      </c>
    </row>
    <row r="195" spans="1:11" x14ac:dyDescent="0.25">
      <c r="A195" t="s">
        <v>1255</v>
      </c>
      <c r="B195" t="s">
        <v>114</v>
      </c>
      <c r="C195" t="s">
        <v>39</v>
      </c>
      <c r="D195" t="s">
        <v>40</v>
      </c>
      <c r="E195" t="s">
        <v>35</v>
      </c>
      <c r="F195" t="s">
        <v>140</v>
      </c>
      <c r="G195" t="s">
        <v>1043</v>
      </c>
      <c r="H195">
        <v>1</v>
      </c>
      <c r="I195" t="s">
        <v>1062</v>
      </c>
      <c r="J195" s="2">
        <v>45538</v>
      </c>
      <c r="K195" s="2">
        <v>45629</v>
      </c>
    </row>
    <row r="196" spans="1:11" x14ac:dyDescent="0.25">
      <c r="A196" t="s">
        <v>1256</v>
      </c>
      <c r="B196" t="s">
        <v>76</v>
      </c>
      <c r="C196" t="s">
        <v>8</v>
      </c>
      <c r="D196" t="s">
        <v>9</v>
      </c>
      <c r="E196" t="s">
        <v>35</v>
      </c>
      <c r="F196" t="s">
        <v>168</v>
      </c>
      <c r="G196" t="s">
        <v>979</v>
      </c>
      <c r="H196">
        <v>2</v>
      </c>
      <c r="I196" t="s">
        <v>1060</v>
      </c>
      <c r="J196" s="2">
        <v>45542</v>
      </c>
      <c r="K196" s="2">
        <v>45633</v>
      </c>
    </row>
    <row r="197" spans="1:11" x14ac:dyDescent="0.25">
      <c r="A197" t="s">
        <v>1257</v>
      </c>
      <c r="B197" t="s">
        <v>103</v>
      </c>
      <c r="C197" t="s">
        <v>84</v>
      </c>
      <c r="D197" t="s">
        <v>28</v>
      </c>
      <c r="E197" t="s">
        <v>35</v>
      </c>
      <c r="F197" t="s">
        <v>140</v>
      </c>
      <c r="G197" t="s">
        <v>438</v>
      </c>
      <c r="H197">
        <v>1</v>
      </c>
      <c r="I197" t="s">
        <v>1062</v>
      </c>
      <c r="J197" s="2">
        <v>45540</v>
      </c>
      <c r="K197" s="2">
        <v>45638</v>
      </c>
    </row>
    <row r="198" spans="1:11" x14ac:dyDescent="0.25">
      <c r="A198" t="s">
        <v>1258</v>
      </c>
      <c r="B198" t="s">
        <v>78</v>
      </c>
      <c r="C198" t="s">
        <v>79</v>
      </c>
      <c r="D198" t="s">
        <v>25</v>
      </c>
      <c r="E198" t="s">
        <v>35</v>
      </c>
      <c r="F198" t="s">
        <v>22</v>
      </c>
      <c r="G198" t="s">
        <v>135</v>
      </c>
      <c r="H198">
        <v>3</v>
      </c>
      <c r="I198" t="s">
        <v>1050</v>
      </c>
      <c r="J198" s="2">
        <v>45540</v>
      </c>
      <c r="K198" s="2">
        <v>45624</v>
      </c>
    </row>
    <row r="199" spans="1:11" x14ac:dyDescent="0.25">
      <c r="A199" t="s">
        <v>1259</v>
      </c>
      <c r="B199" t="s">
        <v>114</v>
      </c>
      <c r="C199" t="s">
        <v>39</v>
      </c>
      <c r="D199" t="s">
        <v>40</v>
      </c>
      <c r="E199" t="s">
        <v>35</v>
      </c>
      <c r="F199" t="s">
        <v>140</v>
      </c>
      <c r="G199" t="s">
        <v>297</v>
      </c>
      <c r="H199">
        <v>3</v>
      </c>
      <c r="I199" t="s">
        <v>1060</v>
      </c>
      <c r="J199" s="2">
        <v>45541</v>
      </c>
      <c r="K199" s="2">
        <v>45632</v>
      </c>
    </row>
    <row r="200" spans="1:11" x14ac:dyDescent="0.25">
      <c r="A200" t="s">
        <v>1260</v>
      </c>
      <c r="B200" t="s">
        <v>88</v>
      </c>
      <c r="C200" t="s">
        <v>89</v>
      </c>
      <c r="D200" t="s">
        <v>34</v>
      </c>
      <c r="E200" t="s">
        <v>35</v>
      </c>
      <c r="F200" t="s">
        <v>168</v>
      </c>
      <c r="G200" t="s">
        <v>582</v>
      </c>
      <c r="H200">
        <v>1</v>
      </c>
      <c r="I200" t="s">
        <v>1062</v>
      </c>
      <c r="J200" s="2">
        <v>45539</v>
      </c>
      <c r="K200" s="2">
        <v>45623</v>
      </c>
    </row>
    <row r="201" spans="1:11" x14ac:dyDescent="0.25">
      <c r="A201" t="s">
        <v>1261</v>
      </c>
      <c r="B201" t="s">
        <v>7</v>
      </c>
      <c r="C201" t="s">
        <v>8</v>
      </c>
      <c r="D201" t="s">
        <v>9</v>
      </c>
      <c r="E201" t="s">
        <v>35</v>
      </c>
      <c r="F201" t="s">
        <v>168</v>
      </c>
      <c r="G201" t="s">
        <v>689</v>
      </c>
      <c r="H201">
        <v>10</v>
      </c>
      <c r="I201" t="s">
        <v>1062</v>
      </c>
      <c r="J201" s="2">
        <v>45539</v>
      </c>
      <c r="K201" s="2">
        <v>45637</v>
      </c>
    </row>
    <row r="202" spans="1:11" x14ac:dyDescent="0.25">
      <c r="A202" t="s">
        <v>1262</v>
      </c>
      <c r="B202" t="s">
        <v>108</v>
      </c>
      <c r="C202" t="s">
        <v>30</v>
      </c>
      <c r="D202" t="s">
        <v>18</v>
      </c>
      <c r="E202" t="s">
        <v>35</v>
      </c>
      <c r="F202" t="s">
        <v>22</v>
      </c>
      <c r="G202" t="s">
        <v>170</v>
      </c>
      <c r="H202">
        <v>5</v>
      </c>
      <c r="I202" t="s">
        <v>1050</v>
      </c>
      <c r="J202" s="2">
        <v>45538</v>
      </c>
      <c r="K202" s="2">
        <v>45622</v>
      </c>
    </row>
    <row r="203" spans="1:11" x14ac:dyDescent="0.25">
      <c r="A203" t="s">
        <v>1263</v>
      </c>
      <c r="B203" t="s">
        <v>93</v>
      </c>
      <c r="C203" t="s">
        <v>79</v>
      </c>
      <c r="D203" t="s">
        <v>25</v>
      </c>
      <c r="E203" t="s">
        <v>35</v>
      </c>
      <c r="F203" t="s">
        <v>168</v>
      </c>
      <c r="G203" t="s">
        <v>825</v>
      </c>
      <c r="H203">
        <v>1</v>
      </c>
      <c r="I203" t="s">
        <v>1060</v>
      </c>
      <c r="J203" s="2">
        <v>45545</v>
      </c>
      <c r="K203" s="2">
        <v>45643</v>
      </c>
    </row>
    <row r="204" spans="1:11" x14ac:dyDescent="0.25">
      <c r="A204" t="s">
        <v>1264</v>
      </c>
      <c r="B204" t="s">
        <v>23</v>
      </c>
      <c r="C204" t="s">
        <v>24</v>
      </c>
      <c r="D204" t="s">
        <v>25</v>
      </c>
      <c r="E204" t="s">
        <v>35</v>
      </c>
      <c r="F204" t="s">
        <v>168</v>
      </c>
      <c r="G204" t="s">
        <v>227</v>
      </c>
      <c r="H204">
        <v>5</v>
      </c>
      <c r="I204" t="s">
        <v>1050</v>
      </c>
      <c r="J204" s="2">
        <v>45543</v>
      </c>
      <c r="K204" s="2">
        <v>45641</v>
      </c>
    </row>
    <row r="205" spans="1:11" x14ac:dyDescent="0.25">
      <c r="A205" t="s">
        <v>1265</v>
      </c>
      <c r="B205" t="s">
        <v>76</v>
      </c>
      <c r="C205" t="s">
        <v>8</v>
      </c>
      <c r="D205" t="s">
        <v>9</v>
      </c>
      <c r="E205" t="s">
        <v>35</v>
      </c>
      <c r="F205" t="s">
        <v>168</v>
      </c>
      <c r="G205" t="s">
        <v>985</v>
      </c>
      <c r="H205">
        <v>1</v>
      </c>
      <c r="I205" t="s">
        <v>1062</v>
      </c>
      <c r="J205" s="2">
        <v>45539</v>
      </c>
      <c r="K205" s="2">
        <v>45630</v>
      </c>
    </row>
    <row r="206" spans="1:11" x14ac:dyDescent="0.25">
      <c r="A206" t="s">
        <v>1266</v>
      </c>
      <c r="B206" t="s">
        <v>98</v>
      </c>
      <c r="C206" t="s">
        <v>79</v>
      </c>
      <c r="D206" t="s">
        <v>25</v>
      </c>
      <c r="E206" t="s">
        <v>35</v>
      </c>
      <c r="F206" t="s">
        <v>168</v>
      </c>
      <c r="G206" t="s">
        <v>677</v>
      </c>
      <c r="H206">
        <v>4</v>
      </c>
      <c r="I206" t="s">
        <v>1060</v>
      </c>
      <c r="J206" s="2">
        <v>45545</v>
      </c>
      <c r="K206" s="2">
        <v>45636</v>
      </c>
    </row>
    <row r="207" spans="1:11" x14ac:dyDescent="0.25">
      <c r="A207" t="s">
        <v>1267</v>
      </c>
      <c r="B207" t="s">
        <v>54</v>
      </c>
      <c r="C207" t="s">
        <v>8</v>
      </c>
      <c r="D207" t="s">
        <v>9</v>
      </c>
      <c r="E207" t="s">
        <v>35</v>
      </c>
      <c r="F207" t="s">
        <v>22</v>
      </c>
      <c r="G207" t="s">
        <v>526</v>
      </c>
      <c r="H207">
        <v>2</v>
      </c>
      <c r="I207" t="s">
        <v>1050</v>
      </c>
      <c r="J207" s="2">
        <v>45541</v>
      </c>
      <c r="K207" s="2">
        <v>45625</v>
      </c>
    </row>
    <row r="208" spans="1:11" x14ac:dyDescent="0.25">
      <c r="A208" t="s">
        <v>1268</v>
      </c>
      <c r="B208" t="s">
        <v>106</v>
      </c>
      <c r="C208" t="s">
        <v>107</v>
      </c>
      <c r="D208" t="s">
        <v>67</v>
      </c>
      <c r="E208" t="s">
        <v>35</v>
      </c>
      <c r="F208" t="s">
        <v>168</v>
      </c>
      <c r="G208" t="s">
        <v>752</v>
      </c>
      <c r="H208">
        <v>4</v>
      </c>
      <c r="I208" t="s">
        <v>1050</v>
      </c>
      <c r="J208" s="2">
        <v>45543</v>
      </c>
      <c r="K208" s="2">
        <v>45627</v>
      </c>
    </row>
    <row r="209" spans="1:11" x14ac:dyDescent="0.25">
      <c r="A209" t="s">
        <v>1269</v>
      </c>
      <c r="B209" t="s">
        <v>83</v>
      </c>
      <c r="C209" t="s">
        <v>84</v>
      </c>
      <c r="D209" t="s">
        <v>28</v>
      </c>
      <c r="E209" t="s">
        <v>35</v>
      </c>
      <c r="F209" t="s">
        <v>140</v>
      </c>
      <c r="G209" t="s">
        <v>734</v>
      </c>
      <c r="H209">
        <v>3</v>
      </c>
      <c r="I209" t="s">
        <v>1060</v>
      </c>
      <c r="J209" s="2">
        <v>45540</v>
      </c>
      <c r="K209" s="2">
        <v>45624</v>
      </c>
    </row>
    <row r="210" spans="1:11" x14ac:dyDescent="0.25">
      <c r="A210" t="s">
        <v>1270</v>
      </c>
      <c r="B210" t="s">
        <v>103</v>
      </c>
      <c r="C210" t="s">
        <v>84</v>
      </c>
      <c r="D210" t="s">
        <v>28</v>
      </c>
      <c r="E210" t="s">
        <v>35</v>
      </c>
      <c r="F210" t="s">
        <v>140</v>
      </c>
      <c r="G210" t="s">
        <v>318</v>
      </c>
      <c r="H210">
        <v>1</v>
      </c>
      <c r="I210" t="s">
        <v>1060</v>
      </c>
      <c r="J210" s="2">
        <v>45539</v>
      </c>
      <c r="K210" s="2">
        <v>45637</v>
      </c>
    </row>
    <row r="211" spans="1:11" x14ac:dyDescent="0.25">
      <c r="A211" t="s">
        <v>1271</v>
      </c>
      <c r="B211" t="s">
        <v>76</v>
      </c>
      <c r="C211" t="s">
        <v>8</v>
      </c>
      <c r="D211" t="s">
        <v>9</v>
      </c>
      <c r="E211" t="s">
        <v>35</v>
      </c>
      <c r="F211" t="s">
        <v>140</v>
      </c>
      <c r="G211" t="s">
        <v>191</v>
      </c>
      <c r="H211">
        <v>3</v>
      </c>
      <c r="I211" t="s">
        <v>1060</v>
      </c>
      <c r="J211" s="2">
        <v>45544</v>
      </c>
      <c r="K211" s="2">
        <v>45635</v>
      </c>
    </row>
    <row r="212" spans="1:11" x14ac:dyDescent="0.25">
      <c r="A212" t="s">
        <v>1272</v>
      </c>
      <c r="B212" t="s">
        <v>111</v>
      </c>
      <c r="C212" t="s">
        <v>107</v>
      </c>
      <c r="D212" t="s">
        <v>67</v>
      </c>
      <c r="E212" t="s">
        <v>35</v>
      </c>
      <c r="F212" t="s">
        <v>140</v>
      </c>
      <c r="G212" t="s">
        <v>752</v>
      </c>
      <c r="H212">
        <v>3</v>
      </c>
      <c r="I212" t="s">
        <v>1060</v>
      </c>
      <c r="J212" s="2">
        <v>45541</v>
      </c>
      <c r="K212" s="2">
        <v>45625</v>
      </c>
    </row>
    <row r="213" spans="1:11" x14ac:dyDescent="0.25">
      <c r="A213" t="s">
        <v>1273</v>
      </c>
      <c r="B213" t="s">
        <v>57</v>
      </c>
      <c r="C213" t="s">
        <v>27</v>
      </c>
      <c r="D213" t="s">
        <v>28</v>
      </c>
      <c r="E213" t="s">
        <v>35</v>
      </c>
      <c r="F213" t="s">
        <v>22</v>
      </c>
      <c r="G213" t="s">
        <v>542</v>
      </c>
      <c r="H213">
        <v>3</v>
      </c>
      <c r="I213" t="s">
        <v>1062</v>
      </c>
      <c r="J213" s="2">
        <v>45543</v>
      </c>
      <c r="K213" s="2">
        <v>45634</v>
      </c>
    </row>
    <row r="214" spans="1:11" x14ac:dyDescent="0.25">
      <c r="A214" t="s">
        <v>1274</v>
      </c>
      <c r="B214" t="s">
        <v>32</v>
      </c>
      <c r="C214" t="s">
        <v>33</v>
      </c>
      <c r="D214" t="s">
        <v>34</v>
      </c>
      <c r="E214" t="s">
        <v>35</v>
      </c>
      <c r="F214" t="s">
        <v>22</v>
      </c>
      <c r="G214" t="s">
        <v>360</v>
      </c>
      <c r="H214">
        <v>3</v>
      </c>
      <c r="I214" t="s">
        <v>1050</v>
      </c>
      <c r="J214" s="2">
        <v>45545</v>
      </c>
      <c r="K214" s="2">
        <v>45629</v>
      </c>
    </row>
    <row r="215" spans="1:11" x14ac:dyDescent="0.25">
      <c r="A215" t="s">
        <v>1275</v>
      </c>
      <c r="B215" t="s">
        <v>60</v>
      </c>
      <c r="C215" t="s">
        <v>61</v>
      </c>
      <c r="D215" t="s">
        <v>9</v>
      </c>
      <c r="E215" t="s">
        <v>35</v>
      </c>
      <c r="F215" t="s">
        <v>22</v>
      </c>
      <c r="G215" t="s">
        <v>766</v>
      </c>
      <c r="H215">
        <v>9</v>
      </c>
      <c r="I215" t="s">
        <v>1062</v>
      </c>
      <c r="J215" s="2">
        <v>45538</v>
      </c>
      <c r="K215" s="2">
        <v>45636</v>
      </c>
    </row>
    <row r="216" spans="1:11" x14ac:dyDescent="0.25">
      <c r="A216" t="s">
        <v>1276</v>
      </c>
      <c r="B216" t="s">
        <v>81</v>
      </c>
      <c r="C216" t="s">
        <v>82</v>
      </c>
      <c r="D216" t="s">
        <v>25</v>
      </c>
      <c r="E216" t="s">
        <v>35</v>
      </c>
      <c r="F216" t="s">
        <v>140</v>
      </c>
      <c r="G216" t="s">
        <v>649</v>
      </c>
      <c r="H216">
        <v>6</v>
      </c>
      <c r="I216" t="s">
        <v>1050</v>
      </c>
      <c r="J216" s="2">
        <v>45542</v>
      </c>
      <c r="K216" s="2">
        <v>45633</v>
      </c>
    </row>
    <row r="217" spans="1:11" x14ac:dyDescent="0.25">
      <c r="A217" t="s">
        <v>1277</v>
      </c>
      <c r="B217" t="s">
        <v>76</v>
      </c>
      <c r="C217" t="s">
        <v>8</v>
      </c>
      <c r="D217" t="s">
        <v>9</v>
      </c>
      <c r="E217" t="s">
        <v>35</v>
      </c>
      <c r="F217" t="s">
        <v>168</v>
      </c>
      <c r="G217" t="s">
        <v>719</v>
      </c>
      <c r="H217">
        <v>4</v>
      </c>
      <c r="I217" t="s">
        <v>1060</v>
      </c>
      <c r="J217" s="2">
        <v>45538</v>
      </c>
      <c r="K217" s="2">
        <v>45629</v>
      </c>
    </row>
    <row r="218" spans="1:11" x14ac:dyDescent="0.25">
      <c r="A218" t="s">
        <v>1278</v>
      </c>
      <c r="B218" t="s">
        <v>58</v>
      </c>
      <c r="C218" t="s">
        <v>59</v>
      </c>
      <c r="D218" t="s">
        <v>34</v>
      </c>
      <c r="E218" t="s">
        <v>35</v>
      </c>
      <c r="F218" t="s">
        <v>168</v>
      </c>
      <c r="G218" t="s">
        <v>549</v>
      </c>
      <c r="H218">
        <v>1</v>
      </c>
      <c r="I218" t="s">
        <v>1060</v>
      </c>
      <c r="J218" s="2">
        <v>45538</v>
      </c>
      <c r="K218" s="2">
        <v>45636</v>
      </c>
    </row>
    <row r="219" spans="1:11" x14ac:dyDescent="0.25">
      <c r="A219" t="s">
        <v>1279</v>
      </c>
      <c r="B219" t="s">
        <v>90</v>
      </c>
      <c r="C219" t="s">
        <v>91</v>
      </c>
      <c r="D219" t="s">
        <v>21</v>
      </c>
      <c r="E219" t="s">
        <v>35</v>
      </c>
      <c r="F219" t="s">
        <v>168</v>
      </c>
      <c r="G219" t="s">
        <v>834</v>
      </c>
      <c r="H219">
        <v>3</v>
      </c>
      <c r="I219" t="s">
        <v>1050</v>
      </c>
      <c r="J219" s="2">
        <v>45538</v>
      </c>
      <c r="K219" s="2">
        <v>45629</v>
      </c>
    </row>
    <row r="220" spans="1:11" x14ac:dyDescent="0.25">
      <c r="A220" t="s">
        <v>1280</v>
      </c>
      <c r="B220" t="s">
        <v>109</v>
      </c>
      <c r="C220" t="s">
        <v>91</v>
      </c>
      <c r="D220" t="s">
        <v>21</v>
      </c>
      <c r="E220" t="s">
        <v>35</v>
      </c>
      <c r="F220" t="s">
        <v>22</v>
      </c>
      <c r="G220" t="s">
        <v>405</v>
      </c>
      <c r="H220">
        <v>3</v>
      </c>
      <c r="I220" t="s">
        <v>1062</v>
      </c>
      <c r="J220" s="2">
        <v>45541</v>
      </c>
      <c r="K220" s="2">
        <v>45625</v>
      </c>
    </row>
    <row r="221" spans="1:11" x14ac:dyDescent="0.25">
      <c r="A221" t="s">
        <v>1281</v>
      </c>
      <c r="B221" t="s">
        <v>80</v>
      </c>
      <c r="C221" t="s">
        <v>61</v>
      </c>
      <c r="D221" t="s">
        <v>9</v>
      </c>
      <c r="E221" t="s">
        <v>35</v>
      </c>
      <c r="F221" t="s">
        <v>22</v>
      </c>
      <c r="G221" t="s">
        <v>708</v>
      </c>
      <c r="H221">
        <v>6</v>
      </c>
      <c r="I221" t="s">
        <v>1050</v>
      </c>
      <c r="J221" s="2">
        <v>45543</v>
      </c>
      <c r="K221" s="2">
        <v>45641</v>
      </c>
    </row>
    <row r="222" spans="1:11" x14ac:dyDescent="0.25">
      <c r="A222" t="s">
        <v>1282</v>
      </c>
      <c r="B222" t="s">
        <v>29</v>
      </c>
      <c r="C222" t="s">
        <v>30</v>
      </c>
      <c r="D222" t="s">
        <v>18</v>
      </c>
      <c r="E222" t="s">
        <v>35</v>
      </c>
      <c r="F222" t="s">
        <v>168</v>
      </c>
      <c r="G222" t="s">
        <v>837</v>
      </c>
      <c r="H222">
        <v>4</v>
      </c>
      <c r="I222" t="s">
        <v>1062</v>
      </c>
      <c r="J222" s="2">
        <v>45543</v>
      </c>
      <c r="K222" s="2">
        <v>45634</v>
      </c>
    </row>
    <row r="223" spans="1:11" x14ac:dyDescent="0.25">
      <c r="A223" t="s">
        <v>1283</v>
      </c>
      <c r="B223" t="s">
        <v>23</v>
      </c>
      <c r="C223" t="s">
        <v>24</v>
      </c>
      <c r="D223" t="s">
        <v>25</v>
      </c>
      <c r="E223" t="s">
        <v>35</v>
      </c>
      <c r="F223" t="s">
        <v>140</v>
      </c>
      <c r="G223" t="s">
        <v>828</v>
      </c>
      <c r="H223">
        <v>-2</v>
      </c>
      <c r="I223" t="s">
        <v>1062</v>
      </c>
      <c r="J223" s="2">
        <v>45538</v>
      </c>
      <c r="K223" s="2">
        <v>45629</v>
      </c>
    </row>
    <row r="224" spans="1:11" x14ac:dyDescent="0.25">
      <c r="A224" t="s">
        <v>1284</v>
      </c>
      <c r="B224" t="s">
        <v>98</v>
      </c>
      <c r="C224" t="s">
        <v>79</v>
      </c>
      <c r="D224" t="s">
        <v>25</v>
      </c>
      <c r="E224" t="s">
        <v>35</v>
      </c>
      <c r="F224" t="s">
        <v>168</v>
      </c>
      <c r="G224" t="s">
        <v>658</v>
      </c>
      <c r="H224">
        <v>4</v>
      </c>
      <c r="I224" t="s">
        <v>1060</v>
      </c>
      <c r="J224" s="2">
        <v>45539</v>
      </c>
      <c r="K224" s="2">
        <v>45637</v>
      </c>
    </row>
    <row r="225" spans="1:11" x14ac:dyDescent="0.25">
      <c r="A225" t="s">
        <v>1285</v>
      </c>
      <c r="B225" t="s">
        <v>60</v>
      </c>
      <c r="C225" t="s">
        <v>61</v>
      </c>
      <c r="D225" t="s">
        <v>9</v>
      </c>
      <c r="E225" t="s">
        <v>35</v>
      </c>
      <c r="F225" t="s">
        <v>140</v>
      </c>
      <c r="G225" t="s">
        <v>175</v>
      </c>
      <c r="H225">
        <v>5</v>
      </c>
      <c r="I225" t="s">
        <v>1050</v>
      </c>
      <c r="J225" s="2">
        <v>45545</v>
      </c>
      <c r="K225" s="2">
        <v>45629</v>
      </c>
    </row>
    <row r="226" spans="1:11" x14ac:dyDescent="0.25">
      <c r="A226" t="s">
        <v>1286</v>
      </c>
      <c r="B226" t="s">
        <v>58</v>
      </c>
      <c r="C226" t="s">
        <v>59</v>
      </c>
      <c r="D226" t="s">
        <v>34</v>
      </c>
      <c r="E226" t="s">
        <v>35</v>
      </c>
      <c r="F226" t="s">
        <v>140</v>
      </c>
      <c r="G226" t="s">
        <v>866</v>
      </c>
      <c r="H226">
        <v>1</v>
      </c>
      <c r="I226" t="s">
        <v>1062</v>
      </c>
      <c r="J226" s="2">
        <v>45541</v>
      </c>
      <c r="K226" s="2">
        <v>45632</v>
      </c>
    </row>
    <row r="227" spans="1:11" x14ac:dyDescent="0.25">
      <c r="A227" t="s">
        <v>1287</v>
      </c>
      <c r="B227" t="s">
        <v>74</v>
      </c>
      <c r="C227" t="s">
        <v>75</v>
      </c>
      <c r="D227" t="s">
        <v>18</v>
      </c>
      <c r="E227" t="s">
        <v>35</v>
      </c>
      <c r="F227" t="s">
        <v>140</v>
      </c>
      <c r="G227" t="s">
        <v>911</v>
      </c>
      <c r="H227">
        <v>5</v>
      </c>
      <c r="I227" t="s">
        <v>1062</v>
      </c>
      <c r="J227" s="2">
        <v>45543</v>
      </c>
      <c r="K227" s="2">
        <v>45641</v>
      </c>
    </row>
    <row r="228" spans="1:11" x14ac:dyDescent="0.25">
      <c r="A228" t="s">
        <v>1288</v>
      </c>
      <c r="B228" t="s">
        <v>113</v>
      </c>
      <c r="C228" t="s">
        <v>30</v>
      </c>
      <c r="D228" t="s">
        <v>18</v>
      </c>
      <c r="E228" t="s">
        <v>35</v>
      </c>
      <c r="F228" t="s">
        <v>22</v>
      </c>
      <c r="G228" t="s">
        <v>658</v>
      </c>
      <c r="H228">
        <v>2</v>
      </c>
      <c r="I228" t="s">
        <v>1050</v>
      </c>
      <c r="J228" s="2">
        <v>45542</v>
      </c>
      <c r="K228" s="2">
        <v>45633</v>
      </c>
    </row>
    <row r="229" spans="1:11" x14ac:dyDescent="0.25">
      <c r="A229" t="s">
        <v>1289</v>
      </c>
      <c r="B229" t="s">
        <v>80</v>
      </c>
      <c r="C229" t="s">
        <v>61</v>
      </c>
      <c r="D229" t="s">
        <v>9</v>
      </c>
      <c r="E229" t="s">
        <v>35</v>
      </c>
      <c r="F229" t="s">
        <v>168</v>
      </c>
      <c r="G229" t="s">
        <v>217</v>
      </c>
      <c r="H229">
        <v>7</v>
      </c>
      <c r="I229" t="s">
        <v>1062</v>
      </c>
      <c r="J229" s="2">
        <v>45539</v>
      </c>
      <c r="K229" s="2">
        <v>45623</v>
      </c>
    </row>
    <row r="230" spans="1:11" x14ac:dyDescent="0.25">
      <c r="A230" t="s">
        <v>1290</v>
      </c>
      <c r="B230" t="s">
        <v>98</v>
      </c>
      <c r="C230" t="s">
        <v>79</v>
      </c>
      <c r="D230" t="s">
        <v>25</v>
      </c>
      <c r="E230" t="s">
        <v>35</v>
      </c>
      <c r="F230" t="s">
        <v>140</v>
      </c>
      <c r="G230" t="s">
        <v>769</v>
      </c>
      <c r="H230">
        <v>3</v>
      </c>
      <c r="I230" t="s">
        <v>1060</v>
      </c>
      <c r="J230" s="2">
        <v>45540</v>
      </c>
      <c r="K230" s="2">
        <v>45631</v>
      </c>
    </row>
    <row r="231" spans="1:11" x14ac:dyDescent="0.25">
      <c r="A231" t="s">
        <v>1291</v>
      </c>
      <c r="B231" t="s">
        <v>100</v>
      </c>
      <c r="C231" t="s">
        <v>101</v>
      </c>
      <c r="D231" t="s">
        <v>25</v>
      </c>
      <c r="E231" t="s">
        <v>35</v>
      </c>
      <c r="F231" t="s">
        <v>168</v>
      </c>
      <c r="G231" t="s">
        <v>227</v>
      </c>
      <c r="H231">
        <v>3</v>
      </c>
      <c r="I231" t="s">
        <v>1050</v>
      </c>
      <c r="J231" s="2">
        <v>45539</v>
      </c>
      <c r="K231" s="2">
        <v>45623</v>
      </c>
    </row>
    <row r="232" spans="1:11" x14ac:dyDescent="0.25">
      <c r="A232" t="s">
        <v>1292</v>
      </c>
      <c r="B232" t="s">
        <v>117</v>
      </c>
      <c r="C232" t="s">
        <v>75</v>
      </c>
      <c r="D232" t="s">
        <v>18</v>
      </c>
      <c r="E232" t="s">
        <v>35</v>
      </c>
      <c r="F232" t="s">
        <v>168</v>
      </c>
      <c r="G232" t="s">
        <v>784</v>
      </c>
      <c r="H232">
        <v>3</v>
      </c>
      <c r="I232" t="s">
        <v>1062</v>
      </c>
      <c r="J232" s="2">
        <v>45539</v>
      </c>
      <c r="K232" s="2">
        <v>45630</v>
      </c>
    </row>
    <row r="233" spans="1:11" x14ac:dyDescent="0.25">
      <c r="A233" t="s">
        <v>1293</v>
      </c>
      <c r="B233" t="s">
        <v>99</v>
      </c>
      <c r="C233" t="s">
        <v>75</v>
      </c>
      <c r="D233" t="s">
        <v>18</v>
      </c>
      <c r="E233" t="s">
        <v>35</v>
      </c>
      <c r="F233" t="s">
        <v>140</v>
      </c>
      <c r="G233" t="s">
        <v>365</v>
      </c>
      <c r="H233">
        <v>3</v>
      </c>
      <c r="I233" t="s">
        <v>1050</v>
      </c>
      <c r="J233" s="2">
        <v>45543</v>
      </c>
      <c r="K233" s="2">
        <v>45641</v>
      </c>
    </row>
    <row r="234" spans="1:11" x14ac:dyDescent="0.25">
      <c r="A234" t="s">
        <v>1294</v>
      </c>
      <c r="B234" t="s">
        <v>58</v>
      </c>
      <c r="C234" t="s">
        <v>59</v>
      </c>
      <c r="D234" t="s">
        <v>34</v>
      </c>
      <c r="E234" t="s">
        <v>35</v>
      </c>
      <c r="F234" t="s">
        <v>168</v>
      </c>
      <c r="G234" t="s">
        <v>455</v>
      </c>
      <c r="H234">
        <v>2</v>
      </c>
      <c r="I234" t="s">
        <v>1060</v>
      </c>
      <c r="J234" s="2">
        <v>45541</v>
      </c>
      <c r="K234" s="2">
        <v>45625</v>
      </c>
    </row>
    <row r="235" spans="1:11" x14ac:dyDescent="0.25">
      <c r="A235" t="s">
        <v>1295</v>
      </c>
      <c r="B235" t="s">
        <v>96</v>
      </c>
      <c r="C235" t="s">
        <v>91</v>
      </c>
      <c r="D235" t="s">
        <v>21</v>
      </c>
      <c r="E235" t="s">
        <v>35</v>
      </c>
      <c r="F235" t="s">
        <v>168</v>
      </c>
      <c r="G235" t="s">
        <v>160</v>
      </c>
      <c r="H235">
        <v>3</v>
      </c>
      <c r="I235" t="s">
        <v>1062</v>
      </c>
      <c r="J235" s="2">
        <v>45539</v>
      </c>
      <c r="K235" s="2">
        <v>45637</v>
      </c>
    </row>
    <row r="236" spans="1:11" x14ac:dyDescent="0.25">
      <c r="A236" t="s">
        <v>1296</v>
      </c>
      <c r="B236" t="s">
        <v>85</v>
      </c>
      <c r="C236" t="s">
        <v>84</v>
      </c>
      <c r="D236" t="s">
        <v>28</v>
      </c>
      <c r="E236" t="s">
        <v>35</v>
      </c>
      <c r="F236" t="s">
        <v>168</v>
      </c>
      <c r="G236" t="s">
        <v>575</v>
      </c>
      <c r="H236">
        <v>1</v>
      </c>
      <c r="I236" t="s">
        <v>1050</v>
      </c>
      <c r="J236" s="2">
        <v>45540</v>
      </c>
      <c r="K236" s="2">
        <v>45624</v>
      </c>
    </row>
    <row r="237" spans="1:11" x14ac:dyDescent="0.25">
      <c r="A237" t="s">
        <v>1297</v>
      </c>
      <c r="B237" t="s">
        <v>99</v>
      </c>
      <c r="C237" t="s">
        <v>75</v>
      </c>
      <c r="D237" t="s">
        <v>18</v>
      </c>
      <c r="E237" t="s">
        <v>35</v>
      </c>
      <c r="F237" t="s">
        <v>140</v>
      </c>
      <c r="G237" t="s">
        <v>469</v>
      </c>
      <c r="H237">
        <v>2</v>
      </c>
      <c r="I237" t="s">
        <v>1050</v>
      </c>
      <c r="J237" s="2">
        <v>45544</v>
      </c>
      <c r="K237" s="2">
        <v>45635</v>
      </c>
    </row>
    <row r="238" spans="1:11" x14ac:dyDescent="0.25">
      <c r="A238" t="s">
        <v>1298</v>
      </c>
      <c r="B238" t="s">
        <v>58</v>
      </c>
      <c r="C238" t="s">
        <v>59</v>
      </c>
      <c r="D238" t="s">
        <v>34</v>
      </c>
      <c r="E238" t="s">
        <v>35</v>
      </c>
      <c r="F238" t="s">
        <v>168</v>
      </c>
      <c r="G238" t="s">
        <v>618</v>
      </c>
      <c r="H238">
        <v>3</v>
      </c>
      <c r="I238" t="s">
        <v>1060</v>
      </c>
      <c r="J238" s="2">
        <v>45540</v>
      </c>
      <c r="K238" s="2">
        <v>45631</v>
      </c>
    </row>
    <row r="239" spans="1:11" x14ac:dyDescent="0.25">
      <c r="A239" t="s">
        <v>1299</v>
      </c>
      <c r="B239" t="s">
        <v>62</v>
      </c>
      <c r="C239" t="s">
        <v>24</v>
      </c>
      <c r="D239" t="s">
        <v>25</v>
      </c>
      <c r="E239" t="s">
        <v>35</v>
      </c>
      <c r="F239" t="s">
        <v>168</v>
      </c>
      <c r="G239" t="s">
        <v>1028</v>
      </c>
      <c r="H239">
        <v>3</v>
      </c>
      <c r="I239" t="s">
        <v>1062</v>
      </c>
      <c r="J239" s="2">
        <v>45540</v>
      </c>
      <c r="K239" s="2">
        <v>45631</v>
      </c>
    </row>
    <row r="240" spans="1:11" x14ac:dyDescent="0.25">
      <c r="A240" t="s">
        <v>1300</v>
      </c>
      <c r="B240" t="s">
        <v>19</v>
      </c>
      <c r="C240" t="s">
        <v>20</v>
      </c>
      <c r="D240" t="s">
        <v>21</v>
      </c>
      <c r="E240" t="s">
        <v>35</v>
      </c>
      <c r="F240" t="s">
        <v>168</v>
      </c>
      <c r="G240" t="s">
        <v>967</v>
      </c>
      <c r="I240" t="s">
        <v>1062</v>
      </c>
      <c r="J240" s="2">
        <v>45543</v>
      </c>
      <c r="K240" s="2">
        <v>45634</v>
      </c>
    </row>
    <row r="241" spans="1:11" x14ac:dyDescent="0.25">
      <c r="A241" t="s">
        <v>1301</v>
      </c>
      <c r="B241" t="s">
        <v>45</v>
      </c>
      <c r="C241" t="s">
        <v>33</v>
      </c>
      <c r="D241" t="s">
        <v>34</v>
      </c>
      <c r="E241" t="s">
        <v>35</v>
      </c>
      <c r="F241" t="s">
        <v>22</v>
      </c>
      <c r="G241" t="s">
        <v>606</v>
      </c>
      <c r="H241">
        <v>5</v>
      </c>
      <c r="I241" t="s">
        <v>1062</v>
      </c>
      <c r="J241" s="2">
        <v>45539</v>
      </c>
      <c r="K241" s="2">
        <v>45637</v>
      </c>
    </row>
    <row r="242" spans="1:11" x14ac:dyDescent="0.25">
      <c r="A242" t="s">
        <v>1302</v>
      </c>
      <c r="B242" t="s">
        <v>118</v>
      </c>
      <c r="C242" t="s">
        <v>82</v>
      </c>
      <c r="D242" t="s">
        <v>25</v>
      </c>
      <c r="E242" t="s">
        <v>35</v>
      </c>
      <c r="F242" t="s">
        <v>168</v>
      </c>
      <c r="G242" t="s">
        <v>1006</v>
      </c>
      <c r="H242">
        <v>5</v>
      </c>
      <c r="I242" t="s">
        <v>1050</v>
      </c>
      <c r="J242" s="2">
        <v>45545</v>
      </c>
      <c r="K242" s="2">
        <v>45643</v>
      </c>
    </row>
    <row r="243" spans="1:11" x14ac:dyDescent="0.25">
      <c r="A243" t="s">
        <v>1303</v>
      </c>
      <c r="B243" t="s">
        <v>32</v>
      </c>
      <c r="C243" t="s">
        <v>33</v>
      </c>
      <c r="D243" t="s">
        <v>34</v>
      </c>
      <c r="E243" t="s">
        <v>35</v>
      </c>
      <c r="F243" t="s">
        <v>168</v>
      </c>
      <c r="G243" t="s">
        <v>566</v>
      </c>
      <c r="H243">
        <v>4</v>
      </c>
      <c r="I243" t="s">
        <v>1050</v>
      </c>
      <c r="J243" s="2">
        <v>45544</v>
      </c>
      <c r="K243" s="2">
        <v>45635</v>
      </c>
    </row>
    <row r="244" spans="1:11" x14ac:dyDescent="0.25">
      <c r="A244" t="s">
        <v>1304</v>
      </c>
      <c r="B244" t="s">
        <v>32</v>
      </c>
      <c r="C244" t="s">
        <v>33</v>
      </c>
      <c r="D244" t="s">
        <v>34</v>
      </c>
      <c r="E244" t="s">
        <v>35</v>
      </c>
      <c r="F244" t="s">
        <v>168</v>
      </c>
      <c r="G244" t="s">
        <v>128</v>
      </c>
      <c r="H244">
        <v>5</v>
      </c>
      <c r="I244" t="s">
        <v>1060</v>
      </c>
      <c r="J244" s="2">
        <v>45543</v>
      </c>
      <c r="K244" s="2">
        <v>45634</v>
      </c>
    </row>
    <row r="245" spans="1:11" x14ac:dyDescent="0.25">
      <c r="A245" t="s">
        <v>1305</v>
      </c>
      <c r="B245" t="s">
        <v>105</v>
      </c>
      <c r="C245" t="s">
        <v>73</v>
      </c>
      <c r="D245" t="s">
        <v>28</v>
      </c>
      <c r="E245" t="s">
        <v>35</v>
      </c>
      <c r="F245" t="s">
        <v>140</v>
      </c>
      <c r="G245" t="s">
        <v>674</v>
      </c>
      <c r="H245">
        <v>1</v>
      </c>
      <c r="I245" t="s">
        <v>1062</v>
      </c>
      <c r="J245" s="2">
        <v>45538</v>
      </c>
      <c r="K245" s="2">
        <v>45622</v>
      </c>
    </row>
    <row r="246" spans="1:11" x14ac:dyDescent="0.25">
      <c r="A246" t="s">
        <v>1306</v>
      </c>
      <c r="B246" t="s">
        <v>68</v>
      </c>
      <c r="C246" t="s">
        <v>49</v>
      </c>
      <c r="D246" t="s">
        <v>28</v>
      </c>
      <c r="E246" t="s">
        <v>35</v>
      </c>
      <c r="F246" t="s">
        <v>140</v>
      </c>
      <c r="G246" t="s">
        <v>526</v>
      </c>
      <c r="H246">
        <v>4</v>
      </c>
      <c r="I246" t="s">
        <v>1050</v>
      </c>
      <c r="J246" s="2">
        <v>45544</v>
      </c>
      <c r="K246" s="2">
        <v>45635</v>
      </c>
    </row>
    <row r="247" spans="1:11" x14ac:dyDescent="0.25">
      <c r="A247" t="s">
        <v>1307</v>
      </c>
      <c r="B247" t="s">
        <v>102</v>
      </c>
      <c r="C247" t="s">
        <v>37</v>
      </c>
      <c r="D247" t="s">
        <v>14</v>
      </c>
      <c r="E247" t="s">
        <v>35</v>
      </c>
      <c r="F247" t="s">
        <v>22</v>
      </c>
      <c r="G247" t="s">
        <v>304</v>
      </c>
      <c r="H247">
        <v>2</v>
      </c>
      <c r="I247" t="s">
        <v>1050</v>
      </c>
      <c r="J247" s="2">
        <v>45540</v>
      </c>
      <c r="K247" s="2">
        <v>45631</v>
      </c>
    </row>
    <row r="248" spans="1:11" x14ac:dyDescent="0.25">
      <c r="A248" t="s">
        <v>1308</v>
      </c>
      <c r="B248" t="s">
        <v>57</v>
      </c>
      <c r="C248" t="s">
        <v>27</v>
      </c>
      <c r="D248" t="s">
        <v>28</v>
      </c>
      <c r="E248" t="s">
        <v>35</v>
      </c>
      <c r="F248" t="s">
        <v>140</v>
      </c>
      <c r="G248" t="s">
        <v>702</v>
      </c>
      <c r="H248">
        <v>5</v>
      </c>
      <c r="I248" t="s">
        <v>1062</v>
      </c>
      <c r="J248" s="2">
        <v>45539</v>
      </c>
      <c r="K248" s="2">
        <v>45623</v>
      </c>
    </row>
    <row r="249" spans="1:11" x14ac:dyDescent="0.25">
      <c r="A249" t="s">
        <v>1309</v>
      </c>
      <c r="B249" t="s">
        <v>81</v>
      </c>
      <c r="C249" t="s">
        <v>82</v>
      </c>
      <c r="D249" t="s">
        <v>25</v>
      </c>
      <c r="E249" t="s">
        <v>35</v>
      </c>
      <c r="F249" t="s">
        <v>140</v>
      </c>
      <c r="G249" t="s">
        <v>245</v>
      </c>
      <c r="H249">
        <v>7</v>
      </c>
      <c r="I249" t="s">
        <v>1060</v>
      </c>
      <c r="J249" s="2">
        <v>45543</v>
      </c>
      <c r="K249" s="2">
        <v>45634</v>
      </c>
    </row>
    <row r="250" spans="1:11" x14ac:dyDescent="0.25">
      <c r="A250" t="s">
        <v>1310</v>
      </c>
      <c r="B250" t="s">
        <v>80</v>
      </c>
      <c r="C250" t="s">
        <v>61</v>
      </c>
      <c r="D250" t="s">
        <v>9</v>
      </c>
      <c r="E250" t="s">
        <v>35</v>
      </c>
      <c r="F250" t="s">
        <v>22</v>
      </c>
      <c r="G250" t="s">
        <v>756</v>
      </c>
      <c r="H250">
        <v>7</v>
      </c>
      <c r="I250" t="s">
        <v>1050</v>
      </c>
      <c r="J250" s="2">
        <v>45540</v>
      </c>
      <c r="K250" s="2">
        <v>45631</v>
      </c>
    </row>
    <row r="251" spans="1:11" x14ac:dyDescent="0.25">
      <c r="A251" t="s">
        <v>1311</v>
      </c>
      <c r="B251" t="s">
        <v>97</v>
      </c>
      <c r="C251" t="s">
        <v>33</v>
      </c>
      <c r="D251" t="s">
        <v>34</v>
      </c>
      <c r="E251" t="s">
        <v>35</v>
      </c>
      <c r="F251" t="s">
        <v>140</v>
      </c>
      <c r="G251" t="s">
        <v>924</v>
      </c>
      <c r="H251">
        <v>3</v>
      </c>
      <c r="I251" t="s">
        <v>1050</v>
      </c>
      <c r="J251" s="2">
        <v>45542</v>
      </c>
      <c r="K251" s="2">
        <v>45640</v>
      </c>
    </row>
    <row r="252" spans="1:11" x14ac:dyDescent="0.25">
      <c r="A252" t="s">
        <v>1312</v>
      </c>
      <c r="B252" t="s">
        <v>98</v>
      </c>
      <c r="C252" t="s">
        <v>79</v>
      </c>
      <c r="D252" t="s">
        <v>25</v>
      </c>
      <c r="E252" t="s">
        <v>35</v>
      </c>
      <c r="F252" t="s">
        <v>22</v>
      </c>
      <c r="G252" t="s">
        <v>1040</v>
      </c>
      <c r="H252">
        <v>4</v>
      </c>
      <c r="I252" t="s">
        <v>1060</v>
      </c>
      <c r="J252" s="2">
        <v>45538</v>
      </c>
      <c r="K252" s="2">
        <v>45622</v>
      </c>
    </row>
    <row r="253" spans="1:11" x14ac:dyDescent="0.25">
      <c r="A253" t="s">
        <v>1313</v>
      </c>
      <c r="B253" t="s">
        <v>76</v>
      </c>
      <c r="C253" t="s">
        <v>8</v>
      </c>
      <c r="D253" t="s">
        <v>9</v>
      </c>
      <c r="E253" t="s">
        <v>35</v>
      </c>
      <c r="F253" t="s">
        <v>140</v>
      </c>
      <c r="G253" t="s">
        <v>191</v>
      </c>
      <c r="H253">
        <v>3</v>
      </c>
      <c r="I253" t="s">
        <v>1060</v>
      </c>
      <c r="J253" s="2">
        <v>45541</v>
      </c>
      <c r="K253" s="2">
        <v>45639</v>
      </c>
    </row>
    <row r="254" spans="1:11" x14ac:dyDescent="0.25">
      <c r="A254" t="s">
        <v>1314</v>
      </c>
      <c r="B254" t="s">
        <v>78</v>
      </c>
      <c r="C254" t="s">
        <v>79</v>
      </c>
      <c r="D254" t="s">
        <v>25</v>
      </c>
      <c r="E254" t="s">
        <v>35</v>
      </c>
      <c r="F254" t="s">
        <v>22</v>
      </c>
      <c r="G254" t="s">
        <v>636</v>
      </c>
      <c r="H254">
        <v>3</v>
      </c>
      <c r="I254" t="s">
        <v>1062</v>
      </c>
      <c r="J254" s="2">
        <v>45539</v>
      </c>
      <c r="K254" s="2">
        <v>45630</v>
      </c>
    </row>
    <row r="255" spans="1:11" x14ac:dyDescent="0.25">
      <c r="A255" t="s">
        <v>1315</v>
      </c>
      <c r="B255" t="s">
        <v>111</v>
      </c>
      <c r="C255" t="s">
        <v>107</v>
      </c>
      <c r="D255" t="s">
        <v>67</v>
      </c>
      <c r="E255" t="s">
        <v>35</v>
      </c>
      <c r="F255" t="s">
        <v>140</v>
      </c>
      <c r="G255" t="s">
        <v>787</v>
      </c>
      <c r="H255">
        <v>3</v>
      </c>
      <c r="I255" t="s">
        <v>1060</v>
      </c>
      <c r="J255" s="2">
        <v>45543</v>
      </c>
      <c r="K255" s="2">
        <v>45641</v>
      </c>
    </row>
    <row r="256" spans="1:11" x14ac:dyDescent="0.25">
      <c r="A256" t="s">
        <v>1316</v>
      </c>
      <c r="B256" t="s">
        <v>60</v>
      </c>
      <c r="C256" t="s">
        <v>61</v>
      </c>
      <c r="D256" t="s">
        <v>9</v>
      </c>
      <c r="E256" t="s">
        <v>35</v>
      </c>
      <c r="F256" t="s">
        <v>168</v>
      </c>
      <c r="G256" t="s">
        <v>719</v>
      </c>
      <c r="H256">
        <v>5</v>
      </c>
      <c r="I256" t="s">
        <v>1060</v>
      </c>
      <c r="J256" s="2">
        <v>45541</v>
      </c>
      <c r="K256" s="2">
        <v>45632</v>
      </c>
    </row>
    <row r="257" spans="1:11" x14ac:dyDescent="0.25">
      <c r="A257" t="s">
        <v>1317</v>
      </c>
      <c r="B257" t="s">
        <v>88</v>
      </c>
      <c r="C257" t="s">
        <v>89</v>
      </c>
      <c r="D257" t="s">
        <v>34</v>
      </c>
      <c r="E257" t="s">
        <v>35</v>
      </c>
      <c r="F257" t="s">
        <v>22</v>
      </c>
      <c r="G257" t="s">
        <v>582</v>
      </c>
      <c r="H257">
        <v>1</v>
      </c>
      <c r="I257" t="s">
        <v>1060</v>
      </c>
      <c r="J257" s="2">
        <v>45541</v>
      </c>
      <c r="K257" s="2">
        <v>45632</v>
      </c>
    </row>
    <row r="258" spans="1:11" x14ac:dyDescent="0.25">
      <c r="A258" t="s">
        <v>1318</v>
      </c>
      <c r="B258" t="s">
        <v>58</v>
      </c>
      <c r="C258" t="s">
        <v>59</v>
      </c>
      <c r="D258" t="s">
        <v>34</v>
      </c>
      <c r="E258" t="s">
        <v>35</v>
      </c>
      <c r="F258" t="s">
        <v>168</v>
      </c>
      <c r="G258" t="s">
        <v>668</v>
      </c>
      <c r="H258">
        <v>3</v>
      </c>
      <c r="I258" t="s">
        <v>1060</v>
      </c>
      <c r="J258" s="2">
        <v>45539</v>
      </c>
      <c r="K258" s="2">
        <v>45623</v>
      </c>
    </row>
    <row r="259" spans="1:11" x14ac:dyDescent="0.25">
      <c r="A259" t="s">
        <v>1319</v>
      </c>
      <c r="B259" t="s">
        <v>68</v>
      </c>
      <c r="C259" t="s">
        <v>49</v>
      </c>
      <c r="D259" t="s">
        <v>28</v>
      </c>
      <c r="E259" t="s">
        <v>35</v>
      </c>
      <c r="F259" t="s">
        <v>168</v>
      </c>
      <c r="G259" t="s">
        <v>569</v>
      </c>
      <c r="H259">
        <v>4</v>
      </c>
      <c r="I259" t="s">
        <v>1062</v>
      </c>
      <c r="J259" s="2">
        <v>45540</v>
      </c>
      <c r="K259" s="2">
        <v>45631</v>
      </c>
    </row>
    <row r="260" spans="1:11" x14ac:dyDescent="0.25">
      <c r="A260" t="s">
        <v>1320</v>
      </c>
      <c r="B260" t="s">
        <v>43</v>
      </c>
      <c r="C260" t="s">
        <v>44</v>
      </c>
      <c r="D260" t="s">
        <v>18</v>
      </c>
      <c r="E260" t="s">
        <v>35</v>
      </c>
      <c r="F260" t="s">
        <v>22</v>
      </c>
      <c r="G260" t="s">
        <v>911</v>
      </c>
      <c r="H260">
        <v>3</v>
      </c>
      <c r="I260" t="s">
        <v>1060</v>
      </c>
      <c r="J260" s="2">
        <v>45543</v>
      </c>
      <c r="K260" s="2">
        <v>45634</v>
      </c>
    </row>
    <row r="261" spans="1:11" x14ac:dyDescent="0.25">
      <c r="A261" t="s">
        <v>1321</v>
      </c>
      <c r="B261" t="s">
        <v>110</v>
      </c>
      <c r="C261" t="s">
        <v>70</v>
      </c>
      <c r="D261" t="s">
        <v>9</v>
      </c>
      <c r="E261" t="s">
        <v>35</v>
      </c>
      <c r="F261" t="s">
        <v>168</v>
      </c>
      <c r="G261" t="s">
        <v>985</v>
      </c>
      <c r="H261">
        <v>3</v>
      </c>
      <c r="I261" t="s">
        <v>1060</v>
      </c>
      <c r="J261" s="2">
        <v>45544</v>
      </c>
      <c r="K261" s="2">
        <v>45628</v>
      </c>
    </row>
    <row r="262" spans="1:11" x14ac:dyDescent="0.25">
      <c r="A262" t="s">
        <v>1322</v>
      </c>
      <c r="B262" t="s">
        <v>106</v>
      </c>
      <c r="C262" t="s">
        <v>107</v>
      </c>
      <c r="D262" t="s">
        <v>67</v>
      </c>
      <c r="E262" t="s">
        <v>35</v>
      </c>
      <c r="F262" t="s">
        <v>168</v>
      </c>
      <c r="G262" t="s">
        <v>1019</v>
      </c>
      <c r="H262">
        <v>6</v>
      </c>
      <c r="I262" t="s">
        <v>1050</v>
      </c>
      <c r="J262" s="2">
        <v>45539</v>
      </c>
      <c r="K262" s="2">
        <v>45630</v>
      </c>
    </row>
    <row r="263" spans="1:11" x14ac:dyDescent="0.25">
      <c r="A263" t="s">
        <v>1323</v>
      </c>
      <c r="B263" t="s">
        <v>43</v>
      </c>
      <c r="C263" t="s">
        <v>44</v>
      </c>
      <c r="D263" t="s">
        <v>18</v>
      </c>
      <c r="E263" t="s">
        <v>35</v>
      </c>
      <c r="F263" t="s">
        <v>168</v>
      </c>
      <c r="G263" t="s">
        <v>262</v>
      </c>
      <c r="H263">
        <v>6</v>
      </c>
      <c r="I263" t="s">
        <v>1060</v>
      </c>
      <c r="J263" s="2">
        <v>45538</v>
      </c>
      <c r="K263" s="2">
        <v>45629</v>
      </c>
    </row>
    <row r="264" spans="1:11" x14ac:dyDescent="0.25">
      <c r="A264" t="s">
        <v>1324</v>
      </c>
      <c r="B264" t="s">
        <v>90</v>
      </c>
      <c r="C264" t="s">
        <v>91</v>
      </c>
      <c r="D264" t="s">
        <v>21</v>
      </c>
      <c r="E264" t="s">
        <v>35</v>
      </c>
      <c r="F264" t="s">
        <v>22</v>
      </c>
      <c r="G264" t="s">
        <v>485</v>
      </c>
      <c r="H264">
        <v>4</v>
      </c>
      <c r="I264" t="s">
        <v>1060</v>
      </c>
      <c r="J264" s="2">
        <v>45541</v>
      </c>
      <c r="K264" s="2">
        <v>45625</v>
      </c>
    </row>
    <row r="265" spans="1:11" x14ac:dyDescent="0.25">
      <c r="A265" t="s">
        <v>1325</v>
      </c>
      <c r="B265" t="s">
        <v>76</v>
      </c>
      <c r="C265" t="s">
        <v>8</v>
      </c>
      <c r="D265" t="s">
        <v>9</v>
      </c>
      <c r="E265" t="s">
        <v>35</v>
      </c>
      <c r="F265" t="s">
        <v>22</v>
      </c>
      <c r="G265" t="s">
        <v>696</v>
      </c>
      <c r="H265">
        <v>3</v>
      </c>
      <c r="I265" t="s">
        <v>1062</v>
      </c>
      <c r="J265" s="2">
        <v>45541</v>
      </c>
      <c r="K265" s="2">
        <v>45639</v>
      </c>
    </row>
    <row r="266" spans="1:11" x14ac:dyDescent="0.25">
      <c r="A266" t="s">
        <v>1326</v>
      </c>
      <c r="B266" t="s">
        <v>65</v>
      </c>
      <c r="C266" t="s">
        <v>66</v>
      </c>
      <c r="D266" t="s">
        <v>67</v>
      </c>
      <c r="E266" t="s">
        <v>35</v>
      </c>
      <c r="F266" t="s">
        <v>22</v>
      </c>
      <c r="G266" t="s">
        <v>545</v>
      </c>
      <c r="H266">
        <v>7</v>
      </c>
      <c r="I266" t="s">
        <v>1060</v>
      </c>
      <c r="J266" s="2">
        <v>45541</v>
      </c>
      <c r="K266" s="2">
        <v>45639</v>
      </c>
    </row>
    <row r="267" spans="1:11" x14ac:dyDescent="0.25">
      <c r="A267" t="s">
        <v>1327</v>
      </c>
      <c r="B267" t="s">
        <v>36</v>
      </c>
      <c r="C267" t="s">
        <v>37</v>
      </c>
      <c r="D267" t="s">
        <v>14</v>
      </c>
      <c r="E267" t="s">
        <v>35</v>
      </c>
      <c r="F267" t="s">
        <v>22</v>
      </c>
      <c r="G267" t="s">
        <v>425</v>
      </c>
      <c r="H267">
        <v>9</v>
      </c>
      <c r="I267" t="s">
        <v>1050</v>
      </c>
      <c r="J267" s="2">
        <v>45540</v>
      </c>
      <c r="K267" s="2">
        <v>45631</v>
      </c>
    </row>
    <row r="268" spans="1:11" x14ac:dyDescent="0.25">
      <c r="A268" t="s">
        <v>1328</v>
      </c>
      <c r="B268" t="s">
        <v>114</v>
      </c>
      <c r="C268" t="s">
        <v>39</v>
      </c>
      <c r="D268" t="s">
        <v>40</v>
      </c>
      <c r="E268" t="s">
        <v>35</v>
      </c>
      <c r="F268" t="s">
        <v>140</v>
      </c>
      <c r="G268" t="s">
        <v>1000</v>
      </c>
      <c r="H268">
        <v>3</v>
      </c>
      <c r="I268" t="s">
        <v>1060</v>
      </c>
      <c r="J268" s="2">
        <v>45540</v>
      </c>
      <c r="K268" s="2">
        <v>45631</v>
      </c>
    </row>
    <row r="269" spans="1:11" x14ac:dyDescent="0.25">
      <c r="A269" t="s">
        <v>1329</v>
      </c>
      <c r="B269" t="s">
        <v>86</v>
      </c>
      <c r="C269" t="s">
        <v>87</v>
      </c>
      <c r="D269" t="s">
        <v>67</v>
      </c>
      <c r="E269" t="s">
        <v>35</v>
      </c>
      <c r="F269" t="s">
        <v>168</v>
      </c>
      <c r="G269" t="s">
        <v>536</v>
      </c>
      <c r="H269">
        <v>1</v>
      </c>
      <c r="I269" t="s">
        <v>1062</v>
      </c>
      <c r="J269" s="2">
        <v>45543</v>
      </c>
      <c r="K269" s="2">
        <v>45627</v>
      </c>
    </row>
    <row r="270" spans="1:11" x14ac:dyDescent="0.25">
      <c r="A270" t="s">
        <v>1330</v>
      </c>
      <c r="B270" t="s">
        <v>108</v>
      </c>
      <c r="C270" t="s">
        <v>30</v>
      </c>
      <c r="D270" t="s">
        <v>18</v>
      </c>
      <c r="E270" t="s">
        <v>35</v>
      </c>
      <c r="F270" t="s">
        <v>140</v>
      </c>
      <c r="G270" t="s">
        <v>982</v>
      </c>
      <c r="H270">
        <v>3</v>
      </c>
      <c r="I270" t="s">
        <v>1050</v>
      </c>
      <c r="J270" s="2">
        <v>45541</v>
      </c>
      <c r="K270" s="2">
        <v>45632</v>
      </c>
    </row>
    <row r="271" spans="1:11" x14ac:dyDescent="0.25">
      <c r="A271" t="s">
        <v>1331</v>
      </c>
      <c r="B271" t="s">
        <v>50</v>
      </c>
      <c r="C271" t="s">
        <v>51</v>
      </c>
      <c r="D271" t="s">
        <v>21</v>
      </c>
      <c r="E271" t="s">
        <v>35</v>
      </c>
      <c r="F271" t="s">
        <v>140</v>
      </c>
      <c r="G271" t="s">
        <v>1043</v>
      </c>
      <c r="H271">
        <v>3</v>
      </c>
      <c r="I271" t="s">
        <v>1060</v>
      </c>
      <c r="J271" s="2">
        <v>45539</v>
      </c>
      <c r="K271" s="2">
        <v>45630</v>
      </c>
    </row>
    <row r="272" spans="1:11" x14ac:dyDescent="0.25">
      <c r="A272" t="s">
        <v>1332</v>
      </c>
      <c r="B272" t="s">
        <v>76</v>
      </c>
      <c r="C272" t="s">
        <v>8</v>
      </c>
      <c r="D272" t="s">
        <v>9</v>
      </c>
      <c r="E272" t="s">
        <v>35</v>
      </c>
      <c r="F272" t="s">
        <v>168</v>
      </c>
      <c r="G272" t="s">
        <v>952</v>
      </c>
      <c r="H272">
        <v>2</v>
      </c>
      <c r="I272" t="s">
        <v>1060</v>
      </c>
      <c r="J272" s="2">
        <v>45545</v>
      </c>
      <c r="K272" s="2">
        <v>45636</v>
      </c>
    </row>
    <row r="273" spans="1:11" x14ac:dyDescent="0.25">
      <c r="A273" t="s">
        <v>1333</v>
      </c>
      <c r="B273" t="s">
        <v>100</v>
      </c>
      <c r="C273" t="s">
        <v>101</v>
      </c>
      <c r="D273" t="s">
        <v>25</v>
      </c>
      <c r="E273" t="s">
        <v>35</v>
      </c>
      <c r="F273" t="s">
        <v>22</v>
      </c>
      <c r="G273" t="s">
        <v>227</v>
      </c>
      <c r="H273">
        <v>4</v>
      </c>
      <c r="I273" t="s">
        <v>1062</v>
      </c>
      <c r="J273" s="2">
        <v>45544</v>
      </c>
      <c r="K273" s="2">
        <v>45635</v>
      </c>
    </row>
    <row r="274" spans="1:11" x14ac:dyDescent="0.25">
      <c r="A274" t="s">
        <v>1334</v>
      </c>
      <c r="B274" t="s">
        <v>99</v>
      </c>
      <c r="C274" t="s">
        <v>75</v>
      </c>
      <c r="D274" t="s">
        <v>18</v>
      </c>
      <c r="E274" t="s">
        <v>35</v>
      </c>
      <c r="F274" t="s">
        <v>22</v>
      </c>
      <c r="G274" t="s">
        <v>292</v>
      </c>
      <c r="H274">
        <v>2</v>
      </c>
      <c r="I274" t="s">
        <v>1062</v>
      </c>
      <c r="J274" s="2">
        <v>45540</v>
      </c>
      <c r="K274" s="2">
        <v>45638</v>
      </c>
    </row>
    <row r="275" spans="1:11" x14ac:dyDescent="0.25">
      <c r="A275" t="s">
        <v>1335</v>
      </c>
      <c r="B275" t="s">
        <v>100</v>
      </c>
      <c r="C275" t="s">
        <v>101</v>
      </c>
      <c r="D275" t="s">
        <v>25</v>
      </c>
      <c r="E275" t="s">
        <v>35</v>
      </c>
      <c r="F275" t="s">
        <v>168</v>
      </c>
      <c r="G275" t="s">
        <v>846</v>
      </c>
      <c r="H275">
        <v>3</v>
      </c>
      <c r="I275" t="s">
        <v>1050</v>
      </c>
      <c r="J275" s="2">
        <v>45544</v>
      </c>
      <c r="K275" s="2">
        <v>45628</v>
      </c>
    </row>
    <row r="276" spans="1:11" x14ac:dyDescent="0.25">
      <c r="A276" t="s">
        <v>1336</v>
      </c>
      <c r="B276" t="s">
        <v>88</v>
      </c>
      <c r="C276" t="s">
        <v>89</v>
      </c>
      <c r="D276" t="s">
        <v>34</v>
      </c>
      <c r="E276" t="s">
        <v>35</v>
      </c>
      <c r="F276" t="s">
        <v>22</v>
      </c>
      <c r="G276" t="s">
        <v>683</v>
      </c>
      <c r="H276">
        <v>2</v>
      </c>
      <c r="I276" t="s">
        <v>1062</v>
      </c>
      <c r="J276" s="2">
        <v>45540</v>
      </c>
      <c r="K276" s="2">
        <v>45624</v>
      </c>
    </row>
    <row r="277" spans="1:11" x14ac:dyDescent="0.25">
      <c r="A277" t="s">
        <v>1337</v>
      </c>
      <c r="B277" t="s">
        <v>69</v>
      </c>
      <c r="C277" t="s">
        <v>70</v>
      </c>
      <c r="D277" t="s">
        <v>9</v>
      </c>
      <c r="E277" t="s">
        <v>35</v>
      </c>
      <c r="F277" t="s">
        <v>22</v>
      </c>
      <c r="G277" t="s">
        <v>689</v>
      </c>
      <c r="H277">
        <v>3</v>
      </c>
      <c r="I277" t="s">
        <v>1060</v>
      </c>
      <c r="J277" s="2">
        <v>45544</v>
      </c>
      <c r="K277" s="2">
        <v>45628</v>
      </c>
    </row>
    <row r="278" spans="1:11" x14ac:dyDescent="0.25">
      <c r="A278" t="s">
        <v>1338</v>
      </c>
      <c r="B278" t="s">
        <v>68</v>
      </c>
      <c r="C278" t="s">
        <v>49</v>
      </c>
      <c r="D278" t="s">
        <v>28</v>
      </c>
      <c r="E278" t="s">
        <v>35</v>
      </c>
      <c r="F278" t="s">
        <v>22</v>
      </c>
      <c r="G278" t="s">
        <v>488</v>
      </c>
      <c r="H278">
        <v>1</v>
      </c>
      <c r="I278" t="s">
        <v>1060</v>
      </c>
      <c r="J278" s="2">
        <v>45538</v>
      </c>
      <c r="K278" s="2">
        <v>45636</v>
      </c>
    </row>
    <row r="279" spans="1:11" x14ac:dyDescent="0.25">
      <c r="A279" t="s">
        <v>1339</v>
      </c>
      <c r="B279" t="s">
        <v>32</v>
      </c>
      <c r="C279" t="s">
        <v>33</v>
      </c>
      <c r="D279" t="s">
        <v>34</v>
      </c>
      <c r="E279" t="s">
        <v>35</v>
      </c>
      <c r="F279" t="s">
        <v>168</v>
      </c>
      <c r="G279" t="s">
        <v>523</v>
      </c>
      <c r="H279">
        <v>4</v>
      </c>
      <c r="I279" t="s">
        <v>1060</v>
      </c>
      <c r="J279" s="2">
        <v>45544</v>
      </c>
      <c r="K279" s="2">
        <v>45628</v>
      </c>
    </row>
    <row r="280" spans="1:11" x14ac:dyDescent="0.25">
      <c r="A280" t="s">
        <v>1340</v>
      </c>
      <c r="B280" t="s">
        <v>60</v>
      </c>
      <c r="C280" t="s">
        <v>61</v>
      </c>
      <c r="D280" t="s">
        <v>9</v>
      </c>
      <c r="E280" t="s">
        <v>35</v>
      </c>
      <c r="F280" t="s">
        <v>140</v>
      </c>
      <c r="G280" t="s">
        <v>498</v>
      </c>
      <c r="H280">
        <v>7</v>
      </c>
      <c r="I280" t="s">
        <v>1050</v>
      </c>
      <c r="J280" s="2">
        <v>45540</v>
      </c>
      <c r="K280" s="2">
        <v>45638</v>
      </c>
    </row>
    <row r="281" spans="1:11" x14ac:dyDescent="0.25">
      <c r="A281" t="s">
        <v>1341</v>
      </c>
      <c r="B281" t="s">
        <v>76</v>
      </c>
      <c r="C281" t="s">
        <v>8</v>
      </c>
      <c r="D281" t="s">
        <v>9</v>
      </c>
      <c r="E281" t="s">
        <v>35</v>
      </c>
      <c r="F281" t="s">
        <v>140</v>
      </c>
      <c r="G281" t="s">
        <v>646</v>
      </c>
      <c r="H281">
        <v>1</v>
      </c>
      <c r="I281" t="s">
        <v>1062</v>
      </c>
      <c r="J281" s="2">
        <v>45544</v>
      </c>
      <c r="K281" s="2">
        <v>45628</v>
      </c>
    </row>
    <row r="282" spans="1:11" x14ac:dyDescent="0.25">
      <c r="A282" t="s">
        <v>1342</v>
      </c>
      <c r="B282" t="s">
        <v>105</v>
      </c>
      <c r="C282" t="s">
        <v>73</v>
      </c>
      <c r="D282" t="s">
        <v>28</v>
      </c>
      <c r="E282" t="s">
        <v>35</v>
      </c>
      <c r="F282" t="s">
        <v>22</v>
      </c>
      <c r="G282" t="s">
        <v>205</v>
      </c>
      <c r="H282">
        <v>1</v>
      </c>
      <c r="I282" t="s">
        <v>1060</v>
      </c>
      <c r="J282" s="2">
        <v>45544</v>
      </c>
      <c r="K282" s="2">
        <v>45628</v>
      </c>
    </row>
    <row r="283" spans="1:11" x14ac:dyDescent="0.25">
      <c r="A283" t="s">
        <v>1343</v>
      </c>
      <c r="B283" t="s">
        <v>86</v>
      </c>
      <c r="C283" t="s">
        <v>87</v>
      </c>
      <c r="D283" t="s">
        <v>67</v>
      </c>
      <c r="E283" t="s">
        <v>35</v>
      </c>
      <c r="F283" t="s">
        <v>140</v>
      </c>
      <c r="G283" t="s">
        <v>752</v>
      </c>
      <c r="H283">
        <v>2</v>
      </c>
      <c r="I283" t="s">
        <v>1050</v>
      </c>
      <c r="J283" s="2">
        <v>45543</v>
      </c>
      <c r="K283" s="2">
        <v>45627</v>
      </c>
    </row>
    <row r="284" spans="1:11" x14ac:dyDescent="0.25">
      <c r="A284" t="s">
        <v>1344</v>
      </c>
      <c r="B284" t="s">
        <v>100</v>
      </c>
      <c r="C284" t="s">
        <v>101</v>
      </c>
      <c r="D284" t="s">
        <v>25</v>
      </c>
      <c r="E284" t="s">
        <v>35</v>
      </c>
      <c r="F284" t="s">
        <v>22</v>
      </c>
      <c r="G284" t="s">
        <v>135</v>
      </c>
      <c r="H284">
        <v>4</v>
      </c>
      <c r="I284" t="s">
        <v>1050</v>
      </c>
      <c r="J284" s="2">
        <v>45543</v>
      </c>
      <c r="K284" s="2">
        <v>45641</v>
      </c>
    </row>
    <row r="285" spans="1:11" x14ac:dyDescent="0.25">
      <c r="A285" t="s">
        <v>1345</v>
      </c>
      <c r="B285" t="s">
        <v>16</v>
      </c>
      <c r="C285" t="s">
        <v>17</v>
      </c>
      <c r="D285" t="s">
        <v>18</v>
      </c>
      <c r="E285" t="s">
        <v>35</v>
      </c>
      <c r="F285" t="s">
        <v>140</v>
      </c>
      <c r="G285" t="s">
        <v>469</v>
      </c>
      <c r="H285">
        <v>3</v>
      </c>
      <c r="I285" t="s">
        <v>1050</v>
      </c>
      <c r="J285" s="2">
        <v>45542</v>
      </c>
      <c r="K285" s="2">
        <v>45640</v>
      </c>
    </row>
    <row r="286" spans="1:11" x14ac:dyDescent="0.25">
      <c r="A286" t="s">
        <v>1346</v>
      </c>
      <c r="B286" t="s">
        <v>111</v>
      </c>
      <c r="C286" t="s">
        <v>107</v>
      </c>
      <c r="D286" t="s">
        <v>67</v>
      </c>
      <c r="E286" t="s">
        <v>35</v>
      </c>
      <c r="F286" t="s">
        <v>140</v>
      </c>
      <c r="G286" t="s">
        <v>397</v>
      </c>
      <c r="H286">
        <v>4</v>
      </c>
      <c r="I286" t="s">
        <v>1060</v>
      </c>
      <c r="J286" s="2">
        <v>45539</v>
      </c>
      <c r="K286" s="2">
        <v>45630</v>
      </c>
    </row>
    <row r="287" spans="1:11" x14ac:dyDescent="0.25">
      <c r="A287" t="s">
        <v>1347</v>
      </c>
      <c r="B287" t="s">
        <v>100</v>
      </c>
      <c r="C287" t="s">
        <v>101</v>
      </c>
      <c r="D287" t="s">
        <v>25</v>
      </c>
      <c r="E287" t="s">
        <v>35</v>
      </c>
      <c r="F287" t="s">
        <v>140</v>
      </c>
      <c r="G287" t="s">
        <v>1006</v>
      </c>
      <c r="H287">
        <v>3</v>
      </c>
      <c r="I287" t="s">
        <v>1060</v>
      </c>
      <c r="J287" s="2">
        <v>45539</v>
      </c>
      <c r="K287" s="2">
        <v>45637</v>
      </c>
    </row>
    <row r="288" spans="1:11" x14ac:dyDescent="0.25">
      <c r="A288" t="s">
        <v>1348</v>
      </c>
      <c r="B288" t="s">
        <v>104</v>
      </c>
      <c r="C288" t="s">
        <v>75</v>
      </c>
      <c r="D288" t="s">
        <v>18</v>
      </c>
      <c r="E288" t="s">
        <v>35</v>
      </c>
      <c r="F288" t="s">
        <v>140</v>
      </c>
      <c r="G288" t="s">
        <v>799</v>
      </c>
      <c r="H288">
        <v>4</v>
      </c>
      <c r="I288" t="s">
        <v>1050</v>
      </c>
      <c r="J288" s="2">
        <v>45541</v>
      </c>
      <c r="K288" s="2">
        <v>45625</v>
      </c>
    </row>
    <row r="289" spans="1:11" x14ac:dyDescent="0.25">
      <c r="A289" t="s">
        <v>1349</v>
      </c>
      <c r="B289" t="s">
        <v>102</v>
      </c>
      <c r="C289" t="s">
        <v>37</v>
      </c>
      <c r="D289" t="s">
        <v>14</v>
      </c>
      <c r="E289" t="s">
        <v>35</v>
      </c>
      <c r="F289" t="s">
        <v>140</v>
      </c>
      <c r="G289" t="s">
        <v>542</v>
      </c>
      <c r="H289">
        <v>2</v>
      </c>
      <c r="I289" t="s">
        <v>1062</v>
      </c>
      <c r="J289" s="2">
        <v>45543</v>
      </c>
      <c r="K289" s="2">
        <v>45641</v>
      </c>
    </row>
    <row r="290" spans="1:11" x14ac:dyDescent="0.25">
      <c r="A290" t="s">
        <v>1350</v>
      </c>
      <c r="B290" t="s">
        <v>55</v>
      </c>
      <c r="C290" t="s">
        <v>56</v>
      </c>
      <c r="D290" t="s">
        <v>25</v>
      </c>
      <c r="E290" t="s">
        <v>35</v>
      </c>
      <c r="F290" t="s">
        <v>140</v>
      </c>
      <c r="G290" t="s">
        <v>843</v>
      </c>
      <c r="H290">
        <v>3</v>
      </c>
      <c r="I290" t="s">
        <v>1060</v>
      </c>
      <c r="J290" s="2">
        <v>45545</v>
      </c>
      <c r="K290" s="2">
        <v>45636</v>
      </c>
    </row>
    <row r="291" spans="1:11" x14ac:dyDescent="0.25">
      <c r="A291" t="s">
        <v>1351</v>
      </c>
      <c r="B291" t="s">
        <v>102</v>
      </c>
      <c r="C291" t="s">
        <v>37</v>
      </c>
      <c r="D291" t="s">
        <v>14</v>
      </c>
      <c r="E291" t="s">
        <v>35</v>
      </c>
      <c r="F291" t="s">
        <v>140</v>
      </c>
      <c r="G291" t="s">
        <v>394</v>
      </c>
      <c r="H291">
        <v>2</v>
      </c>
      <c r="I291" t="s">
        <v>1062</v>
      </c>
      <c r="J291" s="2">
        <v>45545</v>
      </c>
      <c r="K291" s="2">
        <v>45643</v>
      </c>
    </row>
    <row r="292" spans="1:11" x14ac:dyDescent="0.25">
      <c r="A292" t="s">
        <v>1352</v>
      </c>
      <c r="B292" t="s">
        <v>69</v>
      </c>
      <c r="C292" t="s">
        <v>70</v>
      </c>
      <c r="D292" t="s">
        <v>9</v>
      </c>
      <c r="E292" t="s">
        <v>35</v>
      </c>
      <c r="F292" t="s">
        <v>22</v>
      </c>
      <c r="G292" t="s">
        <v>333</v>
      </c>
      <c r="H292">
        <v>2</v>
      </c>
      <c r="I292" t="s">
        <v>1062</v>
      </c>
      <c r="J292" s="2">
        <v>45540</v>
      </c>
      <c r="K292" s="2">
        <v>45638</v>
      </c>
    </row>
    <row r="293" spans="1:11" x14ac:dyDescent="0.25">
      <c r="A293" t="s">
        <v>1353</v>
      </c>
      <c r="B293" t="s">
        <v>100</v>
      </c>
      <c r="C293" t="s">
        <v>101</v>
      </c>
      <c r="D293" t="s">
        <v>25</v>
      </c>
      <c r="E293" t="s">
        <v>35</v>
      </c>
      <c r="F293" t="s">
        <v>168</v>
      </c>
      <c r="G293" t="s">
        <v>563</v>
      </c>
      <c r="H293">
        <v>5</v>
      </c>
      <c r="I293" t="s">
        <v>1060</v>
      </c>
      <c r="J293" s="2">
        <v>45541</v>
      </c>
      <c r="K293" s="2">
        <v>45625</v>
      </c>
    </row>
    <row r="294" spans="1:11" x14ac:dyDescent="0.25">
      <c r="A294" t="s">
        <v>1354</v>
      </c>
      <c r="B294" t="s">
        <v>99</v>
      </c>
      <c r="C294" t="s">
        <v>75</v>
      </c>
      <c r="D294" t="s">
        <v>18</v>
      </c>
      <c r="E294" t="s">
        <v>35</v>
      </c>
      <c r="F294" t="s">
        <v>140</v>
      </c>
      <c r="G294" t="s">
        <v>658</v>
      </c>
      <c r="H294">
        <v>1</v>
      </c>
      <c r="I294" t="s">
        <v>1050</v>
      </c>
      <c r="J294" s="2">
        <v>45543</v>
      </c>
      <c r="K294" s="2">
        <v>45641</v>
      </c>
    </row>
    <row r="295" spans="1:11" x14ac:dyDescent="0.25">
      <c r="A295" t="s">
        <v>1355</v>
      </c>
      <c r="B295" t="s">
        <v>64</v>
      </c>
      <c r="C295" t="s">
        <v>51</v>
      </c>
      <c r="D295" t="s">
        <v>21</v>
      </c>
      <c r="E295" t="s">
        <v>35</v>
      </c>
      <c r="F295" t="s">
        <v>168</v>
      </c>
      <c r="G295" t="s">
        <v>834</v>
      </c>
      <c r="H295">
        <v>3</v>
      </c>
      <c r="I295" t="s">
        <v>1062</v>
      </c>
      <c r="J295" s="2">
        <v>45543</v>
      </c>
      <c r="K295" s="2">
        <v>45641</v>
      </c>
    </row>
    <row r="296" spans="1:11" x14ac:dyDescent="0.25">
      <c r="A296" t="s">
        <v>1356</v>
      </c>
      <c r="B296" t="s">
        <v>62</v>
      </c>
      <c r="C296" t="s">
        <v>24</v>
      </c>
      <c r="D296" t="s">
        <v>25</v>
      </c>
      <c r="E296" t="s">
        <v>35</v>
      </c>
      <c r="F296" t="s">
        <v>22</v>
      </c>
      <c r="G296" t="s">
        <v>769</v>
      </c>
      <c r="H296">
        <v>4</v>
      </c>
      <c r="I296" t="s">
        <v>1060</v>
      </c>
      <c r="J296" s="2">
        <v>45542</v>
      </c>
      <c r="K296" s="2">
        <v>45640</v>
      </c>
    </row>
    <row r="297" spans="1:11" x14ac:dyDescent="0.25">
      <c r="A297" t="s">
        <v>1357</v>
      </c>
      <c r="B297" t="s">
        <v>58</v>
      </c>
      <c r="C297" t="s">
        <v>59</v>
      </c>
      <c r="D297" t="s">
        <v>34</v>
      </c>
      <c r="E297" t="s">
        <v>35</v>
      </c>
      <c r="F297" t="s">
        <v>140</v>
      </c>
      <c r="G297" t="s">
        <v>542</v>
      </c>
      <c r="H297">
        <v>4</v>
      </c>
      <c r="I297" t="s">
        <v>1050</v>
      </c>
      <c r="J297" s="2">
        <v>45540</v>
      </c>
      <c r="K297" s="2">
        <v>45624</v>
      </c>
    </row>
    <row r="298" spans="1:11" x14ac:dyDescent="0.25">
      <c r="A298" t="s">
        <v>1358</v>
      </c>
      <c r="B298" t="s">
        <v>80</v>
      </c>
      <c r="C298" t="s">
        <v>61</v>
      </c>
      <c r="D298" t="s">
        <v>9</v>
      </c>
      <c r="E298" t="s">
        <v>35</v>
      </c>
      <c r="F298" t="s">
        <v>168</v>
      </c>
      <c r="G298" t="s">
        <v>828</v>
      </c>
      <c r="H298">
        <v>5</v>
      </c>
      <c r="I298" t="s">
        <v>1060</v>
      </c>
      <c r="J298" s="2">
        <v>45544</v>
      </c>
      <c r="K298" s="2">
        <v>45635</v>
      </c>
    </row>
    <row r="299" spans="1:11" x14ac:dyDescent="0.25">
      <c r="A299" t="s">
        <v>1359</v>
      </c>
      <c r="B299" t="s">
        <v>69</v>
      </c>
      <c r="C299" t="s">
        <v>70</v>
      </c>
      <c r="D299" t="s">
        <v>9</v>
      </c>
      <c r="E299" t="s">
        <v>35</v>
      </c>
      <c r="F299" t="s">
        <v>140</v>
      </c>
      <c r="G299" t="s">
        <v>696</v>
      </c>
      <c r="H299">
        <v>3</v>
      </c>
      <c r="I299" t="s">
        <v>1050</v>
      </c>
      <c r="J299" s="2">
        <v>45543</v>
      </c>
      <c r="K299" s="2">
        <v>45627</v>
      </c>
    </row>
    <row r="300" spans="1:11" x14ac:dyDescent="0.25">
      <c r="A300" t="s">
        <v>1360</v>
      </c>
      <c r="B300" t="s">
        <v>77</v>
      </c>
      <c r="C300" t="s">
        <v>53</v>
      </c>
      <c r="D300" t="s">
        <v>14</v>
      </c>
      <c r="E300" t="s">
        <v>35</v>
      </c>
      <c r="F300" t="s">
        <v>22</v>
      </c>
      <c r="G300" t="s">
        <v>394</v>
      </c>
      <c r="H300">
        <v>4</v>
      </c>
      <c r="I300" t="s">
        <v>1050</v>
      </c>
      <c r="J300" s="2">
        <v>45545</v>
      </c>
      <c r="K300" s="2">
        <v>45643</v>
      </c>
    </row>
    <row r="301" spans="1:11" x14ac:dyDescent="0.25">
      <c r="A301" t="s">
        <v>1361</v>
      </c>
      <c r="B301" t="s">
        <v>83</v>
      </c>
      <c r="C301" t="s">
        <v>84</v>
      </c>
      <c r="D301" t="s">
        <v>28</v>
      </c>
      <c r="E301" t="s">
        <v>35</v>
      </c>
      <c r="F301" t="s">
        <v>22</v>
      </c>
      <c r="G301" t="s">
        <v>655</v>
      </c>
      <c r="H301">
        <v>4</v>
      </c>
      <c r="I301" t="s">
        <v>1050</v>
      </c>
      <c r="J301" s="2">
        <v>45538</v>
      </c>
      <c r="K301" s="2">
        <v>45629</v>
      </c>
    </row>
    <row r="302" spans="1:11" x14ac:dyDescent="0.25">
      <c r="A302" t="s">
        <v>1362</v>
      </c>
      <c r="B302" t="s">
        <v>86</v>
      </c>
      <c r="C302" t="s">
        <v>87</v>
      </c>
      <c r="D302" t="s">
        <v>67</v>
      </c>
      <c r="E302" t="s">
        <v>35</v>
      </c>
      <c r="F302" t="s">
        <v>22</v>
      </c>
      <c r="G302" t="s">
        <v>250</v>
      </c>
      <c r="H302">
        <v>3</v>
      </c>
      <c r="I302" t="s">
        <v>1060</v>
      </c>
      <c r="J302" s="2">
        <v>45545</v>
      </c>
      <c r="K302" s="2">
        <v>45643</v>
      </c>
    </row>
    <row r="303" spans="1:11" x14ac:dyDescent="0.25">
      <c r="A303" t="s">
        <v>1363</v>
      </c>
      <c r="B303" t="s">
        <v>32</v>
      </c>
      <c r="C303" t="s">
        <v>33</v>
      </c>
      <c r="D303" t="s">
        <v>34</v>
      </c>
      <c r="E303" t="s">
        <v>35</v>
      </c>
      <c r="F303" t="s">
        <v>140</v>
      </c>
      <c r="G303" t="s">
        <v>939</v>
      </c>
      <c r="H303">
        <v>4</v>
      </c>
      <c r="I303" t="s">
        <v>1050</v>
      </c>
      <c r="J303" s="2">
        <v>45539</v>
      </c>
      <c r="K303" s="2">
        <v>45623</v>
      </c>
    </row>
    <row r="304" spans="1:11" x14ac:dyDescent="0.25">
      <c r="A304" t="s">
        <v>1364</v>
      </c>
      <c r="B304" t="s">
        <v>99</v>
      </c>
      <c r="C304" t="s">
        <v>75</v>
      </c>
      <c r="D304" t="s">
        <v>18</v>
      </c>
      <c r="E304" t="s">
        <v>35</v>
      </c>
      <c r="F304" t="s">
        <v>168</v>
      </c>
      <c r="G304" t="s">
        <v>258</v>
      </c>
      <c r="H304">
        <v>6</v>
      </c>
      <c r="I304" t="s">
        <v>1062</v>
      </c>
      <c r="J304" s="2">
        <v>45541</v>
      </c>
      <c r="K304" s="2">
        <v>45632</v>
      </c>
    </row>
    <row r="305" spans="1:11" x14ac:dyDescent="0.25">
      <c r="A305" t="s">
        <v>1365</v>
      </c>
      <c r="B305" t="s">
        <v>103</v>
      </c>
      <c r="C305" t="s">
        <v>84</v>
      </c>
      <c r="D305" t="s">
        <v>28</v>
      </c>
      <c r="E305" t="s">
        <v>35</v>
      </c>
      <c r="F305" t="s">
        <v>168</v>
      </c>
      <c r="G305" t="s">
        <v>884</v>
      </c>
      <c r="H305">
        <v>5</v>
      </c>
      <c r="I305" t="s">
        <v>1050</v>
      </c>
      <c r="J305" s="2">
        <v>45544</v>
      </c>
      <c r="K305" s="2">
        <v>45628</v>
      </c>
    </row>
    <row r="306" spans="1:11" x14ac:dyDescent="0.25">
      <c r="A306" t="s">
        <v>1366</v>
      </c>
      <c r="B306" t="s">
        <v>93</v>
      </c>
      <c r="C306" t="s">
        <v>79</v>
      </c>
      <c r="D306" t="s">
        <v>25</v>
      </c>
      <c r="E306" t="s">
        <v>35</v>
      </c>
      <c r="F306" t="s">
        <v>168</v>
      </c>
      <c r="G306" t="s">
        <v>214</v>
      </c>
      <c r="H306">
        <v>3</v>
      </c>
      <c r="I306" t="s">
        <v>1060</v>
      </c>
      <c r="J306" s="2">
        <v>45543</v>
      </c>
      <c r="K306" s="2">
        <v>45641</v>
      </c>
    </row>
    <row r="307" spans="1:11" x14ac:dyDescent="0.25">
      <c r="A307" t="s">
        <v>1367</v>
      </c>
      <c r="B307" t="s">
        <v>103</v>
      </c>
      <c r="C307" t="s">
        <v>84</v>
      </c>
      <c r="D307" t="s">
        <v>28</v>
      </c>
      <c r="E307" t="s">
        <v>35</v>
      </c>
      <c r="F307" t="s">
        <v>22</v>
      </c>
      <c r="G307" t="s">
        <v>307</v>
      </c>
      <c r="H307">
        <v>1</v>
      </c>
      <c r="I307" t="s">
        <v>1060</v>
      </c>
      <c r="J307" s="2">
        <v>45544</v>
      </c>
      <c r="K307" s="2">
        <v>45642</v>
      </c>
    </row>
    <row r="308" spans="1:11" x14ac:dyDescent="0.25">
      <c r="A308" t="s">
        <v>1368</v>
      </c>
      <c r="B308" t="s">
        <v>41</v>
      </c>
      <c r="C308" t="s">
        <v>42</v>
      </c>
      <c r="D308" t="s">
        <v>28</v>
      </c>
      <c r="E308" t="s">
        <v>35</v>
      </c>
      <c r="F308" t="s">
        <v>22</v>
      </c>
      <c r="G308" t="s">
        <v>787</v>
      </c>
      <c r="H308">
        <v>1</v>
      </c>
      <c r="I308" t="s">
        <v>1062</v>
      </c>
      <c r="J308" s="2">
        <v>45542</v>
      </c>
      <c r="K308" s="2">
        <v>45640</v>
      </c>
    </row>
    <row r="309" spans="1:11" x14ac:dyDescent="0.25">
      <c r="A309" t="s">
        <v>1369</v>
      </c>
      <c r="B309" t="s">
        <v>58</v>
      </c>
      <c r="C309" t="s">
        <v>59</v>
      </c>
      <c r="D309" t="s">
        <v>34</v>
      </c>
      <c r="E309" t="s">
        <v>35</v>
      </c>
      <c r="F309" t="s">
        <v>22</v>
      </c>
      <c r="G309" t="s">
        <v>377</v>
      </c>
      <c r="H309">
        <v>2</v>
      </c>
      <c r="I309" t="s">
        <v>1050</v>
      </c>
      <c r="J309" s="2">
        <v>45540</v>
      </c>
      <c r="K309" s="2">
        <v>45631</v>
      </c>
    </row>
    <row r="310" spans="1:11" x14ac:dyDescent="0.25">
      <c r="A310" t="s">
        <v>1370</v>
      </c>
      <c r="B310" t="s">
        <v>113</v>
      </c>
      <c r="C310" t="s">
        <v>30</v>
      </c>
      <c r="D310" t="s">
        <v>18</v>
      </c>
      <c r="E310" t="s">
        <v>35</v>
      </c>
      <c r="F310" t="s">
        <v>140</v>
      </c>
      <c r="G310" t="s">
        <v>200</v>
      </c>
      <c r="H310">
        <v>3</v>
      </c>
      <c r="I310" t="s">
        <v>1062</v>
      </c>
      <c r="J310" s="2">
        <v>45543</v>
      </c>
      <c r="K310" s="2">
        <v>45641</v>
      </c>
    </row>
    <row r="311" spans="1:11" x14ac:dyDescent="0.25">
      <c r="A311" t="s">
        <v>1371</v>
      </c>
      <c r="B311" t="s">
        <v>103</v>
      </c>
      <c r="C311" t="s">
        <v>84</v>
      </c>
      <c r="D311" t="s">
        <v>28</v>
      </c>
      <c r="E311" t="s">
        <v>35</v>
      </c>
      <c r="F311" t="s">
        <v>22</v>
      </c>
      <c r="G311" t="s">
        <v>365</v>
      </c>
      <c r="H311">
        <v>1</v>
      </c>
      <c r="I311" t="s">
        <v>1050</v>
      </c>
      <c r="J311" s="2">
        <v>45539</v>
      </c>
      <c r="K311" s="2">
        <v>45637</v>
      </c>
    </row>
    <row r="312" spans="1:11" x14ac:dyDescent="0.25">
      <c r="A312" t="s">
        <v>1372</v>
      </c>
      <c r="B312" t="s">
        <v>74</v>
      </c>
      <c r="C312" t="s">
        <v>75</v>
      </c>
      <c r="D312" t="s">
        <v>18</v>
      </c>
      <c r="E312" t="s">
        <v>35</v>
      </c>
      <c r="F312" t="s">
        <v>140</v>
      </c>
      <c r="G312" t="s">
        <v>982</v>
      </c>
      <c r="H312">
        <v>4</v>
      </c>
      <c r="I312" t="s">
        <v>1060</v>
      </c>
      <c r="J312" s="2">
        <v>45540</v>
      </c>
      <c r="K312" s="2">
        <v>45624</v>
      </c>
    </row>
    <row r="313" spans="1:11" x14ac:dyDescent="0.25">
      <c r="A313" t="s">
        <v>1373</v>
      </c>
      <c r="B313" t="s">
        <v>23</v>
      </c>
      <c r="C313" t="s">
        <v>24</v>
      </c>
      <c r="D313" t="s">
        <v>25</v>
      </c>
      <c r="E313" t="s">
        <v>35</v>
      </c>
      <c r="F313" t="s">
        <v>140</v>
      </c>
      <c r="G313" t="s">
        <v>1003</v>
      </c>
      <c r="H313">
        <v>3</v>
      </c>
      <c r="I313" t="s">
        <v>1060</v>
      </c>
      <c r="J313" s="2">
        <v>45544</v>
      </c>
      <c r="K313" s="2">
        <v>45628</v>
      </c>
    </row>
    <row r="314" spans="1:11" x14ac:dyDescent="0.25">
      <c r="A314" t="s">
        <v>1374</v>
      </c>
      <c r="B314" t="s">
        <v>19</v>
      </c>
      <c r="C314" t="s">
        <v>20</v>
      </c>
      <c r="D314" t="s">
        <v>21</v>
      </c>
      <c r="E314" t="s">
        <v>35</v>
      </c>
      <c r="F314" t="s">
        <v>168</v>
      </c>
      <c r="G314" t="s">
        <v>591</v>
      </c>
      <c r="H314">
        <v>5</v>
      </c>
      <c r="I314" t="s">
        <v>1050</v>
      </c>
      <c r="J314" s="2">
        <v>45539</v>
      </c>
      <c r="K314" s="2">
        <v>45637</v>
      </c>
    </row>
    <row r="315" spans="1:11" x14ac:dyDescent="0.25">
      <c r="A315" t="s">
        <v>1375</v>
      </c>
      <c r="B315" t="s">
        <v>105</v>
      </c>
      <c r="C315" t="s">
        <v>73</v>
      </c>
      <c r="D315" t="s">
        <v>28</v>
      </c>
      <c r="E315" t="s">
        <v>35</v>
      </c>
      <c r="F315" t="s">
        <v>168</v>
      </c>
      <c r="G315" t="s">
        <v>806</v>
      </c>
      <c r="H315">
        <v>0</v>
      </c>
      <c r="I315" t="s">
        <v>1050</v>
      </c>
      <c r="J315" s="2">
        <v>45540</v>
      </c>
      <c r="K315" s="2">
        <v>45624</v>
      </c>
    </row>
    <row r="316" spans="1:11" x14ac:dyDescent="0.25">
      <c r="A316" t="s">
        <v>1376</v>
      </c>
      <c r="B316" t="s">
        <v>68</v>
      </c>
      <c r="C316" t="s">
        <v>49</v>
      </c>
      <c r="D316" t="s">
        <v>28</v>
      </c>
      <c r="E316" t="s">
        <v>35</v>
      </c>
      <c r="F316" t="s">
        <v>168</v>
      </c>
      <c r="G316" t="s">
        <v>175</v>
      </c>
      <c r="H316">
        <v>3</v>
      </c>
      <c r="I316" t="s">
        <v>1060</v>
      </c>
      <c r="J316" s="2">
        <v>45539</v>
      </c>
      <c r="K316" s="2">
        <v>45637</v>
      </c>
    </row>
    <row r="317" spans="1:11" x14ac:dyDescent="0.25">
      <c r="A317" t="s">
        <v>1377</v>
      </c>
      <c r="B317" t="s">
        <v>23</v>
      </c>
      <c r="C317" t="s">
        <v>24</v>
      </c>
      <c r="D317" t="s">
        <v>25</v>
      </c>
      <c r="E317" t="s">
        <v>35</v>
      </c>
      <c r="F317" t="s">
        <v>22</v>
      </c>
      <c r="G317" t="s">
        <v>578</v>
      </c>
      <c r="H317">
        <v>5</v>
      </c>
      <c r="I317" t="s">
        <v>1060</v>
      </c>
      <c r="J317" s="2">
        <v>45542</v>
      </c>
      <c r="K317" s="2">
        <v>45633</v>
      </c>
    </row>
    <row r="318" spans="1:11" x14ac:dyDescent="0.25">
      <c r="A318" t="s">
        <v>1378</v>
      </c>
      <c r="B318" t="s">
        <v>64</v>
      </c>
      <c r="C318" t="s">
        <v>51</v>
      </c>
      <c r="D318" t="s">
        <v>21</v>
      </c>
      <c r="E318" t="s">
        <v>35</v>
      </c>
      <c r="F318" t="s">
        <v>22</v>
      </c>
      <c r="G318" t="s">
        <v>1016</v>
      </c>
      <c r="H318">
        <v>3</v>
      </c>
      <c r="I318" t="s">
        <v>1050</v>
      </c>
      <c r="J318" s="2">
        <v>45543</v>
      </c>
      <c r="K318" s="2">
        <v>45634</v>
      </c>
    </row>
    <row r="319" spans="1:11" x14ac:dyDescent="0.25">
      <c r="A319" t="s">
        <v>1379</v>
      </c>
      <c r="B319" t="s">
        <v>63</v>
      </c>
      <c r="C319" t="s">
        <v>17</v>
      </c>
      <c r="D319" t="s">
        <v>18</v>
      </c>
      <c r="E319" t="s">
        <v>35</v>
      </c>
      <c r="F319" t="s">
        <v>168</v>
      </c>
      <c r="G319" t="s">
        <v>799</v>
      </c>
      <c r="H319">
        <v>4</v>
      </c>
      <c r="I319" t="s">
        <v>1050</v>
      </c>
      <c r="J319" s="2">
        <v>45541</v>
      </c>
      <c r="K319" s="2">
        <v>45639</v>
      </c>
    </row>
    <row r="320" spans="1:11" x14ac:dyDescent="0.25">
      <c r="A320" t="s">
        <v>1380</v>
      </c>
      <c r="B320" t="s">
        <v>113</v>
      </c>
      <c r="C320" t="s">
        <v>30</v>
      </c>
      <c r="D320" t="s">
        <v>18</v>
      </c>
      <c r="E320" t="s">
        <v>35</v>
      </c>
      <c r="F320" t="s">
        <v>140</v>
      </c>
      <c r="G320" t="s">
        <v>560</v>
      </c>
      <c r="H320">
        <v>2</v>
      </c>
      <c r="I320" t="s">
        <v>1062</v>
      </c>
      <c r="J320" s="2">
        <v>45539</v>
      </c>
      <c r="K320" s="2">
        <v>45630</v>
      </c>
    </row>
    <row r="321" spans="1:11" x14ac:dyDescent="0.25">
      <c r="A321" t="s">
        <v>1381</v>
      </c>
      <c r="B321" t="s">
        <v>43</v>
      </c>
      <c r="C321" t="s">
        <v>44</v>
      </c>
      <c r="D321" t="s">
        <v>18</v>
      </c>
      <c r="E321" t="s">
        <v>35</v>
      </c>
      <c r="F321" t="s">
        <v>140</v>
      </c>
      <c r="G321" t="s">
        <v>621</v>
      </c>
      <c r="H321">
        <v>5</v>
      </c>
      <c r="I321" t="s">
        <v>1062</v>
      </c>
      <c r="J321" s="2">
        <v>45538</v>
      </c>
      <c r="K321" s="2">
        <v>45636</v>
      </c>
    </row>
    <row r="322" spans="1:11" x14ac:dyDescent="0.25">
      <c r="A322" t="s">
        <v>1382</v>
      </c>
      <c r="B322" t="s">
        <v>112</v>
      </c>
      <c r="C322" t="s">
        <v>8</v>
      </c>
      <c r="D322" t="s">
        <v>9</v>
      </c>
      <c r="E322" t="s">
        <v>31</v>
      </c>
      <c r="F322" t="s">
        <v>22</v>
      </c>
      <c r="G322" t="s">
        <v>816</v>
      </c>
      <c r="H322">
        <v>1</v>
      </c>
      <c r="I322" t="s">
        <v>1050</v>
      </c>
      <c r="J322" s="2">
        <v>45665</v>
      </c>
      <c r="K322" s="2">
        <v>45749</v>
      </c>
    </row>
    <row r="323" spans="1:11" x14ac:dyDescent="0.25">
      <c r="A323" t="s">
        <v>1383</v>
      </c>
      <c r="B323" t="s">
        <v>97</v>
      </c>
      <c r="C323" t="s">
        <v>33</v>
      </c>
      <c r="D323" t="s">
        <v>34</v>
      </c>
      <c r="E323" t="s">
        <v>31</v>
      </c>
      <c r="F323" t="s">
        <v>168</v>
      </c>
      <c r="G323" t="s">
        <v>878</v>
      </c>
      <c r="H323">
        <v>6</v>
      </c>
      <c r="I323" t="s">
        <v>1062</v>
      </c>
      <c r="J323" s="2">
        <v>45670</v>
      </c>
      <c r="K323" s="2">
        <v>45761</v>
      </c>
    </row>
    <row r="324" spans="1:11" x14ac:dyDescent="0.25">
      <c r="A324" t="s">
        <v>1384</v>
      </c>
      <c r="B324" t="s">
        <v>43</v>
      </c>
      <c r="C324" t="s">
        <v>44</v>
      </c>
      <c r="D324" t="s">
        <v>18</v>
      </c>
      <c r="E324" t="s">
        <v>31</v>
      </c>
      <c r="F324" t="s">
        <v>140</v>
      </c>
      <c r="G324" t="s">
        <v>973</v>
      </c>
      <c r="H324">
        <v>3</v>
      </c>
      <c r="I324" t="s">
        <v>1050</v>
      </c>
      <c r="J324" s="2">
        <v>45668</v>
      </c>
      <c r="K324" s="2">
        <v>45766</v>
      </c>
    </row>
    <row r="325" spans="1:11" x14ac:dyDescent="0.25">
      <c r="A325" t="s">
        <v>1385</v>
      </c>
      <c r="B325" t="s">
        <v>64</v>
      </c>
      <c r="C325" t="s">
        <v>51</v>
      </c>
      <c r="D325" t="s">
        <v>21</v>
      </c>
      <c r="E325" t="s">
        <v>31</v>
      </c>
      <c r="F325" t="s">
        <v>22</v>
      </c>
      <c r="G325" t="s">
        <v>668</v>
      </c>
      <c r="H325">
        <v>2</v>
      </c>
      <c r="I325" t="s">
        <v>1060</v>
      </c>
      <c r="J325" s="2">
        <v>45668</v>
      </c>
      <c r="K325" s="2">
        <v>45752</v>
      </c>
    </row>
    <row r="326" spans="1:11" x14ac:dyDescent="0.25">
      <c r="A326" t="s">
        <v>1386</v>
      </c>
      <c r="B326" t="s">
        <v>78</v>
      </c>
      <c r="C326" t="s">
        <v>79</v>
      </c>
      <c r="D326" t="s">
        <v>25</v>
      </c>
      <c r="E326" t="s">
        <v>31</v>
      </c>
      <c r="F326" t="s">
        <v>140</v>
      </c>
      <c r="G326" t="s">
        <v>240</v>
      </c>
      <c r="H326">
        <v>6</v>
      </c>
      <c r="I326" t="s">
        <v>1062</v>
      </c>
      <c r="J326" s="2">
        <v>45670</v>
      </c>
      <c r="K326" s="2">
        <v>45754</v>
      </c>
    </row>
    <row r="327" spans="1:11" x14ac:dyDescent="0.25">
      <c r="A327" t="s">
        <v>1387</v>
      </c>
      <c r="B327" t="s">
        <v>57</v>
      </c>
      <c r="C327" t="s">
        <v>27</v>
      </c>
      <c r="D327" t="s">
        <v>28</v>
      </c>
      <c r="E327" t="s">
        <v>31</v>
      </c>
      <c r="F327" t="s">
        <v>168</v>
      </c>
      <c r="G327" t="s">
        <v>665</v>
      </c>
      <c r="H327">
        <v>2</v>
      </c>
      <c r="I327" t="s">
        <v>1050</v>
      </c>
      <c r="J327" s="2">
        <v>45670</v>
      </c>
      <c r="K327" s="2">
        <v>45768</v>
      </c>
    </row>
    <row r="328" spans="1:11" x14ac:dyDescent="0.25">
      <c r="A328" t="s">
        <v>1388</v>
      </c>
      <c r="B328" t="s">
        <v>103</v>
      </c>
      <c r="C328" t="s">
        <v>84</v>
      </c>
      <c r="D328" t="s">
        <v>28</v>
      </c>
      <c r="E328" t="s">
        <v>31</v>
      </c>
      <c r="F328" t="s">
        <v>168</v>
      </c>
      <c r="G328" t="s">
        <v>955</v>
      </c>
      <c r="H328">
        <v>1</v>
      </c>
      <c r="I328" t="s">
        <v>1062</v>
      </c>
      <c r="J328" s="2">
        <v>45669</v>
      </c>
      <c r="K328" s="2">
        <v>45753</v>
      </c>
    </row>
    <row r="329" spans="1:11" x14ac:dyDescent="0.25">
      <c r="A329" t="s">
        <v>1389</v>
      </c>
      <c r="B329" t="s">
        <v>108</v>
      </c>
      <c r="C329" t="s">
        <v>30</v>
      </c>
      <c r="D329" t="s">
        <v>18</v>
      </c>
      <c r="E329" t="s">
        <v>31</v>
      </c>
      <c r="F329" t="s">
        <v>140</v>
      </c>
      <c r="G329" t="s">
        <v>621</v>
      </c>
      <c r="H329">
        <v>5</v>
      </c>
      <c r="I329" t="s">
        <v>1062</v>
      </c>
      <c r="J329" s="2">
        <v>45666</v>
      </c>
      <c r="K329" s="2">
        <v>45750</v>
      </c>
    </row>
    <row r="330" spans="1:11" x14ac:dyDescent="0.25">
      <c r="A330" t="s">
        <v>1390</v>
      </c>
      <c r="B330" t="s">
        <v>74</v>
      </c>
      <c r="C330" t="s">
        <v>75</v>
      </c>
      <c r="D330" t="s">
        <v>18</v>
      </c>
      <c r="E330" t="s">
        <v>31</v>
      </c>
      <c r="F330" t="s">
        <v>22</v>
      </c>
      <c r="G330" t="s">
        <v>353</v>
      </c>
      <c r="H330">
        <v>3</v>
      </c>
      <c r="I330" t="s">
        <v>1060</v>
      </c>
      <c r="J330" s="2">
        <v>45669</v>
      </c>
      <c r="K330" s="2">
        <v>45767</v>
      </c>
    </row>
    <row r="331" spans="1:11" x14ac:dyDescent="0.25">
      <c r="A331" t="s">
        <v>1391</v>
      </c>
      <c r="B331" t="s">
        <v>88</v>
      </c>
      <c r="C331" t="s">
        <v>89</v>
      </c>
      <c r="D331" t="s">
        <v>34</v>
      </c>
      <c r="E331" t="s">
        <v>31</v>
      </c>
      <c r="F331" t="s">
        <v>168</v>
      </c>
      <c r="G331" t="s">
        <v>633</v>
      </c>
      <c r="H331">
        <v>1</v>
      </c>
      <c r="I331" t="s">
        <v>1060</v>
      </c>
      <c r="J331" s="2">
        <v>45665</v>
      </c>
      <c r="K331" s="2">
        <v>45763</v>
      </c>
    </row>
    <row r="332" spans="1:11" x14ac:dyDescent="0.25">
      <c r="A332" t="s">
        <v>1392</v>
      </c>
      <c r="B332" t="s">
        <v>55</v>
      </c>
      <c r="C332" t="s">
        <v>56</v>
      </c>
      <c r="D332" t="s">
        <v>25</v>
      </c>
      <c r="E332" t="s">
        <v>31</v>
      </c>
      <c r="F332" t="s">
        <v>168</v>
      </c>
      <c r="G332" t="s">
        <v>850</v>
      </c>
      <c r="H332">
        <v>2</v>
      </c>
      <c r="I332" t="s">
        <v>1050</v>
      </c>
      <c r="J332" s="2">
        <v>45663</v>
      </c>
      <c r="K332" s="2">
        <v>45747</v>
      </c>
    </row>
    <row r="333" spans="1:11" x14ac:dyDescent="0.25">
      <c r="A333" t="s">
        <v>1393</v>
      </c>
      <c r="B333" t="s">
        <v>72</v>
      </c>
      <c r="C333" t="s">
        <v>73</v>
      </c>
      <c r="D333" t="s">
        <v>28</v>
      </c>
      <c r="E333" t="s">
        <v>31</v>
      </c>
      <c r="F333" t="s">
        <v>168</v>
      </c>
      <c r="G333" t="s">
        <v>915</v>
      </c>
      <c r="H333">
        <v>7</v>
      </c>
      <c r="I333" t="s">
        <v>1050</v>
      </c>
      <c r="J333" s="2">
        <v>45663</v>
      </c>
      <c r="K333" s="2">
        <v>45754</v>
      </c>
    </row>
    <row r="334" spans="1:11" x14ac:dyDescent="0.25">
      <c r="A334" t="s">
        <v>1394</v>
      </c>
      <c r="B334" t="s">
        <v>46</v>
      </c>
      <c r="C334" t="s">
        <v>47</v>
      </c>
      <c r="D334" t="s">
        <v>34</v>
      </c>
      <c r="E334" t="s">
        <v>31</v>
      </c>
      <c r="F334" t="s">
        <v>140</v>
      </c>
      <c r="G334" t="s">
        <v>939</v>
      </c>
      <c r="H334">
        <v>3</v>
      </c>
      <c r="I334" t="s">
        <v>1060</v>
      </c>
      <c r="J334" s="2">
        <v>45668</v>
      </c>
      <c r="K334" s="2">
        <v>45759</v>
      </c>
    </row>
    <row r="335" spans="1:11" x14ac:dyDescent="0.25">
      <c r="A335" t="s">
        <v>1395</v>
      </c>
      <c r="B335" t="s">
        <v>104</v>
      </c>
      <c r="C335" t="s">
        <v>75</v>
      </c>
      <c r="D335" t="s">
        <v>18</v>
      </c>
      <c r="E335" t="s">
        <v>31</v>
      </c>
      <c r="F335" t="s">
        <v>22</v>
      </c>
      <c r="G335" t="s">
        <v>982</v>
      </c>
      <c r="H335">
        <v>4</v>
      </c>
      <c r="I335" t="s">
        <v>1062</v>
      </c>
      <c r="J335" s="2">
        <v>45668</v>
      </c>
      <c r="K335" s="2">
        <v>45766</v>
      </c>
    </row>
    <row r="336" spans="1:11" x14ac:dyDescent="0.25">
      <c r="A336" t="s">
        <v>1396</v>
      </c>
      <c r="B336" t="s">
        <v>16</v>
      </c>
      <c r="C336" t="s">
        <v>17</v>
      </c>
      <c r="D336" t="s">
        <v>18</v>
      </c>
      <c r="E336" t="s">
        <v>31</v>
      </c>
      <c r="F336" t="s">
        <v>22</v>
      </c>
      <c r="G336" t="s">
        <v>677</v>
      </c>
      <c r="H336">
        <v>3</v>
      </c>
      <c r="I336" t="s">
        <v>1062</v>
      </c>
      <c r="J336" s="2">
        <v>45663</v>
      </c>
      <c r="K336" s="2">
        <v>45754</v>
      </c>
    </row>
    <row r="337" spans="1:11" x14ac:dyDescent="0.25">
      <c r="A337" t="s">
        <v>1397</v>
      </c>
      <c r="B337" t="s">
        <v>60</v>
      </c>
      <c r="C337" t="s">
        <v>61</v>
      </c>
      <c r="D337" t="s">
        <v>9</v>
      </c>
      <c r="E337" t="s">
        <v>31</v>
      </c>
      <c r="F337" t="s">
        <v>168</v>
      </c>
      <c r="G337" t="s">
        <v>603</v>
      </c>
      <c r="H337">
        <v>7</v>
      </c>
      <c r="I337" t="s">
        <v>1062</v>
      </c>
      <c r="J337" s="2">
        <v>45667</v>
      </c>
      <c r="K337" s="2">
        <v>45758</v>
      </c>
    </row>
    <row r="338" spans="1:11" x14ac:dyDescent="0.25">
      <c r="A338" t="s">
        <v>1398</v>
      </c>
      <c r="B338" t="s">
        <v>77</v>
      </c>
      <c r="C338" t="s">
        <v>53</v>
      </c>
      <c r="D338" t="s">
        <v>14</v>
      </c>
      <c r="E338" t="s">
        <v>31</v>
      </c>
      <c r="F338" t="s">
        <v>22</v>
      </c>
      <c r="G338" t="s">
        <v>266</v>
      </c>
      <c r="H338">
        <v>6</v>
      </c>
      <c r="I338" t="s">
        <v>1062</v>
      </c>
      <c r="J338" s="2">
        <v>45670</v>
      </c>
      <c r="K338" s="2">
        <v>45754</v>
      </c>
    </row>
    <row r="339" spans="1:11" x14ac:dyDescent="0.25">
      <c r="A339" t="s">
        <v>1399</v>
      </c>
      <c r="B339" t="s">
        <v>7</v>
      </c>
      <c r="C339" t="s">
        <v>8</v>
      </c>
      <c r="D339" t="s">
        <v>9</v>
      </c>
      <c r="E339" t="s">
        <v>31</v>
      </c>
      <c r="F339" t="s">
        <v>168</v>
      </c>
      <c r="G339" t="s">
        <v>843</v>
      </c>
      <c r="H339">
        <v>7</v>
      </c>
      <c r="I339" t="s">
        <v>1050</v>
      </c>
      <c r="J339" s="2">
        <v>45664</v>
      </c>
      <c r="K339" s="2">
        <v>45748</v>
      </c>
    </row>
    <row r="340" spans="1:11" x14ac:dyDescent="0.25">
      <c r="A340" t="s">
        <v>1400</v>
      </c>
      <c r="B340" t="s">
        <v>36</v>
      </c>
      <c r="C340" t="s">
        <v>37</v>
      </c>
      <c r="D340" t="s">
        <v>14</v>
      </c>
      <c r="E340" t="s">
        <v>31</v>
      </c>
      <c r="F340" t="s">
        <v>168</v>
      </c>
      <c r="G340" t="s">
        <v>520</v>
      </c>
      <c r="H340">
        <v>5</v>
      </c>
      <c r="I340" t="s">
        <v>1050</v>
      </c>
      <c r="J340" s="2">
        <v>45668</v>
      </c>
      <c r="K340" s="2">
        <v>45766</v>
      </c>
    </row>
    <row r="341" spans="1:11" x14ac:dyDescent="0.25">
      <c r="A341" t="s">
        <v>1401</v>
      </c>
      <c r="B341" t="s">
        <v>98</v>
      </c>
      <c r="C341" t="s">
        <v>79</v>
      </c>
      <c r="D341" t="s">
        <v>25</v>
      </c>
      <c r="E341" t="s">
        <v>31</v>
      </c>
      <c r="F341" t="s">
        <v>22</v>
      </c>
      <c r="G341" t="s">
        <v>850</v>
      </c>
      <c r="H341">
        <v>5</v>
      </c>
      <c r="I341" t="s">
        <v>1062</v>
      </c>
      <c r="J341" s="2">
        <v>45664</v>
      </c>
      <c r="K341" s="2">
        <v>45748</v>
      </c>
    </row>
    <row r="342" spans="1:11" x14ac:dyDescent="0.25">
      <c r="A342" t="s">
        <v>1402</v>
      </c>
      <c r="B342" t="s">
        <v>116</v>
      </c>
      <c r="C342" t="s">
        <v>84</v>
      </c>
      <c r="D342" t="s">
        <v>28</v>
      </c>
      <c r="E342" t="s">
        <v>31</v>
      </c>
      <c r="F342" t="s">
        <v>22</v>
      </c>
      <c r="G342" t="s">
        <v>902</v>
      </c>
      <c r="H342">
        <v>5</v>
      </c>
      <c r="I342" t="s">
        <v>1060</v>
      </c>
      <c r="J342" s="2">
        <v>45669</v>
      </c>
      <c r="K342" s="2">
        <v>45753</v>
      </c>
    </row>
    <row r="343" spans="1:11" x14ac:dyDescent="0.25">
      <c r="A343" t="s">
        <v>1403</v>
      </c>
      <c r="B343" t="s">
        <v>106</v>
      </c>
      <c r="C343" t="s">
        <v>107</v>
      </c>
      <c r="D343" t="s">
        <v>67</v>
      </c>
      <c r="E343" t="s">
        <v>31</v>
      </c>
      <c r="F343" t="s">
        <v>22</v>
      </c>
      <c r="G343" t="s">
        <v>856</v>
      </c>
      <c r="H343">
        <v>5</v>
      </c>
      <c r="I343" t="s">
        <v>1060</v>
      </c>
      <c r="J343" s="2">
        <v>45667</v>
      </c>
      <c r="K343" s="2">
        <v>45751</v>
      </c>
    </row>
    <row r="344" spans="1:11" x14ac:dyDescent="0.25">
      <c r="A344" t="s">
        <v>1404</v>
      </c>
      <c r="B344" t="s">
        <v>62</v>
      </c>
      <c r="C344" t="s">
        <v>24</v>
      </c>
      <c r="D344" t="s">
        <v>25</v>
      </c>
      <c r="E344" t="s">
        <v>31</v>
      </c>
      <c r="F344" t="s">
        <v>140</v>
      </c>
      <c r="G344" t="s">
        <v>796</v>
      </c>
      <c r="H344">
        <v>5</v>
      </c>
      <c r="I344" t="s">
        <v>1062</v>
      </c>
      <c r="J344" s="2">
        <v>45668</v>
      </c>
      <c r="K344" s="2">
        <v>45759</v>
      </c>
    </row>
    <row r="345" spans="1:11" x14ac:dyDescent="0.25">
      <c r="A345" t="s">
        <v>1405</v>
      </c>
      <c r="B345" t="s">
        <v>98</v>
      </c>
      <c r="C345" t="s">
        <v>79</v>
      </c>
      <c r="D345" t="s">
        <v>25</v>
      </c>
      <c r="E345" t="s">
        <v>31</v>
      </c>
      <c r="F345" t="s">
        <v>140</v>
      </c>
      <c r="G345" t="s">
        <v>702</v>
      </c>
      <c r="H345">
        <v>5</v>
      </c>
      <c r="I345" t="s">
        <v>1062</v>
      </c>
      <c r="J345" s="2">
        <v>45666</v>
      </c>
      <c r="K345" s="2">
        <v>45750</v>
      </c>
    </row>
    <row r="346" spans="1:11" x14ac:dyDescent="0.25">
      <c r="A346" t="s">
        <v>1406</v>
      </c>
      <c r="B346" t="s">
        <v>81</v>
      </c>
      <c r="C346" t="s">
        <v>82</v>
      </c>
      <c r="D346" t="s">
        <v>25</v>
      </c>
      <c r="E346" t="s">
        <v>31</v>
      </c>
      <c r="F346" t="s">
        <v>168</v>
      </c>
      <c r="G346" t="s">
        <v>799</v>
      </c>
      <c r="H346">
        <v>4</v>
      </c>
      <c r="I346" t="s">
        <v>1060</v>
      </c>
      <c r="J346" s="2">
        <v>45665</v>
      </c>
      <c r="K346" s="2">
        <v>45756</v>
      </c>
    </row>
    <row r="347" spans="1:11" x14ac:dyDescent="0.25">
      <c r="A347" t="s">
        <v>1407</v>
      </c>
      <c r="B347" t="s">
        <v>36</v>
      </c>
      <c r="C347" t="s">
        <v>37</v>
      </c>
      <c r="D347" t="s">
        <v>14</v>
      </c>
      <c r="E347" t="s">
        <v>31</v>
      </c>
      <c r="F347" t="s">
        <v>22</v>
      </c>
      <c r="G347" t="s">
        <v>689</v>
      </c>
      <c r="H347">
        <v>6</v>
      </c>
      <c r="I347" t="s">
        <v>1060</v>
      </c>
      <c r="J347" s="2">
        <v>45664</v>
      </c>
      <c r="K347" s="2">
        <v>45762</v>
      </c>
    </row>
    <row r="348" spans="1:11" x14ac:dyDescent="0.25">
      <c r="A348" t="s">
        <v>1408</v>
      </c>
      <c r="B348" t="s">
        <v>12</v>
      </c>
      <c r="C348" t="s">
        <v>13</v>
      </c>
      <c r="D348" t="s">
        <v>14</v>
      </c>
      <c r="E348" t="s">
        <v>31</v>
      </c>
      <c r="F348" t="s">
        <v>22</v>
      </c>
      <c r="G348" t="s">
        <v>621</v>
      </c>
      <c r="H348">
        <v>4</v>
      </c>
      <c r="I348" t="s">
        <v>1050</v>
      </c>
      <c r="J348" s="2">
        <v>45664</v>
      </c>
      <c r="K348" s="2">
        <v>45748</v>
      </c>
    </row>
    <row r="349" spans="1:11" x14ac:dyDescent="0.25">
      <c r="A349" t="s">
        <v>1409</v>
      </c>
      <c r="B349" t="s">
        <v>65</v>
      </c>
      <c r="C349" t="s">
        <v>66</v>
      </c>
      <c r="D349" t="s">
        <v>67</v>
      </c>
      <c r="E349" t="s">
        <v>31</v>
      </c>
      <c r="F349" t="s">
        <v>168</v>
      </c>
      <c r="G349" t="s">
        <v>1019</v>
      </c>
      <c r="H349">
        <v>5</v>
      </c>
      <c r="I349" t="s">
        <v>1062</v>
      </c>
      <c r="J349" s="2">
        <v>45670</v>
      </c>
      <c r="K349" s="2">
        <v>45761</v>
      </c>
    </row>
    <row r="350" spans="1:11" x14ac:dyDescent="0.25">
      <c r="A350" t="s">
        <v>1410</v>
      </c>
      <c r="B350" t="s">
        <v>46</v>
      </c>
      <c r="C350" t="s">
        <v>47</v>
      </c>
      <c r="D350" t="s">
        <v>34</v>
      </c>
      <c r="E350" t="s">
        <v>31</v>
      </c>
      <c r="F350" t="s">
        <v>140</v>
      </c>
      <c r="G350" t="s">
        <v>603</v>
      </c>
      <c r="H350">
        <v>3</v>
      </c>
      <c r="I350" t="s">
        <v>1060</v>
      </c>
      <c r="J350" s="2">
        <v>45668</v>
      </c>
      <c r="K350" s="2">
        <v>45752</v>
      </c>
    </row>
    <row r="351" spans="1:11" x14ac:dyDescent="0.25">
      <c r="A351" t="s">
        <v>1411</v>
      </c>
      <c r="B351" t="s">
        <v>32</v>
      </c>
      <c r="C351" t="s">
        <v>33</v>
      </c>
      <c r="D351" t="s">
        <v>34</v>
      </c>
      <c r="E351" t="s">
        <v>31</v>
      </c>
      <c r="F351" t="s">
        <v>22</v>
      </c>
      <c r="G351" t="s">
        <v>594</v>
      </c>
      <c r="H351">
        <v>5</v>
      </c>
      <c r="I351" t="s">
        <v>1060</v>
      </c>
      <c r="J351" s="2">
        <v>45670</v>
      </c>
      <c r="K351" s="2">
        <v>45761</v>
      </c>
    </row>
    <row r="352" spans="1:11" x14ac:dyDescent="0.25">
      <c r="A352" t="s">
        <v>1412</v>
      </c>
      <c r="B352" t="s">
        <v>12</v>
      </c>
      <c r="C352" t="s">
        <v>13</v>
      </c>
      <c r="D352" t="s">
        <v>14</v>
      </c>
      <c r="E352" t="s">
        <v>31</v>
      </c>
      <c r="F352" t="s">
        <v>140</v>
      </c>
      <c r="G352" t="s">
        <v>695</v>
      </c>
      <c r="H352">
        <v>3</v>
      </c>
      <c r="I352" t="s">
        <v>1060</v>
      </c>
      <c r="J352" s="2">
        <v>45664</v>
      </c>
      <c r="K352" s="2">
        <v>45748</v>
      </c>
    </row>
    <row r="353" spans="1:11" x14ac:dyDescent="0.25">
      <c r="A353" t="s">
        <v>1413</v>
      </c>
      <c r="B353" t="s">
        <v>7</v>
      </c>
      <c r="C353" t="s">
        <v>8</v>
      </c>
      <c r="D353" t="s">
        <v>9</v>
      </c>
      <c r="E353" t="s">
        <v>31</v>
      </c>
      <c r="F353" t="s">
        <v>22</v>
      </c>
      <c r="G353" t="s">
        <v>217</v>
      </c>
      <c r="H353">
        <v>5</v>
      </c>
      <c r="I353" t="s">
        <v>1062</v>
      </c>
      <c r="J353" s="2">
        <v>45669</v>
      </c>
      <c r="K353" s="2">
        <v>45753</v>
      </c>
    </row>
    <row r="354" spans="1:11" x14ac:dyDescent="0.25">
      <c r="A354" t="s">
        <v>1414</v>
      </c>
      <c r="B354" t="s">
        <v>12</v>
      </c>
      <c r="C354" t="s">
        <v>13</v>
      </c>
      <c r="D354" t="s">
        <v>14</v>
      </c>
      <c r="E354" t="s">
        <v>31</v>
      </c>
      <c r="F354" t="s">
        <v>168</v>
      </c>
      <c r="G354" t="s">
        <v>530</v>
      </c>
      <c r="H354">
        <v>3</v>
      </c>
      <c r="I354" t="s">
        <v>1060</v>
      </c>
      <c r="J354" s="2">
        <v>45668</v>
      </c>
      <c r="K354" s="2">
        <v>45752</v>
      </c>
    </row>
    <row r="355" spans="1:11" x14ac:dyDescent="0.25">
      <c r="A355" t="s">
        <v>1415</v>
      </c>
      <c r="B355" t="s">
        <v>93</v>
      </c>
      <c r="C355" t="s">
        <v>79</v>
      </c>
      <c r="D355" t="s">
        <v>25</v>
      </c>
      <c r="E355" t="s">
        <v>31</v>
      </c>
      <c r="F355" t="s">
        <v>22</v>
      </c>
      <c r="G355" t="s">
        <v>250</v>
      </c>
      <c r="H355">
        <v>4</v>
      </c>
      <c r="I355" t="s">
        <v>1060</v>
      </c>
      <c r="J355" s="2">
        <v>45666</v>
      </c>
      <c r="K355" s="2">
        <v>45750</v>
      </c>
    </row>
    <row r="356" spans="1:11" x14ac:dyDescent="0.25">
      <c r="A356" t="s">
        <v>1416</v>
      </c>
      <c r="B356" t="s">
        <v>90</v>
      </c>
      <c r="C356" t="s">
        <v>91</v>
      </c>
      <c r="D356" t="s">
        <v>21</v>
      </c>
      <c r="E356" t="s">
        <v>31</v>
      </c>
      <c r="F356" t="s">
        <v>22</v>
      </c>
      <c r="G356" t="s">
        <v>154</v>
      </c>
      <c r="H356">
        <v>3</v>
      </c>
      <c r="I356" t="s">
        <v>1060</v>
      </c>
      <c r="J356" s="2">
        <v>45663</v>
      </c>
      <c r="K356" s="2">
        <v>45747</v>
      </c>
    </row>
    <row r="357" spans="1:11" x14ac:dyDescent="0.25">
      <c r="A357" t="s">
        <v>1417</v>
      </c>
      <c r="B357" t="s">
        <v>62</v>
      </c>
      <c r="C357" t="s">
        <v>24</v>
      </c>
      <c r="D357" t="s">
        <v>25</v>
      </c>
      <c r="E357" t="s">
        <v>31</v>
      </c>
      <c r="F357" t="s">
        <v>22</v>
      </c>
      <c r="G357" t="s">
        <v>1003</v>
      </c>
      <c r="I357" t="s">
        <v>1062</v>
      </c>
      <c r="J357" s="2">
        <v>45670</v>
      </c>
      <c r="K357" s="2">
        <v>45768</v>
      </c>
    </row>
    <row r="358" spans="1:11" x14ac:dyDescent="0.25">
      <c r="A358" t="s">
        <v>1418</v>
      </c>
      <c r="B358" t="s">
        <v>106</v>
      </c>
      <c r="C358" t="s">
        <v>107</v>
      </c>
      <c r="D358" t="s">
        <v>67</v>
      </c>
      <c r="E358" t="s">
        <v>31</v>
      </c>
      <c r="F358" t="s">
        <v>168</v>
      </c>
      <c r="G358" t="s">
        <v>991</v>
      </c>
      <c r="H358">
        <v>4</v>
      </c>
      <c r="I358" t="s">
        <v>1062</v>
      </c>
      <c r="J358" s="2">
        <v>45670</v>
      </c>
      <c r="K358" s="2">
        <v>45761</v>
      </c>
    </row>
    <row r="359" spans="1:11" x14ac:dyDescent="0.25">
      <c r="A359" t="s">
        <v>1419</v>
      </c>
      <c r="B359" t="s">
        <v>12</v>
      </c>
      <c r="C359" t="s">
        <v>13</v>
      </c>
      <c r="D359" t="s">
        <v>14</v>
      </c>
      <c r="E359" t="s">
        <v>31</v>
      </c>
      <c r="F359" t="s">
        <v>22</v>
      </c>
      <c r="G359" t="s">
        <v>775</v>
      </c>
      <c r="H359">
        <v>1</v>
      </c>
      <c r="I359" t="s">
        <v>1062</v>
      </c>
      <c r="J359" s="2">
        <v>45669</v>
      </c>
      <c r="K359" s="2">
        <v>45753</v>
      </c>
    </row>
    <row r="360" spans="1:11" x14ac:dyDescent="0.25">
      <c r="A360" t="s">
        <v>1420</v>
      </c>
      <c r="B360" t="s">
        <v>43</v>
      </c>
      <c r="C360" t="s">
        <v>44</v>
      </c>
      <c r="D360" t="s">
        <v>18</v>
      </c>
      <c r="E360" t="s">
        <v>31</v>
      </c>
      <c r="F360" t="s">
        <v>22</v>
      </c>
      <c r="G360" t="s">
        <v>799</v>
      </c>
      <c r="H360">
        <v>4</v>
      </c>
      <c r="I360" t="s">
        <v>1050</v>
      </c>
      <c r="J360" s="2">
        <v>45664</v>
      </c>
      <c r="K360" s="2">
        <v>45755</v>
      </c>
    </row>
    <row r="361" spans="1:11" x14ac:dyDescent="0.25">
      <c r="A361" t="s">
        <v>1421</v>
      </c>
      <c r="B361" t="s">
        <v>45</v>
      </c>
      <c r="C361" t="s">
        <v>33</v>
      </c>
      <c r="D361" t="s">
        <v>34</v>
      </c>
      <c r="E361" t="s">
        <v>31</v>
      </c>
      <c r="F361" t="s">
        <v>22</v>
      </c>
      <c r="G361" t="s">
        <v>949</v>
      </c>
      <c r="H361">
        <v>4</v>
      </c>
      <c r="I361" t="s">
        <v>1050</v>
      </c>
      <c r="J361" s="2">
        <v>45669</v>
      </c>
      <c r="K361" s="2">
        <v>45753</v>
      </c>
    </row>
    <row r="362" spans="1:11" x14ac:dyDescent="0.25">
      <c r="A362" t="s">
        <v>1422</v>
      </c>
      <c r="B362" t="s">
        <v>102</v>
      </c>
      <c r="C362" t="s">
        <v>37</v>
      </c>
      <c r="D362" t="s">
        <v>14</v>
      </c>
      <c r="E362" t="s">
        <v>31</v>
      </c>
      <c r="F362" t="s">
        <v>140</v>
      </c>
      <c r="G362" t="s">
        <v>401</v>
      </c>
      <c r="H362">
        <v>2</v>
      </c>
      <c r="I362" t="s">
        <v>1062</v>
      </c>
      <c r="J362" s="2">
        <v>45665</v>
      </c>
      <c r="K362" s="2">
        <v>45749</v>
      </c>
    </row>
    <row r="363" spans="1:11" x14ac:dyDescent="0.25">
      <c r="A363" t="s">
        <v>1423</v>
      </c>
      <c r="B363" t="s">
        <v>68</v>
      </c>
      <c r="C363" t="s">
        <v>49</v>
      </c>
      <c r="D363" t="s">
        <v>28</v>
      </c>
      <c r="E363" t="s">
        <v>31</v>
      </c>
      <c r="F363" t="s">
        <v>168</v>
      </c>
      <c r="G363" t="s">
        <v>569</v>
      </c>
      <c r="H363">
        <v>2</v>
      </c>
      <c r="I363" t="s">
        <v>1050</v>
      </c>
      <c r="J363" s="2">
        <v>45665</v>
      </c>
      <c r="K363" s="2">
        <v>45763</v>
      </c>
    </row>
    <row r="364" spans="1:11" x14ac:dyDescent="0.25">
      <c r="A364" t="s">
        <v>1424</v>
      </c>
      <c r="B364" t="s">
        <v>105</v>
      </c>
      <c r="C364" t="s">
        <v>73</v>
      </c>
      <c r="D364" t="s">
        <v>28</v>
      </c>
      <c r="E364" t="s">
        <v>31</v>
      </c>
      <c r="F364" t="s">
        <v>140</v>
      </c>
      <c r="G364" t="s">
        <v>674</v>
      </c>
      <c r="H364">
        <v>2</v>
      </c>
      <c r="I364" t="s">
        <v>1050</v>
      </c>
      <c r="J364" s="2">
        <v>45670</v>
      </c>
      <c r="K364" s="2">
        <v>45754</v>
      </c>
    </row>
    <row r="365" spans="1:11" x14ac:dyDescent="0.25">
      <c r="A365" t="s">
        <v>1425</v>
      </c>
      <c r="B365" t="s">
        <v>60</v>
      </c>
      <c r="C365" t="s">
        <v>61</v>
      </c>
      <c r="D365" t="s">
        <v>9</v>
      </c>
      <c r="E365" t="s">
        <v>31</v>
      </c>
      <c r="F365" t="s">
        <v>140</v>
      </c>
      <c r="G365" t="s">
        <v>972</v>
      </c>
      <c r="H365">
        <v>5</v>
      </c>
      <c r="I365" t="s">
        <v>1062</v>
      </c>
      <c r="J365" s="2">
        <v>45669</v>
      </c>
      <c r="K365" s="2">
        <v>45767</v>
      </c>
    </row>
    <row r="366" spans="1:11" x14ac:dyDescent="0.25">
      <c r="A366" t="s">
        <v>1426</v>
      </c>
      <c r="B366" t="s">
        <v>109</v>
      </c>
      <c r="C366" t="s">
        <v>91</v>
      </c>
      <c r="D366" t="s">
        <v>21</v>
      </c>
      <c r="E366" t="s">
        <v>31</v>
      </c>
      <c r="F366" t="s">
        <v>140</v>
      </c>
      <c r="G366" t="s">
        <v>504</v>
      </c>
      <c r="H366">
        <v>8</v>
      </c>
      <c r="I366" t="s">
        <v>1062</v>
      </c>
      <c r="J366" s="2">
        <v>45663</v>
      </c>
      <c r="K366" s="2">
        <v>45761</v>
      </c>
    </row>
    <row r="367" spans="1:11" x14ac:dyDescent="0.25">
      <c r="A367" t="s">
        <v>1427</v>
      </c>
      <c r="B367" t="s">
        <v>116</v>
      </c>
      <c r="C367" t="s">
        <v>84</v>
      </c>
      <c r="D367" t="s">
        <v>28</v>
      </c>
      <c r="E367" t="s">
        <v>31</v>
      </c>
      <c r="F367" t="s">
        <v>168</v>
      </c>
      <c r="G367" t="s">
        <v>175</v>
      </c>
      <c r="H367">
        <v>6</v>
      </c>
      <c r="I367" t="s">
        <v>1060</v>
      </c>
      <c r="J367" s="2">
        <v>45666</v>
      </c>
      <c r="K367" s="2">
        <v>45757</v>
      </c>
    </row>
    <row r="368" spans="1:11" x14ac:dyDescent="0.25">
      <c r="A368" t="s">
        <v>1428</v>
      </c>
      <c r="B368" t="s">
        <v>19</v>
      </c>
      <c r="C368" t="s">
        <v>20</v>
      </c>
      <c r="D368" t="s">
        <v>21</v>
      </c>
      <c r="E368" t="s">
        <v>31</v>
      </c>
      <c r="F368" t="s">
        <v>168</v>
      </c>
      <c r="G368" t="s">
        <v>716</v>
      </c>
      <c r="H368">
        <v>3</v>
      </c>
      <c r="I368" t="s">
        <v>1062</v>
      </c>
      <c r="J368" s="2">
        <v>45670</v>
      </c>
      <c r="K368" s="2">
        <v>45761</v>
      </c>
    </row>
    <row r="369" spans="1:11" x14ac:dyDescent="0.25">
      <c r="A369" t="s">
        <v>1429</v>
      </c>
      <c r="B369" t="s">
        <v>26</v>
      </c>
      <c r="C369" t="s">
        <v>27</v>
      </c>
      <c r="D369" t="s">
        <v>28</v>
      </c>
      <c r="E369" t="s">
        <v>31</v>
      </c>
      <c r="F369" t="s">
        <v>140</v>
      </c>
      <c r="G369" t="s">
        <v>175</v>
      </c>
      <c r="H369">
        <v>5</v>
      </c>
      <c r="I369" t="s">
        <v>1050</v>
      </c>
      <c r="J369" s="2">
        <v>45668</v>
      </c>
      <c r="K369" s="2">
        <v>45766</v>
      </c>
    </row>
    <row r="370" spans="1:11" x14ac:dyDescent="0.25">
      <c r="A370" t="s">
        <v>1430</v>
      </c>
      <c r="B370" t="s">
        <v>83</v>
      </c>
      <c r="C370" t="s">
        <v>84</v>
      </c>
      <c r="D370" t="s">
        <v>28</v>
      </c>
      <c r="E370" t="s">
        <v>31</v>
      </c>
      <c r="F370" t="s">
        <v>140</v>
      </c>
      <c r="G370" t="s">
        <v>702</v>
      </c>
      <c r="H370">
        <v>6</v>
      </c>
      <c r="I370" t="s">
        <v>1062</v>
      </c>
      <c r="J370" s="2">
        <v>45665</v>
      </c>
      <c r="K370" s="2">
        <v>45763</v>
      </c>
    </row>
    <row r="371" spans="1:11" x14ac:dyDescent="0.25">
      <c r="A371" t="s">
        <v>1431</v>
      </c>
      <c r="B371" t="s">
        <v>88</v>
      </c>
      <c r="C371" t="s">
        <v>89</v>
      </c>
      <c r="D371" t="s">
        <v>34</v>
      </c>
      <c r="E371" t="s">
        <v>31</v>
      </c>
      <c r="F371" t="s">
        <v>168</v>
      </c>
      <c r="G371" t="s">
        <v>949</v>
      </c>
      <c r="H371">
        <v>1</v>
      </c>
      <c r="I371" t="s">
        <v>1062</v>
      </c>
      <c r="J371" s="2">
        <v>45670</v>
      </c>
      <c r="K371" s="2">
        <v>45754</v>
      </c>
    </row>
    <row r="372" spans="1:11" x14ac:dyDescent="0.25">
      <c r="A372" t="s">
        <v>1432</v>
      </c>
      <c r="B372" t="s">
        <v>78</v>
      </c>
      <c r="C372" t="s">
        <v>79</v>
      </c>
      <c r="D372" t="s">
        <v>25</v>
      </c>
      <c r="E372" t="s">
        <v>31</v>
      </c>
      <c r="F372" t="s">
        <v>168</v>
      </c>
      <c r="G372" t="s">
        <v>815</v>
      </c>
      <c r="H372">
        <v>2</v>
      </c>
      <c r="I372" t="s">
        <v>1050</v>
      </c>
      <c r="J372" s="2">
        <v>45663</v>
      </c>
      <c r="K372" s="2">
        <v>45747</v>
      </c>
    </row>
    <row r="373" spans="1:11" x14ac:dyDescent="0.25">
      <c r="A373" t="s">
        <v>1433</v>
      </c>
      <c r="B373" t="s">
        <v>58</v>
      </c>
      <c r="C373" t="s">
        <v>59</v>
      </c>
      <c r="D373" t="s">
        <v>34</v>
      </c>
      <c r="E373" t="s">
        <v>31</v>
      </c>
      <c r="F373" t="s">
        <v>140</v>
      </c>
      <c r="G373" t="s">
        <v>128</v>
      </c>
      <c r="H373">
        <v>2</v>
      </c>
      <c r="I373" t="s">
        <v>1060</v>
      </c>
      <c r="J373" s="2">
        <v>45666</v>
      </c>
      <c r="K373" s="2">
        <v>45757</v>
      </c>
    </row>
    <row r="374" spans="1:11" x14ac:dyDescent="0.25">
      <c r="A374" t="s">
        <v>1434</v>
      </c>
      <c r="B374" t="s">
        <v>38</v>
      </c>
      <c r="C374" t="s">
        <v>39</v>
      </c>
      <c r="D374" t="s">
        <v>40</v>
      </c>
      <c r="E374" t="s">
        <v>31</v>
      </c>
      <c r="F374" t="s">
        <v>22</v>
      </c>
      <c r="G374" t="s">
        <v>1009</v>
      </c>
      <c r="H374">
        <v>10</v>
      </c>
      <c r="I374" t="s">
        <v>1050</v>
      </c>
      <c r="J374" s="2">
        <v>45666</v>
      </c>
      <c r="K374" s="2">
        <v>45764</v>
      </c>
    </row>
    <row r="375" spans="1:11" x14ac:dyDescent="0.25">
      <c r="A375" t="s">
        <v>1435</v>
      </c>
      <c r="B375" t="s">
        <v>109</v>
      </c>
      <c r="C375" t="s">
        <v>91</v>
      </c>
      <c r="D375" t="s">
        <v>21</v>
      </c>
      <c r="E375" t="s">
        <v>31</v>
      </c>
      <c r="F375" t="s">
        <v>140</v>
      </c>
      <c r="G375" t="s">
        <v>834</v>
      </c>
      <c r="H375">
        <v>8</v>
      </c>
      <c r="I375" t="s">
        <v>1062</v>
      </c>
      <c r="J375" s="2">
        <v>45664</v>
      </c>
      <c r="K375" s="2">
        <v>45755</v>
      </c>
    </row>
    <row r="376" spans="1:11" x14ac:dyDescent="0.25">
      <c r="A376" t="s">
        <v>1436</v>
      </c>
      <c r="B376" t="s">
        <v>52</v>
      </c>
      <c r="C376" t="s">
        <v>53</v>
      </c>
      <c r="D376" t="s">
        <v>14</v>
      </c>
      <c r="E376" t="s">
        <v>31</v>
      </c>
      <c r="F376" t="s">
        <v>168</v>
      </c>
      <c r="G376" t="s">
        <v>692</v>
      </c>
      <c r="H376">
        <v>3</v>
      </c>
      <c r="I376" t="s">
        <v>1062</v>
      </c>
      <c r="J376" s="2">
        <v>45667</v>
      </c>
      <c r="K376" s="2">
        <v>45758</v>
      </c>
    </row>
    <row r="377" spans="1:11" x14ac:dyDescent="0.25">
      <c r="A377" t="s">
        <v>1437</v>
      </c>
      <c r="B377" t="s">
        <v>58</v>
      </c>
      <c r="C377" t="s">
        <v>59</v>
      </c>
      <c r="D377" t="s">
        <v>34</v>
      </c>
      <c r="E377" t="s">
        <v>31</v>
      </c>
      <c r="F377" t="s">
        <v>140</v>
      </c>
      <c r="G377" t="s">
        <v>582</v>
      </c>
      <c r="H377">
        <v>4</v>
      </c>
      <c r="I377" t="s">
        <v>1062</v>
      </c>
      <c r="J377" s="2">
        <v>45665</v>
      </c>
      <c r="K377" s="2">
        <v>45756</v>
      </c>
    </row>
    <row r="378" spans="1:11" x14ac:dyDescent="0.25">
      <c r="A378" t="s">
        <v>1438</v>
      </c>
      <c r="B378" t="s">
        <v>23</v>
      </c>
      <c r="C378" t="s">
        <v>24</v>
      </c>
      <c r="D378" t="s">
        <v>25</v>
      </c>
      <c r="E378" t="s">
        <v>31</v>
      </c>
      <c r="F378" t="s">
        <v>22</v>
      </c>
      <c r="G378" t="s">
        <v>763</v>
      </c>
      <c r="H378">
        <v>2</v>
      </c>
      <c r="I378" t="s">
        <v>1060</v>
      </c>
      <c r="J378" s="2">
        <v>45666</v>
      </c>
      <c r="K378" s="2">
        <v>45764</v>
      </c>
    </row>
    <row r="379" spans="1:11" x14ac:dyDescent="0.25">
      <c r="A379" t="s">
        <v>1439</v>
      </c>
      <c r="B379" t="s">
        <v>52</v>
      </c>
      <c r="C379" t="s">
        <v>53</v>
      </c>
      <c r="D379" t="s">
        <v>14</v>
      </c>
      <c r="E379" t="s">
        <v>31</v>
      </c>
      <c r="F379" t="s">
        <v>22</v>
      </c>
      <c r="G379" t="s">
        <v>600</v>
      </c>
      <c r="H379">
        <v>6</v>
      </c>
      <c r="I379" t="s">
        <v>1050</v>
      </c>
      <c r="J379" s="2">
        <v>45668</v>
      </c>
      <c r="K379" s="2">
        <v>45766</v>
      </c>
    </row>
    <row r="380" spans="1:11" x14ac:dyDescent="0.25">
      <c r="A380" t="s">
        <v>1440</v>
      </c>
      <c r="B380" t="s">
        <v>58</v>
      </c>
      <c r="C380" t="s">
        <v>59</v>
      </c>
      <c r="D380" t="s">
        <v>34</v>
      </c>
      <c r="E380" t="s">
        <v>31</v>
      </c>
      <c r="F380" t="s">
        <v>168</v>
      </c>
      <c r="G380" t="s">
        <v>606</v>
      </c>
      <c r="H380">
        <v>0</v>
      </c>
      <c r="I380" t="s">
        <v>1062</v>
      </c>
      <c r="J380" s="2">
        <v>45664</v>
      </c>
      <c r="K380" s="2">
        <v>45762</v>
      </c>
    </row>
    <row r="381" spans="1:11" x14ac:dyDescent="0.25">
      <c r="A381" t="s">
        <v>1441</v>
      </c>
      <c r="B381" t="s">
        <v>102</v>
      </c>
      <c r="C381" t="s">
        <v>37</v>
      </c>
      <c r="D381" t="s">
        <v>14</v>
      </c>
      <c r="E381" t="s">
        <v>31</v>
      </c>
      <c r="F381" t="s">
        <v>22</v>
      </c>
      <c r="G381" t="s">
        <v>636</v>
      </c>
      <c r="H381">
        <v>1</v>
      </c>
      <c r="I381" t="s">
        <v>1050</v>
      </c>
      <c r="J381" s="2">
        <v>45669</v>
      </c>
      <c r="K381" s="2">
        <v>45760</v>
      </c>
    </row>
    <row r="382" spans="1:11" x14ac:dyDescent="0.25">
      <c r="A382" t="s">
        <v>1442</v>
      </c>
      <c r="B382" t="s">
        <v>62</v>
      </c>
      <c r="C382" t="s">
        <v>24</v>
      </c>
      <c r="D382" t="s">
        <v>25</v>
      </c>
      <c r="E382" t="s">
        <v>31</v>
      </c>
      <c r="F382" t="s">
        <v>140</v>
      </c>
      <c r="G382" t="s">
        <v>763</v>
      </c>
      <c r="H382">
        <v>3</v>
      </c>
      <c r="I382" t="s">
        <v>1060</v>
      </c>
      <c r="J382" s="2">
        <v>45663</v>
      </c>
      <c r="K382" s="2">
        <v>45761</v>
      </c>
    </row>
    <row r="383" spans="1:11" x14ac:dyDescent="0.25">
      <c r="A383" t="s">
        <v>1443</v>
      </c>
      <c r="B383" t="s">
        <v>80</v>
      </c>
      <c r="C383" t="s">
        <v>61</v>
      </c>
      <c r="D383" t="s">
        <v>9</v>
      </c>
      <c r="E383" t="s">
        <v>31</v>
      </c>
      <c r="F383" t="s">
        <v>168</v>
      </c>
      <c r="G383" t="s">
        <v>1016</v>
      </c>
      <c r="H383">
        <v>4</v>
      </c>
      <c r="I383" t="s">
        <v>1060</v>
      </c>
      <c r="J383" s="2">
        <v>45664</v>
      </c>
      <c r="K383" s="2">
        <v>45748</v>
      </c>
    </row>
    <row r="384" spans="1:11" x14ac:dyDescent="0.25">
      <c r="A384" t="s">
        <v>1444</v>
      </c>
      <c r="B384" t="s">
        <v>92</v>
      </c>
      <c r="C384" t="s">
        <v>8</v>
      </c>
      <c r="D384" t="s">
        <v>9</v>
      </c>
      <c r="E384" t="s">
        <v>31</v>
      </c>
      <c r="F384" t="s">
        <v>22</v>
      </c>
      <c r="G384" t="s">
        <v>501</v>
      </c>
      <c r="H384">
        <v>1</v>
      </c>
      <c r="I384" t="s">
        <v>1050</v>
      </c>
      <c r="J384" s="2">
        <v>45667</v>
      </c>
      <c r="K384" s="2">
        <v>45765</v>
      </c>
    </row>
    <row r="385" spans="1:11" x14ac:dyDescent="0.25">
      <c r="A385" t="s">
        <v>1445</v>
      </c>
      <c r="B385" t="s">
        <v>92</v>
      </c>
      <c r="C385" t="s">
        <v>8</v>
      </c>
      <c r="D385" t="s">
        <v>9</v>
      </c>
      <c r="E385" t="s">
        <v>31</v>
      </c>
      <c r="F385" t="s">
        <v>22</v>
      </c>
      <c r="G385" t="s">
        <v>185</v>
      </c>
      <c r="H385">
        <v>1</v>
      </c>
      <c r="I385" t="s">
        <v>1062</v>
      </c>
      <c r="J385" s="2">
        <v>45670</v>
      </c>
      <c r="K385" s="2">
        <v>45768</v>
      </c>
    </row>
    <row r="386" spans="1:11" x14ac:dyDescent="0.25">
      <c r="A386" t="s">
        <v>1446</v>
      </c>
      <c r="B386" t="s">
        <v>113</v>
      </c>
      <c r="C386" t="s">
        <v>30</v>
      </c>
      <c r="D386" t="s">
        <v>18</v>
      </c>
      <c r="E386" t="s">
        <v>31</v>
      </c>
      <c r="F386" t="s">
        <v>168</v>
      </c>
      <c r="G386" t="s">
        <v>799</v>
      </c>
      <c r="H386">
        <v>5</v>
      </c>
      <c r="I386" t="s">
        <v>1050</v>
      </c>
      <c r="J386" s="2">
        <v>45670</v>
      </c>
      <c r="K386" s="2">
        <v>45761</v>
      </c>
    </row>
    <row r="387" spans="1:11" x14ac:dyDescent="0.25">
      <c r="A387" t="s">
        <v>1447</v>
      </c>
      <c r="B387" t="s">
        <v>100</v>
      </c>
      <c r="C387" t="s">
        <v>101</v>
      </c>
      <c r="D387" t="s">
        <v>25</v>
      </c>
      <c r="E387" t="s">
        <v>31</v>
      </c>
      <c r="F387" t="s">
        <v>168</v>
      </c>
      <c r="G387" t="s">
        <v>702</v>
      </c>
      <c r="H387">
        <v>7</v>
      </c>
      <c r="I387" t="s">
        <v>1062</v>
      </c>
      <c r="J387" s="2">
        <v>45667</v>
      </c>
      <c r="K387" s="2">
        <v>45758</v>
      </c>
    </row>
    <row r="388" spans="1:11" x14ac:dyDescent="0.25">
      <c r="A388" t="s">
        <v>1448</v>
      </c>
      <c r="B388" t="s">
        <v>109</v>
      </c>
      <c r="C388" t="s">
        <v>91</v>
      </c>
      <c r="D388" t="s">
        <v>21</v>
      </c>
      <c r="E388" t="s">
        <v>31</v>
      </c>
      <c r="F388" t="s">
        <v>168</v>
      </c>
      <c r="G388" t="s">
        <v>643</v>
      </c>
      <c r="H388">
        <v>3</v>
      </c>
      <c r="I388" t="s">
        <v>1062</v>
      </c>
      <c r="J388" s="2">
        <v>45665</v>
      </c>
      <c r="K388" s="2">
        <v>45749</v>
      </c>
    </row>
    <row r="389" spans="1:11" x14ac:dyDescent="0.25">
      <c r="A389" t="s">
        <v>1449</v>
      </c>
      <c r="B389" t="s">
        <v>104</v>
      </c>
      <c r="C389" t="s">
        <v>75</v>
      </c>
      <c r="D389" t="s">
        <v>18</v>
      </c>
      <c r="E389" t="s">
        <v>31</v>
      </c>
      <c r="F389" t="s">
        <v>22</v>
      </c>
      <c r="G389" t="s">
        <v>784</v>
      </c>
      <c r="H389">
        <v>3</v>
      </c>
      <c r="I389" t="s">
        <v>1050</v>
      </c>
      <c r="J389" s="2">
        <v>45663</v>
      </c>
      <c r="K389" s="2">
        <v>45761</v>
      </c>
    </row>
    <row r="390" spans="1:11" x14ac:dyDescent="0.25">
      <c r="A390" t="s">
        <v>1450</v>
      </c>
      <c r="B390" t="s">
        <v>103</v>
      </c>
      <c r="C390" t="s">
        <v>84</v>
      </c>
      <c r="D390" t="s">
        <v>28</v>
      </c>
      <c r="E390" t="s">
        <v>31</v>
      </c>
      <c r="F390" t="s">
        <v>168</v>
      </c>
      <c r="G390" t="s">
        <v>569</v>
      </c>
      <c r="H390">
        <v>5</v>
      </c>
      <c r="I390" t="s">
        <v>1050</v>
      </c>
      <c r="J390" s="2">
        <v>45664</v>
      </c>
      <c r="K390" s="2">
        <v>45762</v>
      </c>
    </row>
    <row r="391" spans="1:11" x14ac:dyDescent="0.25">
      <c r="A391" t="s">
        <v>1451</v>
      </c>
      <c r="B391" t="s">
        <v>111</v>
      </c>
      <c r="C391" t="s">
        <v>107</v>
      </c>
      <c r="D391" t="s">
        <v>67</v>
      </c>
      <c r="E391" t="s">
        <v>31</v>
      </c>
      <c r="F391" t="s">
        <v>168</v>
      </c>
      <c r="G391" t="s">
        <v>545</v>
      </c>
      <c r="H391">
        <v>2</v>
      </c>
      <c r="I391" t="s">
        <v>1062</v>
      </c>
      <c r="J391" s="2">
        <v>45666</v>
      </c>
      <c r="K391" s="2">
        <v>45757</v>
      </c>
    </row>
    <row r="392" spans="1:11" x14ac:dyDescent="0.25">
      <c r="A392" t="s">
        <v>1452</v>
      </c>
      <c r="B392" t="s">
        <v>102</v>
      </c>
      <c r="C392" t="s">
        <v>37</v>
      </c>
      <c r="D392" t="s">
        <v>14</v>
      </c>
      <c r="E392" t="s">
        <v>31</v>
      </c>
      <c r="F392" t="s">
        <v>22</v>
      </c>
      <c r="G392" t="s">
        <v>231</v>
      </c>
      <c r="H392">
        <v>5</v>
      </c>
      <c r="I392" t="s">
        <v>1050</v>
      </c>
      <c r="J392" s="2">
        <v>45669</v>
      </c>
      <c r="K392" s="2">
        <v>45753</v>
      </c>
    </row>
    <row r="393" spans="1:11" x14ac:dyDescent="0.25">
      <c r="A393" t="s">
        <v>1453</v>
      </c>
      <c r="B393" t="s">
        <v>92</v>
      </c>
      <c r="C393" t="s">
        <v>8</v>
      </c>
      <c r="D393" t="s">
        <v>9</v>
      </c>
      <c r="E393" t="s">
        <v>31</v>
      </c>
      <c r="F393" t="s">
        <v>168</v>
      </c>
      <c r="G393" t="s">
        <v>624</v>
      </c>
      <c r="H393">
        <v>3</v>
      </c>
      <c r="I393" t="s">
        <v>1062</v>
      </c>
      <c r="J393" s="2">
        <v>45670</v>
      </c>
      <c r="K393" s="2">
        <v>45754</v>
      </c>
    </row>
    <row r="394" spans="1:11" x14ac:dyDescent="0.25">
      <c r="A394" t="s">
        <v>1454</v>
      </c>
      <c r="B394" t="s">
        <v>94</v>
      </c>
      <c r="C394" t="s">
        <v>95</v>
      </c>
      <c r="D394" t="s">
        <v>21</v>
      </c>
      <c r="E394" t="s">
        <v>31</v>
      </c>
      <c r="F394" t="s">
        <v>168</v>
      </c>
      <c r="G394" t="s">
        <v>615</v>
      </c>
      <c r="H394">
        <v>3</v>
      </c>
      <c r="I394" t="s">
        <v>1050</v>
      </c>
      <c r="J394" s="2">
        <v>45666</v>
      </c>
      <c r="K394" s="2">
        <v>45764</v>
      </c>
    </row>
    <row r="395" spans="1:11" x14ac:dyDescent="0.25">
      <c r="A395" t="s">
        <v>1455</v>
      </c>
      <c r="B395" t="s">
        <v>12</v>
      </c>
      <c r="C395" t="s">
        <v>13</v>
      </c>
      <c r="D395" t="s">
        <v>14</v>
      </c>
      <c r="E395" t="s">
        <v>31</v>
      </c>
      <c r="F395" t="s">
        <v>22</v>
      </c>
      <c r="G395" t="s">
        <v>222</v>
      </c>
      <c r="H395">
        <v>3</v>
      </c>
      <c r="I395" t="s">
        <v>1050</v>
      </c>
      <c r="J395" s="2">
        <v>45666</v>
      </c>
      <c r="K395" s="2">
        <v>45757</v>
      </c>
    </row>
    <row r="396" spans="1:11" x14ac:dyDescent="0.25">
      <c r="A396" t="s">
        <v>1456</v>
      </c>
      <c r="B396" t="s">
        <v>68</v>
      </c>
      <c r="C396" t="s">
        <v>49</v>
      </c>
      <c r="D396" t="s">
        <v>28</v>
      </c>
      <c r="E396" t="s">
        <v>31</v>
      </c>
      <c r="F396" t="s">
        <v>22</v>
      </c>
      <c r="G396" t="s">
        <v>517</v>
      </c>
      <c r="H396">
        <v>3</v>
      </c>
      <c r="I396" t="s">
        <v>1062</v>
      </c>
      <c r="J396" s="2">
        <v>45665</v>
      </c>
      <c r="K396" s="2">
        <v>45763</v>
      </c>
    </row>
    <row r="397" spans="1:11" x14ac:dyDescent="0.25">
      <c r="A397" t="s">
        <v>1457</v>
      </c>
      <c r="B397" t="s">
        <v>99</v>
      </c>
      <c r="C397" t="s">
        <v>75</v>
      </c>
      <c r="D397" t="s">
        <v>18</v>
      </c>
      <c r="E397" t="s">
        <v>31</v>
      </c>
      <c r="F397" t="s">
        <v>22</v>
      </c>
      <c r="G397" t="s">
        <v>443</v>
      </c>
      <c r="H397">
        <v>4</v>
      </c>
      <c r="I397" t="s">
        <v>1050</v>
      </c>
      <c r="J397" s="2">
        <v>45666</v>
      </c>
      <c r="K397" s="2">
        <v>45750</v>
      </c>
    </row>
    <row r="398" spans="1:11" x14ac:dyDescent="0.25">
      <c r="A398" t="s">
        <v>1458</v>
      </c>
      <c r="B398" t="s">
        <v>100</v>
      </c>
      <c r="C398" t="s">
        <v>101</v>
      </c>
      <c r="D398" t="s">
        <v>25</v>
      </c>
      <c r="E398" t="s">
        <v>31</v>
      </c>
      <c r="F398" t="s">
        <v>168</v>
      </c>
      <c r="G398" t="s">
        <v>128</v>
      </c>
      <c r="H398">
        <v>5</v>
      </c>
      <c r="I398" t="s">
        <v>1060</v>
      </c>
      <c r="J398" s="2">
        <v>45666</v>
      </c>
      <c r="K398" s="2">
        <v>45750</v>
      </c>
    </row>
    <row r="399" spans="1:11" x14ac:dyDescent="0.25">
      <c r="A399" t="s">
        <v>1459</v>
      </c>
      <c r="B399" t="s">
        <v>94</v>
      </c>
      <c r="C399" t="s">
        <v>95</v>
      </c>
      <c r="D399" t="s">
        <v>21</v>
      </c>
      <c r="E399" t="s">
        <v>31</v>
      </c>
      <c r="F399" t="s">
        <v>140</v>
      </c>
      <c r="G399" t="s">
        <v>692</v>
      </c>
      <c r="H399">
        <v>4</v>
      </c>
      <c r="I399" t="s">
        <v>1060</v>
      </c>
      <c r="J399" s="2">
        <v>45666</v>
      </c>
      <c r="K399" s="2">
        <v>45764</v>
      </c>
    </row>
    <row r="400" spans="1:11" x14ac:dyDescent="0.25">
      <c r="A400" t="s">
        <v>1460</v>
      </c>
      <c r="B400" t="s">
        <v>114</v>
      </c>
      <c r="C400" t="s">
        <v>39</v>
      </c>
      <c r="D400" t="s">
        <v>40</v>
      </c>
      <c r="E400" t="s">
        <v>31</v>
      </c>
      <c r="F400" t="s">
        <v>22</v>
      </c>
      <c r="G400" t="s">
        <v>1009</v>
      </c>
      <c r="H400">
        <v>1</v>
      </c>
      <c r="I400" t="s">
        <v>1062</v>
      </c>
      <c r="J400" s="2">
        <v>45669</v>
      </c>
      <c r="K400" s="2">
        <v>45760</v>
      </c>
    </row>
    <row r="401" spans="1:11" x14ac:dyDescent="0.25">
      <c r="A401" t="s">
        <v>1461</v>
      </c>
      <c r="B401" t="s">
        <v>104</v>
      </c>
      <c r="C401" t="s">
        <v>75</v>
      </c>
      <c r="D401" t="s">
        <v>18</v>
      </c>
      <c r="E401" t="s">
        <v>31</v>
      </c>
      <c r="F401" t="s">
        <v>140</v>
      </c>
      <c r="G401" t="s">
        <v>853</v>
      </c>
      <c r="H401">
        <v>5</v>
      </c>
      <c r="I401" t="s">
        <v>1062</v>
      </c>
      <c r="J401" s="2">
        <v>45666</v>
      </c>
      <c r="K401" s="2">
        <v>45750</v>
      </c>
    </row>
    <row r="402" spans="1:11" x14ac:dyDescent="0.25">
      <c r="A402" t="s">
        <v>1462</v>
      </c>
      <c r="B402" t="s">
        <v>45</v>
      </c>
      <c r="C402" t="s">
        <v>33</v>
      </c>
      <c r="D402" t="s">
        <v>34</v>
      </c>
      <c r="E402" t="s">
        <v>31</v>
      </c>
      <c r="F402" t="s">
        <v>140</v>
      </c>
      <c r="G402" t="s">
        <v>128</v>
      </c>
      <c r="H402">
        <v>3</v>
      </c>
      <c r="I402" t="s">
        <v>1050</v>
      </c>
      <c r="J402" s="2">
        <v>45663</v>
      </c>
      <c r="K402" s="2">
        <v>45747</v>
      </c>
    </row>
    <row r="403" spans="1:11" x14ac:dyDescent="0.25">
      <c r="A403" t="s">
        <v>1463</v>
      </c>
      <c r="B403" t="s">
        <v>103</v>
      </c>
      <c r="C403" t="s">
        <v>84</v>
      </c>
      <c r="D403" t="s">
        <v>28</v>
      </c>
      <c r="E403" t="s">
        <v>31</v>
      </c>
      <c r="F403" t="s">
        <v>22</v>
      </c>
      <c r="G403" t="s">
        <v>863</v>
      </c>
      <c r="H403">
        <v>1</v>
      </c>
      <c r="I403" t="s">
        <v>1060</v>
      </c>
      <c r="J403" s="2">
        <v>45664</v>
      </c>
      <c r="K403" s="2">
        <v>45755</v>
      </c>
    </row>
    <row r="404" spans="1:11" x14ac:dyDescent="0.25">
      <c r="A404" t="s">
        <v>1464</v>
      </c>
      <c r="B404" t="s">
        <v>78</v>
      </c>
      <c r="C404" t="s">
        <v>79</v>
      </c>
      <c r="D404" t="s">
        <v>25</v>
      </c>
      <c r="E404" t="s">
        <v>31</v>
      </c>
      <c r="F404" t="s">
        <v>168</v>
      </c>
      <c r="G404" t="s">
        <v>227</v>
      </c>
      <c r="H404">
        <v>2</v>
      </c>
      <c r="I404" t="s">
        <v>1060</v>
      </c>
      <c r="J404" s="2">
        <v>45663</v>
      </c>
      <c r="K404" s="2">
        <v>45761</v>
      </c>
    </row>
    <row r="405" spans="1:11" x14ac:dyDescent="0.25">
      <c r="A405" t="s">
        <v>1465</v>
      </c>
      <c r="B405" t="s">
        <v>111</v>
      </c>
      <c r="C405" t="s">
        <v>107</v>
      </c>
      <c r="D405" t="s">
        <v>67</v>
      </c>
      <c r="E405" t="s">
        <v>31</v>
      </c>
      <c r="F405" t="s">
        <v>140</v>
      </c>
      <c r="G405" t="s">
        <v>553</v>
      </c>
      <c r="H405">
        <v>5</v>
      </c>
      <c r="I405" t="s">
        <v>1062</v>
      </c>
      <c r="J405" s="2">
        <v>45670</v>
      </c>
      <c r="K405" s="2">
        <v>45768</v>
      </c>
    </row>
    <row r="406" spans="1:11" x14ac:dyDescent="0.25">
      <c r="A406" t="s">
        <v>1466</v>
      </c>
      <c r="B406" t="s">
        <v>50</v>
      </c>
      <c r="C406" t="s">
        <v>51</v>
      </c>
      <c r="D406" t="s">
        <v>21</v>
      </c>
      <c r="E406" t="s">
        <v>31</v>
      </c>
      <c r="F406" t="s">
        <v>140</v>
      </c>
      <c r="G406" t="s">
        <v>572</v>
      </c>
      <c r="H406">
        <v>3</v>
      </c>
      <c r="I406" t="s">
        <v>1062</v>
      </c>
      <c r="J406" s="2">
        <v>45663</v>
      </c>
      <c r="K406" s="2">
        <v>45747</v>
      </c>
    </row>
    <row r="407" spans="1:11" x14ac:dyDescent="0.25">
      <c r="A407" t="s">
        <v>1467</v>
      </c>
      <c r="B407" t="s">
        <v>117</v>
      </c>
      <c r="C407" t="s">
        <v>75</v>
      </c>
      <c r="D407" t="s">
        <v>18</v>
      </c>
      <c r="E407" t="s">
        <v>31</v>
      </c>
      <c r="F407" t="s">
        <v>22</v>
      </c>
      <c r="G407" t="s">
        <v>191</v>
      </c>
      <c r="H407">
        <v>4</v>
      </c>
      <c r="I407" t="s">
        <v>1062</v>
      </c>
      <c r="J407" s="2">
        <v>45663</v>
      </c>
      <c r="K407" s="2">
        <v>45761</v>
      </c>
    </row>
    <row r="408" spans="1:11" x14ac:dyDescent="0.25">
      <c r="A408" t="s">
        <v>1468</v>
      </c>
      <c r="B408" t="s">
        <v>100</v>
      </c>
      <c r="C408" t="s">
        <v>101</v>
      </c>
      <c r="D408" t="s">
        <v>25</v>
      </c>
      <c r="E408" t="s">
        <v>31</v>
      </c>
      <c r="F408" t="s">
        <v>22</v>
      </c>
      <c r="G408" t="s">
        <v>769</v>
      </c>
      <c r="H408">
        <v>4</v>
      </c>
      <c r="I408" t="s">
        <v>1062</v>
      </c>
      <c r="J408" s="2">
        <v>45663</v>
      </c>
      <c r="K408" s="2">
        <v>45761</v>
      </c>
    </row>
    <row r="409" spans="1:11" x14ac:dyDescent="0.25">
      <c r="A409" t="s">
        <v>1469</v>
      </c>
      <c r="B409" t="s">
        <v>58</v>
      </c>
      <c r="C409" t="s">
        <v>59</v>
      </c>
      <c r="D409" t="s">
        <v>34</v>
      </c>
      <c r="E409" t="s">
        <v>31</v>
      </c>
      <c r="F409" t="s">
        <v>22</v>
      </c>
      <c r="G409" t="s">
        <v>878</v>
      </c>
      <c r="H409">
        <v>2</v>
      </c>
      <c r="I409" t="s">
        <v>1062</v>
      </c>
      <c r="J409" s="2">
        <v>45666</v>
      </c>
      <c r="K409" s="2">
        <v>45750</v>
      </c>
    </row>
    <row r="410" spans="1:11" x14ac:dyDescent="0.25">
      <c r="A410" t="s">
        <v>1470</v>
      </c>
      <c r="B410" t="s">
        <v>109</v>
      </c>
      <c r="C410" t="s">
        <v>91</v>
      </c>
      <c r="D410" t="s">
        <v>21</v>
      </c>
      <c r="E410" t="s">
        <v>31</v>
      </c>
      <c r="F410" t="s">
        <v>140</v>
      </c>
      <c r="G410" t="s">
        <v>781</v>
      </c>
      <c r="H410">
        <v>4</v>
      </c>
      <c r="I410" t="s">
        <v>1062</v>
      </c>
      <c r="J410" s="2">
        <v>45669</v>
      </c>
      <c r="K410" s="2">
        <v>45760</v>
      </c>
    </row>
    <row r="411" spans="1:11" x14ac:dyDescent="0.25">
      <c r="A411" t="s">
        <v>1471</v>
      </c>
      <c r="B411" t="s">
        <v>58</v>
      </c>
      <c r="C411" t="s">
        <v>59</v>
      </c>
      <c r="D411" t="s">
        <v>34</v>
      </c>
      <c r="E411" t="s">
        <v>31</v>
      </c>
      <c r="F411" t="s">
        <v>22</v>
      </c>
      <c r="G411" t="s">
        <v>523</v>
      </c>
      <c r="I411" t="s">
        <v>1050</v>
      </c>
      <c r="J411" s="2">
        <v>45668</v>
      </c>
      <c r="K411" s="2">
        <v>45759</v>
      </c>
    </row>
    <row r="412" spans="1:11" x14ac:dyDescent="0.25">
      <c r="A412" t="s">
        <v>1472</v>
      </c>
      <c r="B412" t="s">
        <v>36</v>
      </c>
      <c r="C412" t="s">
        <v>37</v>
      </c>
      <c r="D412" t="s">
        <v>14</v>
      </c>
      <c r="E412" t="s">
        <v>31</v>
      </c>
      <c r="F412" t="s">
        <v>140</v>
      </c>
      <c r="G412" t="s">
        <v>346</v>
      </c>
      <c r="H412">
        <v>7</v>
      </c>
      <c r="I412" t="s">
        <v>1050</v>
      </c>
      <c r="J412" s="2">
        <v>45663</v>
      </c>
      <c r="K412" s="2">
        <v>45761</v>
      </c>
    </row>
    <row r="413" spans="1:11" x14ac:dyDescent="0.25">
      <c r="A413" t="s">
        <v>1473</v>
      </c>
      <c r="B413" t="s">
        <v>19</v>
      </c>
      <c r="C413" t="s">
        <v>20</v>
      </c>
      <c r="D413" t="s">
        <v>21</v>
      </c>
      <c r="E413" t="s">
        <v>31</v>
      </c>
      <c r="F413" t="s">
        <v>168</v>
      </c>
      <c r="G413" t="s">
        <v>485</v>
      </c>
      <c r="H413">
        <v>3</v>
      </c>
      <c r="I413" t="s">
        <v>1062</v>
      </c>
      <c r="J413" s="2">
        <v>45668</v>
      </c>
      <c r="K413" s="2">
        <v>45759</v>
      </c>
    </row>
    <row r="414" spans="1:11" x14ac:dyDescent="0.25">
      <c r="A414" t="s">
        <v>1474</v>
      </c>
      <c r="B414" t="s">
        <v>36</v>
      </c>
      <c r="C414" t="s">
        <v>37</v>
      </c>
      <c r="D414" t="s">
        <v>14</v>
      </c>
      <c r="E414" t="s">
        <v>31</v>
      </c>
      <c r="F414" t="s">
        <v>22</v>
      </c>
      <c r="G414" t="s">
        <v>210</v>
      </c>
      <c r="H414">
        <v>7</v>
      </c>
      <c r="I414" t="s">
        <v>1060</v>
      </c>
      <c r="J414" s="2">
        <v>45670</v>
      </c>
      <c r="K414" s="2">
        <v>45761</v>
      </c>
    </row>
    <row r="415" spans="1:11" x14ac:dyDescent="0.25">
      <c r="A415" t="s">
        <v>1475</v>
      </c>
      <c r="B415" t="s">
        <v>116</v>
      </c>
      <c r="C415" t="s">
        <v>84</v>
      </c>
      <c r="D415" t="s">
        <v>28</v>
      </c>
      <c r="E415" t="s">
        <v>31</v>
      </c>
      <c r="F415" t="s">
        <v>22</v>
      </c>
      <c r="G415" t="s">
        <v>790</v>
      </c>
      <c r="H415">
        <v>8</v>
      </c>
      <c r="I415" t="s">
        <v>1062</v>
      </c>
      <c r="J415" s="2">
        <v>45664</v>
      </c>
      <c r="K415" s="2">
        <v>45748</v>
      </c>
    </row>
    <row r="416" spans="1:11" x14ac:dyDescent="0.25">
      <c r="A416" t="s">
        <v>1476</v>
      </c>
      <c r="B416" t="s">
        <v>83</v>
      </c>
      <c r="C416" t="s">
        <v>84</v>
      </c>
      <c r="D416" t="s">
        <v>28</v>
      </c>
      <c r="E416" t="s">
        <v>31</v>
      </c>
      <c r="F416" t="s">
        <v>140</v>
      </c>
      <c r="G416" t="s">
        <v>401</v>
      </c>
      <c r="H416">
        <v>3</v>
      </c>
      <c r="I416" t="s">
        <v>1060</v>
      </c>
      <c r="J416" s="2">
        <v>45669</v>
      </c>
      <c r="K416" s="2">
        <v>45760</v>
      </c>
    </row>
    <row r="417" spans="1:11" x14ac:dyDescent="0.25">
      <c r="A417" t="s">
        <v>1477</v>
      </c>
      <c r="B417" t="s">
        <v>76</v>
      </c>
      <c r="C417" t="s">
        <v>8</v>
      </c>
      <c r="D417" t="s">
        <v>9</v>
      </c>
      <c r="E417" t="s">
        <v>31</v>
      </c>
      <c r="F417" t="s">
        <v>140</v>
      </c>
      <c r="G417" t="s">
        <v>333</v>
      </c>
      <c r="H417">
        <v>2</v>
      </c>
      <c r="I417" t="s">
        <v>1060</v>
      </c>
      <c r="J417" s="2">
        <v>45668</v>
      </c>
      <c r="K417" s="2">
        <v>45752</v>
      </c>
    </row>
    <row r="418" spans="1:11" x14ac:dyDescent="0.25">
      <c r="A418" t="s">
        <v>1478</v>
      </c>
      <c r="B418" t="s">
        <v>90</v>
      </c>
      <c r="C418" t="s">
        <v>91</v>
      </c>
      <c r="D418" t="s">
        <v>21</v>
      </c>
      <c r="E418" t="s">
        <v>31</v>
      </c>
      <c r="F418" t="s">
        <v>168</v>
      </c>
      <c r="G418" t="s">
        <v>390</v>
      </c>
      <c r="H418">
        <v>4</v>
      </c>
      <c r="I418" t="s">
        <v>1062</v>
      </c>
      <c r="J418" s="2">
        <v>45665</v>
      </c>
      <c r="K418" s="2">
        <v>45749</v>
      </c>
    </row>
    <row r="419" spans="1:11" x14ac:dyDescent="0.25">
      <c r="A419" t="s">
        <v>1479</v>
      </c>
      <c r="B419" t="s">
        <v>32</v>
      </c>
      <c r="C419" t="s">
        <v>33</v>
      </c>
      <c r="D419" t="s">
        <v>34</v>
      </c>
      <c r="E419" t="s">
        <v>31</v>
      </c>
      <c r="F419" t="s">
        <v>22</v>
      </c>
      <c r="G419" t="s">
        <v>866</v>
      </c>
      <c r="H419">
        <v>4</v>
      </c>
      <c r="I419" t="s">
        <v>1060</v>
      </c>
      <c r="J419" s="2">
        <v>45669</v>
      </c>
      <c r="K419" s="2">
        <v>45753</v>
      </c>
    </row>
    <row r="420" spans="1:11" x14ac:dyDescent="0.25">
      <c r="A420" t="s">
        <v>1480</v>
      </c>
      <c r="B420" t="s">
        <v>32</v>
      </c>
      <c r="C420" t="s">
        <v>33</v>
      </c>
      <c r="D420" t="s">
        <v>34</v>
      </c>
      <c r="E420" t="s">
        <v>31</v>
      </c>
      <c r="F420" t="s">
        <v>22</v>
      </c>
      <c r="G420" t="s">
        <v>214</v>
      </c>
      <c r="H420">
        <v>3</v>
      </c>
      <c r="I420" t="s">
        <v>1062</v>
      </c>
      <c r="J420" s="2">
        <v>45665</v>
      </c>
      <c r="K420" s="2">
        <v>45763</v>
      </c>
    </row>
    <row r="421" spans="1:11" x14ac:dyDescent="0.25">
      <c r="A421" t="s">
        <v>1481</v>
      </c>
      <c r="B421" t="s">
        <v>78</v>
      </c>
      <c r="C421" t="s">
        <v>79</v>
      </c>
      <c r="D421" t="s">
        <v>25</v>
      </c>
      <c r="E421" t="s">
        <v>31</v>
      </c>
      <c r="F421" t="s">
        <v>168</v>
      </c>
      <c r="G421" t="s">
        <v>781</v>
      </c>
      <c r="H421">
        <v>1</v>
      </c>
      <c r="I421" t="s">
        <v>1060</v>
      </c>
      <c r="J421" s="2">
        <v>45670</v>
      </c>
      <c r="K421" s="2">
        <v>45761</v>
      </c>
    </row>
    <row r="422" spans="1:11" x14ac:dyDescent="0.25">
      <c r="A422" t="s">
        <v>1482</v>
      </c>
      <c r="B422" t="s">
        <v>94</v>
      </c>
      <c r="C422" t="s">
        <v>95</v>
      </c>
      <c r="D422" t="s">
        <v>21</v>
      </c>
      <c r="E422" t="s">
        <v>31</v>
      </c>
      <c r="F422" t="s">
        <v>22</v>
      </c>
      <c r="G422" t="s">
        <v>743</v>
      </c>
      <c r="H422">
        <v>1</v>
      </c>
      <c r="I422" t="s">
        <v>1062</v>
      </c>
      <c r="J422" s="2">
        <v>45670</v>
      </c>
      <c r="K422" s="2">
        <v>45768</v>
      </c>
    </row>
    <row r="423" spans="1:11" x14ac:dyDescent="0.25">
      <c r="A423" t="s">
        <v>1483</v>
      </c>
      <c r="B423" t="s">
        <v>36</v>
      </c>
      <c r="C423" t="s">
        <v>37</v>
      </c>
      <c r="D423" t="s">
        <v>14</v>
      </c>
      <c r="E423" t="s">
        <v>31</v>
      </c>
      <c r="F423" t="s">
        <v>140</v>
      </c>
      <c r="G423" t="s">
        <v>636</v>
      </c>
      <c r="H423">
        <v>8</v>
      </c>
      <c r="I423" t="s">
        <v>1062</v>
      </c>
      <c r="J423" s="2">
        <v>45666</v>
      </c>
      <c r="K423" s="2">
        <v>45750</v>
      </c>
    </row>
    <row r="424" spans="1:11" x14ac:dyDescent="0.25">
      <c r="A424" t="s">
        <v>1484</v>
      </c>
      <c r="B424" t="s">
        <v>48</v>
      </c>
      <c r="C424" t="s">
        <v>49</v>
      </c>
      <c r="D424" t="s">
        <v>28</v>
      </c>
      <c r="E424" t="s">
        <v>31</v>
      </c>
      <c r="F424" t="s">
        <v>140</v>
      </c>
      <c r="G424" t="s">
        <v>816</v>
      </c>
      <c r="H424">
        <v>3</v>
      </c>
      <c r="I424" t="s">
        <v>1050</v>
      </c>
      <c r="J424" s="2">
        <v>45668</v>
      </c>
      <c r="K424" s="2">
        <v>45752</v>
      </c>
    </row>
    <row r="425" spans="1:11" x14ac:dyDescent="0.25">
      <c r="A425" t="s">
        <v>1485</v>
      </c>
      <c r="B425" t="s">
        <v>54</v>
      </c>
      <c r="C425" t="s">
        <v>8</v>
      </c>
      <c r="D425" t="s">
        <v>9</v>
      </c>
      <c r="E425" t="s">
        <v>31</v>
      </c>
      <c r="F425" t="s">
        <v>140</v>
      </c>
      <c r="G425" t="s">
        <v>374</v>
      </c>
      <c r="H425">
        <v>2</v>
      </c>
      <c r="I425" t="s">
        <v>1050</v>
      </c>
      <c r="J425" s="2">
        <v>45667</v>
      </c>
      <c r="K425" s="2">
        <v>45758</v>
      </c>
    </row>
    <row r="426" spans="1:11" x14ac:dyDescent="0.25">
      <c r="A426" t="s">
        <v>1486</v>
      </c>
      <c r="B426" t="s">
        <v>16</v>
      </c>
      <c r="C426" t="s">
        <v>17</v>
      </c>
      <c r="D426" t="s">
        <v>18</v>
      </c>
      <c r="E426" t="s">
        <v>31</v>
      </c>
      <c r="F426" t="s">
        <v>168</v>
      </c>
      <c r="G426" t="s">
        <v>621</v>
      </c>
      <c r="H426">
        <v>3</v>
      </c>
      <c r="I426" t="s">
        <v>1060</v>
      </c>
      <c r="J426" s="2">
        <v>45667</v>
      </c>
      <c r="K426" s="2">
        <v>45751</v>
      </c>
    </row>
    <row r="427" spans="1:11" x14ac:dyDescent="0.25">
      <c r="A427" t="s">
        <v>1487</v>
      </c>
      <c r="B427" t="s">
        <v>7</v>
      </c>
      <c r="C427" t="s">
        <v>8</v>
      </c>
      <c r="D427" t="s">
        <v>9</v>
      </c>
      <c r="E427" t="s">
        <v>31</v>
      </c>
      <c r="F427" t="s">
        <v>140</v>
      </c>
      <c r="G427" t="s">
        <v>397</v>
      </c>
      <c r="H427">
        <v>5</v>
      </c>
      <c r="I427" t="s">
        <v>1062</v>
      </c>
      <c r="J427" s="2">
        <v>45667</v>
      </c>
      <c r="K427" s="2">
        <v>45758</v>
      </c>
    </row>
    <row r="428" spans="1:11" x14ac:dyDescent="0.25">
      <c r="A428" t="s">
        <v>1488</v>
      </c>
      <c r="B428" t="s">
        <v>46</v>
      </c>
      <c r="C428" t="s">
        <v>47</v>
      </c>
      <c r="D428" t="s">
        <v>34</v>
      </c>
      <c r="E428" t="s">
        <v>31</v>
      </c>
      <c r="F428" t="s">
        <v>22</v>
      </c>
      <c r="G428" t="s">
        <v>967</v>
      </c>
      <c r="H428">
        <v>3</v>
      </c>
      <c r="I428" t="s">
        <v>1060</v>
      </c>
      <c r="J428" s="2">
        <v>45669</v>
      </c>
      <c r="K428" s="2">
        <v>45767</v>
      </c>
    </row>
    <row r="429" spans="1:11" x14ac:dyDescent="0.25">
      <c r="A429" t="s">
        <v>1489</v>
      </c>
      <c r="B429" t="s">
        <v>104</v>
      </c>
      <c r="C429" t="s">
        <v>75</v>
      </c>
      <c r="D429" t="s">
        <v>18</v>
      </c>
      <c r="E429" t="s">
        <v>31</v>
      </c>
      <c r="F429" t="s">
        <v>22</v>
      </c>
      <c r="G429" t="s">
        <v>799</v>
      </c>
      <c r="H429">
        <v>2</v>
      </c>
      <c r="I429" t="s">
        <v>1050</v>
      </c>
      <c r="J429" s="2">
        <v>45664</v>
      </c>
      <c r="K429" s="2">
        <v>45755</v>
      </c>
    </row>
    <row r="430" spans="1:11" x14ac:dyDescent="0.25">
      <c r="A430" t="s">
        <v>1490</v>
      </c>
      <c r="B430" t="s">
        <v>41</v>
      </c>
      <c r="C430" t="s">
        <v>42</v>
      </c>
      <c r="D430" t="s">
        <v>28</v>
      </c>
      <c r="E430" t="s">
        <v>31</v>
      </c>
      <c r="F430" t="s">
        <v>140</v>
      </c>
      <c r="G430" t="s">
        <v>881</v>
      </c>
      <c r="H430">
        <v>2</v>
      </c>
      <c r="I430" t="s">
        <v>1060</v>
      </c>
      <c r="J430" s="2">
        <v>45668</v>
      </c>
      <c r="K430" s="2">
        <v>45766</v>
      </c>
    </row>
    <row r="431" spans="1:11" x14ac:dyDescent="0.25">
      <c r="A431" t="s">
        <v>1491</v>
      </c>
      <c r="B431" t="s">
        <v>26</v>
      </c>
      <c r="C431" t="s">
        <v>27</v>
      </c>
      <c r="D431" t="s">
        <v>28</v>
      </c>
      <c r="E431" t="s">
        <v>31</v>
      </c>
      <c r="F431" t="s">
        <v>140</v>
      </c>
      <c r="G431" t="s">
        <v>578</v>
      </c>
      <c r="H431">
        <v>5</v>
      </c>
      <c r="I431" t="s">
        <v>1060</v>
      </c>
      <c r="J431" s="2">
        <v>45667</v>
      </c>
      <c r="K431" s="2">
        <v>45751</v>
      </c>
    </row>
    <row r="432" spans="1:11" x14ac:dyDescent="0.25">
      <c r="A432" t="s">
        <v>1492</v>
      </c>
      <c r="B432" t="s">
        <v>86</v>
      </c>
      <c r="C432" t="s">
        <v>87</v>
      </c>
      <c r="D432" t="s">
        <v>67</v>
      </c>
      <c r="E432" t="s">
        <v>31</v>
      </c>
      <c r="F432" t="s">
        <v>140</v>
      </c>
      <c r="G432" t="s">
        <v>716</v>
      </c>
      <c r="H432">
        <v>1</v>
      </c>
      <c r="I432" t="s">
        <v>1060</v>
      </c>
      <c r="J432" s="2">
        <v>45666</v>
      </c>
      <c r="K432" s="2">
        <v>45764</v>
      </c>
    </row>
    <row r="433" spans="1:11" x14ac:dyDescent="0.25">
      <c r="A433" t="s">
        <v>1493</v>
      </c>
      <c r="B433" t="s">
        <v>7</v>
      </c>
      <c r="C433" t="s">
        <v>8</v>
      </c>
      <c r="D433" t="s">
        <v>9</v>
      </c>
      <c r="E433" t="s">
        <v>31</v>
      </c>
      <c r="F433" t="s">
        <v>22</v>
      </c>
      <c r="G433" t="s">
        <v>205</v>
      </c>
      <c r="H433">
        <v>6</v>
      </c>
      <c r="I433" t="s">
        <v>1050</v>
      </c>
      <c r="J433" s="2">
        <v>45669</v>
      </c>
      <c r="K433" s="2">
        <v>45760</v>
      </c>
    </row>
    <row r="434" spans="1:11" x14ac:dyDescent="0.25">
      <c r="A434" t="s">
        <v>1494</v>
      </c>
      <c r="B434" t="s">
        <v>114</v>
      </c>
      <c r="C434" t="s">
        <v>39</v>
      </c>
      <c r="D434" t="s">
        <v>40</v>
      </c>
      <c r="E434" t="s">
        <v>31</v>
      </c>
      <c r="F434" t="s">
        <v>22</v>
      </c>
      <c r="G434" t="s">
        <v>428</v>
      </c>
      <c r="H434">
        <v>2</v>
      </c>
      <c r="I434" t="s">
        <v>1060</v>
      </c>
      <c r="J434" s="2">
        <v>45663</v>
      </c>
      <c r="K434" s="2">
        <v>45761</v>
      </c>
    </row>
    <row r="435" spans="1:11" x14ac:dyDescent="0.25">
      <c r="A435" t="s">
        <v>1495</v>
      </c>
      <c r="B435" t="s">
        <v>74</v>
      </c>
      <c r="C435" t="s">
        <v>75</v>
      </c>
      <c r="D435" t="s">
        <v>18</v>
      </c>
      <c r="E435" t="s">
        <v>31</v>
      </c>
      <c r="F435" t="s">
        <v>22</v>
      </c>
      <c r="G435" t="s">
        <v>258</v>
      </c>
      <c r="H435">
        <v>5</v>
      </c>
      <c r="I435" t="s">
        <v>1060</v>
      </c>
      <c r="J435" s="2">
        <v>45668</v>
      </c>
      <c r="K435" s="2">
        <v>45766</v>
      </c>
    </row>
    <row r="436" spans="1:11" x14ac:dyDescent="0.25">
      <c r="A436" t="s">
        <v>1496</v>
      </c>
      <c r="B436" t="s">
        <v>52</v>
      </c>
      <c r="C436" t="s">
        <v>53</v>
      </c>
      <c r="D436" t="s">
        <v>14</v>
      </c>
      <c r="E436" t="s">
        <v>31</v>
      </c>
      <c r="F436" t="s">
        <v>168</v>
      </c>
      <c r="G436" t="s">
        <v>412</v>
      </c>
      <c r="H436">
        <v>8</v>
      </c>
      <c r="I436" t="s">
        <v>1060</v>
      </c>
      <c r="J436" s="2">
        <v>45666</v>
      </c>
      <c r="K436" s="2">
        <v>45757</v>
      </c>
    </row>
    <row r="437" spans="1:11" x14ac:dyDescent="0.25">
      <c r="A437" t="s">
        <v>1497</v>
      </c>
      <c r="B437" t="s">
        <v>50</v>
      </c>
      <c r="C437" t="s">
        <v>51</v>
      </c>
      <c r="D437" t="s">
        <v>21</v>
      </c>
      <c r="E437" t="s">
        <v>31</v>
      </c>
      <c r="F437" t="s">
        <v>168</v>
      </c>
      <c r="G437" t="s">
        <v>760</v>
      </c>
      <c r="H437">
        <v>5</v>
      </c>
      <c r="I437" t="s">
        <v>1060</v>
      </c>
      <c r="J437" s="2">
        <v>45666</v>
      </c>
      <c r="K437" s="2">
        <v>45764</v>
      </c>
    </row>
    <row r="438" spans="1:11" x14ac:dyDescent="0.25">
      <c r="A438" t="s">
        <v>1498</v>
      </c>
      <c r="B438" t="s">
        <v>57</v>
      </c>
      <c r="C438" t="s">
        <v>27</v>
      </c>
      <c r="D438" t="s">
        <v>28</v>
      </c>
      <c r="E438" t="s">
        <v>31</v>
      </c>
      <c r="F438" t="s">
        <v>22</v>
      </c>
      <c r="G438" t="s">
        <v>374</v>
      </c>
      <c r="H438">
        <v>3</v>
      </c>
      <c r="I438" t="s">
        <v>1050</v>
      </c>
      <c r="J438" s="2">
        <v>45663</v>
      </c>
      <c r="K438" s="2">
        <v>45747</v>
      </c>
    </row>
    <row r="439" spans="1:11" x14ac:dyDescent="0.25">
      <c r="A439" t="s">
        <v>1499</v>
      </c>
      <c r="B439" t="s">
        <v>65</v>
      </c>
      <c r="C439" t="s">
        <v>66</v>
      </c>
      <c r="D439" t="s">
        <v>67</v>
      </c>
      <c r="E439" t="s">
        <v>31</v>
      </c>
      <c r="F439" t="s">
        <v>140</v>
      </c>
      <c r="G439" t="s">
        <v>972</v>
      </c>
      <c r="H439">
        <v>5</v>
      </c>
      <c r="I439" t="s">
        <v>1062</v>
      </c>
      <c r="J439" s="2">
        <v>45670</v>
      </c>
      <c r="K439" s="2">
        <v>45768</v>
      </c>
    </row>
    <row r="440" spans="1:11" x14ac:dyDescent="0.25">
      <c r="A440" t="s">
        <v>1500</v>
      </c>
      <c r="B440" t="s">
        <v>118</v>
      </c>
      <c r="C440" t="s">
        <v>82</v>
      </c>
      <c r="D440" t="s">
        <v>25</v>
      </c>
      <c r="E440" t="s">
        <v>31</v>
      </c>
      <c r="F440" t="s">
        <v>168</v>
      </c>
      <c r="G440" t="s">
        <v>452</v>
      </c>
      <c r="H440">
        <v>6</v>
      </c>
      <c r="I440" t="s">
        <v>1062</v>
      </c>
      <c r="J440" s="2">
        <v>45668</v>
      </c>
      <c r="K440" s="2">
        <v>45752</v>
      </c>
    </row>
    <row r="441" spans="1:11" x14ac:dyDescent="0.25">
      <c r="A441" t="s">
        <v>1501</v>
      </c>
      <c r="B441" t="s">
        <v>88</v>
      </c>
      <c r="C441" t="s">
        <v>89</v>
      </c>
      <c r="D441" t="s">
        <v>34</v>
      </c>
      <c r="E441" t="s">
        <v>31</v>
      </c>
      <c r="F441" t="s">
        <v>140</v>
      </c>
      <c r="G441" t="s">
        <v>812</v>
      </c>
      <c r="H441">
        <v>1</v>
      </c>
      <c r="I441" t="s">
        <v>1060</v>
      </c>
      <c r="J441" s="2">
        <v>45665</v>
      </c>
      <c r="K441" s="2">
        <v>45763</v>
      </c>
    </row>
    <row r="442" spans="1:11" x14ac:dyDescent="0.25">
      <c r="A442" t="s">
        <v>1502</v>
      </c>
      <c r="B442" t="s">
        <v>58</v>
      </c>
      <c r="C442" t="s">
        <v>59</v>
      </c>
      <c r="D442" t="s">
        <v>34</v>
      </c>
      <c r="E442" t="s">
        <v>31</v>
      </c>
      <c r="F442" t="s">
        <v>168</v>
      </c>
      <c r="G442" t="s">
        <v>806</v>
      </c>
      <c r="H442">
        <v>3</v>
      </c>
      <c r="I442" t="s">
        <v>1062</v>
      </c>
      <c r="J442" s="2">
        <v>45663</v>
      </c>
      <c r="K442" s="2">
        <v>45747</v>
      </c>
    </row>
    <row r="443" spans="1:11" x14ac:dyDescent="0.25">
      <c r="A443" t="s">
        <v>1503</v>
      </c>
      <c r="B443" t="s">
        <v>58</v>
      </c>
      <c r="C443" t="s">
        <v>59</v>
      </c>
      <c r="D443" t="s">
        <v>34</v>
      </c>
      <c r="E443" t="s">
        <v>31</v>
      </c>
      <c r="F443" t="s">
        <v>22</v>
      </c>
      <c r="G443" t="s">
        <v>374</v>
      </c>
      <c r="H443">
        <v>4</v>
      </c>
      <c r="I443" t="s">
        <v>1062</v>
      </c>
      <c r="J443" s="2">
        <v>45668</v>
      </c>
      <c r="K443" s="2">
        <v>45759</v>
      </c>
    </row>
    <row r="444" spans="1:11" x14ac:dyDescent="0.25">
      <c r="A444" t="s">
        <v>1504</v>
      </c>
      <c r="B444" t="s">
        <v>72</v>
      </c>
      <c r="C444" t="s">
        <v>73</v>
      </c>
      <c r="D444" t="s">
        <v>28</v>
      </c>
      <c r="E444" t="s">
        <v>31</v>
      </c>
      <c r="F444" t="s">
        <v>140</v>
      </c>
      <c r="G444" t="s">
        <v>142</v>
      </c>
      <c r="H444">
        <v>5</v>
      </c>
      <c r="I444" t="s">
        <v>1062</v>
      </c>
      <c r="J444" s="2">
        <v>45670</v>
      </c>
      <c r="K444" s="2">
        <v>45768</v>
      </c>
    </row>
    <row r="445" spans="1:11" x14ac:dyDescent="0.25">
      <c r="A445" t="s">
        <v>1505</v>
      </c>
      <c r="B445" t="s">
        <v>105</v>
      </c>
      <c r="C445" t="s">
        <v>73</v>
      </c>
      <c r="D445" t="s">
        <v>28</v>
      </c>
      <c r="E445" t="s">
        <v>31</v>
      </c>
      <c r="F445" t="s">
        <v>22</v>
      </c>
      <c r="G445" t="s">
        <v>686</v>
      </c>
      <c r="H445">
        <v>5</v>
      </c>
      <c r="I445" t="s">
        <v>1050</v>
      </c>
      <c r="J445" s="2">
        <v>45663</v>
      </c>
      <c r="K445" s="2">
        <v>45747</v>
      </c>
    </row>
    <row r="446" spans="1:11" x14ac:dyDescent="0.25">
      <c r="A446" t="s">
        <v>1506</v>
      </c>
      <c r="B446" t="s">
        <v>58</v>
      </c>
      <c r="C446" t="s">
        <v>59</v>
      </c>
      <c r="D446" t="s">
        <v>34</v>
      </c>
      <c r="E446" t="s">
        <v>31</v>
      </c>
      <c r="F446" t="s">
        <v>22</v>
      </c>
      <c r="G446" t="s">
        <v>539</v>
      </c>
      <c r="H446">
        <v>4</v>
      </c>
      <c r="I446" t="s">
        <v>1060</v>
      </c>
      <c r="J446" s="2">
        <v>45668</v>
      </c>
      <c r="K446" s="2">
        <v>45759</v>
      </c>
    </row>
    <row r="447" spans="1:11" x14ac:dyDescent="0.25">
      <c r="A447" t="s">
        <v>1507</v>
      </c>
      <c r="B447" t="s">
        <v>38</v>
      </c>
      <c r="C447" t="s">
        <v>39</v>
      </c>
      <c r="D447" t="s">
        <v>40</v>
      </c>
      <c r="E447" t="s">
        <v>31</v>
      </c>
      <c r="F447" t="s">
        <v>22</v>
      </c>
      <c r="G447" t="s">
        <v>245</v>
      </c>
      <c r="H447">
        <v>6</v>
      </c>
      <c r="I447" t="s">
        <v>1062</v>
      </c>
      <c r="J447" s="2">
        <v>45668</v>
      </c>
      <c r="K447" s="2">
        <v>45766</v>
      </c>
    </row>
    <row r="448" spans="1:11" x14ac:dyDescent="0.25">
      <c r="A448" t="s">
        <v>1508</v>
      </c>
      <c r="B448" t="s">
        <v>12</v>
      </c>
      <c r="C448" t="s">
        <v>13</v>
      </c>
      <c r="D448" t="s">
        <v>14</v>
      </c>
      <c r="E448" t="s">
        <v>31</v>
      </c>
      <c r="F448" t="s">
        <v>22</v>
      </c>
      <c r="G448" t="s">
        <v>850</v>
      </c>
      <c r="H448">
        <v>3</v>
      </c>
      <c r="I448" t="s">
        <v>1060</v>
      </c>
      <c r="J448" s="2">
        <v>45666</v>
      </c>
      <c r="K448" s="2">
        <v>45757</v>
      </c>
    </row>
    <row r="449" spans="1:11" x14ac:dyDescent="0.25">
      <c r="A449" t="s">
        <v>1509</v>
      </c>
      <c r="B449" t="s">
        <v>29</v>
      </c>
      <c r="C449" t="s">
        <v>30</v>
      </c>
      <c r="D449" t="s">
        <v>18</v>
      </c>
      <c r="E449" t="s">
        <v>31</v>
      </c>
      <c r="F449" t="s">
        <v>22</v>
      </c>
      <c r="G449" t="s">
        <v>292</v>
      </c>
      <c r="H449">
        <v>3</v>
      </c>
      <c r="I449" t="s">
        <v>1060</v>
      </c>
      <c r="J449" s="2">
        <v>45666</v>
      </c>
      <c r="K449" s="2">
        <v>45757</v>
      </c>
    </row>
    <row r="450" spans="1:11" x14ac:dyDescent="0.25">
      <c r="A450" t="s">
        <v>1510</v>
      </c>
      <c r="B450" t="s">
        <v>102</v>
      </c>
      <c r="C450" t="s">
        <v>37</v>
      </c>
      <c r="D450" t="s">
        <v>14</v>
      </c>
      <c r="E450" t="s">
        <v>31</v>
      </c>
      <c r="F450" t="s">
        <v>168</v>
      </c>
      <c r="G450" t="s">
        <v>160</v>
      </c>
      <c r="H450">
        <v>3</v>
      </c>
      <c r="I450" t="s">
        <v>1062</v>
      </c>
      <c r="J450" s="2">
        <v>45670</v>
      </c>
      <c r="K450" s="2">
        <v>45754</v>
      </c>
    </row>
    <row r="451" spans="1:11" x14ac:dyDescent="0.25">
      <c r="A451" t="s">
        <v>1511</v>
      </c>
      <c r="B451" t="s">
        <v>85</v>
      </c>
      <c r="C451" t="s">
        <v>84</v>
      </c>
      <c r="D451" t="s">
        <v>28</v>
      </c>
      <c r="E451" t="s">
        <v>31</v>
      </c>
      <c r="F451" t="s">
        <v>168</v>
      </c>
      <c r="G451" t="s">
        <v>964</v>
      </c>
      <c r="H451">
        <v>2</v>
      </c>
      <c r="I451" t="s">
        <v>1062</v>
      </c>
      <c r="J451" s="2">
        <v>45666</v>
      </c>
      <c r="K451" s="2">
        <v>45750</v>
      </c>
    </row>
    <row r="452" spans="1:11" x14ac:dyDescent="0.25">
      <c r="A452" t="s">
        <v>1512</v>
      </c>
      <c r="B452" t="s">
        <v>111</v>
      </c>
      <c r="C452" t="s">
        <v>107</v>
      </c>
      <c r="D452" t="s">
        <v>67</v>
      </c>
      <c r="E452" t="s">
        <v>31</v>
      </c>
      <c r="F452" t="s">
        <v>22</v>
      </c>
      <c r="G452" t="s">
        <v>988</v>
      </c>
      <c r="H452">
        <v>3</v>
      </c>
      <c r="I452" t="s">
        <v>1060</v>
      </c>
      <c r="J452" s="2">
        <v>45670</v>
      </c>
      <c r="K452" s="2">
        <v>45768</v>
      </c>
    </row>
    <row r="453" spans="1:11" x14ac:dyDescent="0.25">
      <c r="A453" t="s">
        <v>1513</v>
      </c>
      <c r="B453" t="s">
        <v>72</v>
      </c>
      <c r="C453" t="s">
        <v>73</v>
      </c>
      <c r="D453" t="s">
        <v>28</v>
      </c>
      <c r="E453" t="s">
        <v>31</v>
      </c>
      <c r="F453" t="s">
        <v>140</v>
      </c>
      <c r="G453" t="s">
        <v>465</v>
      </c>
      <c r="H453">
        <v>3</v>
      </c>
      <c r="I453" t="s">
        <v>1050</v>
      </c>
      <c r="J453" s="2">
        <v>45664</v>
      </c>
      <c r="K453" s="2">
        <v>45755</v>
      </c>
    </row>
    <row r="454" spans="1:11" x14ac:dyDescent="0.25">
      <c r="A454" t="s">
        <v>1514</v>
      </c>
      <c r="B454" t="s">
        <v>69</v>
      </c>
      <c r="C454" t="s">
        <v>70</v>
      </c>
      <c r="D454" t="s">
        <v>9</v>
      </c>
      <c r="E454" t="s">
        <v>31</v>
      </c>
      <c r="F454" t="s">
        <v>140</v>
      </c>
      <c r="G454" t="s">
        <v>872</v>
      </c>
      <c r="H454">
        <v>2</v>
      </c>
      <c r="I454" t="s">
        <v>1062</v>
      </c>
      <c r="J454" s="2">
        <v>45667</v>
      </c>
      <c r="K454" s="2">
        <v>45765</v>
      </c>
    </row>
    <row r="455" spans="1:11" x14ac:dyDescent="0.25">
      <c r="A455" t="s">
        <v>1515</v>
      </c>
      <c r="B455" t="s">
        <v>108</v>
      </c>
      <c r="C455" t="s">
        <v>30</v>
      </c>
      <c r="D455" t="s">
        <v>18</v>
      </c>
      <c r="E455" t="s">
        <v>31</v>
      </c>
      <c r="F455" t="s">
        <v>168</v>
      </c>
      <c r="G455" t="s">
        <v>708</v>
      </c>
      <c r="H455">
        <v>5</v>
      </c>
      <c r="I455" t="s">
        <v>1062</v>
      </c>
      <c r="J455" s="2">
        <v>45670</v>
      </c>
      <c r="K455" s="2">
        <v>45761</v>
      </c>
    </row>
    <row r="456" spans="1:11" x14ac:dyDescent="0.25">
      <c r="A456" t="s">
        <v>1516</v>
      </c>
      <c r="B456" t="s">
        <v>52</v>
      </c>
      <c r="C456" t="s">
        <v>53</v>
      </c>
      <c r="D456" t="s">
        <v>14</v>
      </c>
      <c r="E456" t="s">
        <v>31</v>
      </c>
      <c r="F456" t="s">
        <v>140</v>
      </c>
      <c r="G456" t="s">
        <v>958</v>
      </c>
      <c r="H456">
        <v>7</v>
      </c>
      <c r="I456" t="s">
        <v>1060</v>
      </c>
      <c r="J456" s="2">
        <v>45668</v>
      </c>
      <c r="K456" s="2">
        <v>45766</v>
      </c>
    </row>
    <row r="457" spans="1:11" x14ac:dyDescent="0.25">
      <c r="A457" t="s">
        <v>1517</v>
      </c>
      <c r="B457" t="s">
        <v>41</v>
      </c>
      <c r="C457" t="s">
        <v>42</v>
      </c>
      <c r="D457" t="s">
        <v>28</v>
      </c>
      <c r="E457" t="s">
        <v>31</v>
      </c>
      <c r="F457" t="s">
        <v>22</v>
      </c>
      <c r="G457" t="s">
        <v>737</v>
      </c>
      <c r="H457">
        <v>3</v>
      </c>
      <c r="I457" t="s">
        <v>1050</v>
      </c>
      <c r="J457" s="2">
        <v>45667</v>
      </c>
      <c r="K457" s="2">
        <v>45758</v>
      </c>
    </row>
    <row r="458" spans="1:11" x14ac:dyDescent="0.25">
      <c r="A458" t="s">
        <v>1518</v>
      </c>
      <c r="B458" t="s">
        <v>114</v>
      </c>
      <c r="C458" t="s">
        <v>39</v>
      </c>
      <c r="D458" t="s">
        <v>40</v>
      </c>
      <c r="E458" t="s">
        <v>31</v>
      </c>
      <c r="F458" t="s">
        <v>140</v>
      </c>
      <c r="G458" t="s">
        <v>630</v>
      </c>
      <c r="H458">
        <v>3</v>
      </c>
      <c r="I458" t="s">
        <v>1062</v>
      </c>
      <c r="J458" s="2">
        <v>45663</v>
      </c>
      <c r="K458" s="2">
        <v>45754</v>
      </c>
    </row>
    <row r="459" spans="1:11" x14ac:dyDescent="0.25">
      <c r="A459" t="s">
        <v>1519</v>
      </c>
      <c r="B459" t="s">
        <v>41</v>
      </c>
      <c r="C459" t="s">
        <v>42</v>
      </c>
      <c r="D459" t="s">
        <v>28</v>
      </c>
      <c r="E459" t="s">
        <v>31</v>
      </c>
      <c r="F459" t="s">
        <v>140</v>
      </c>
      <c r="G459" t="s">
        <v>760</v>
      </c>
      <c r="H459">
        <v>1</v>
      </c>
      <c r="I459" t="s">
        <v>1062</v>
      </c>
      <c r="J459" s="2">
        <v>45666</v>
      </c>
      <c r="K459" s="2">
        <v>45757</v>
      </c>
    </row>
    <row r="460" spans="1:11" x14ac:dyDescent="0.25">
      <c r="A460" t="s">
        <v>1520</v>
      </c>
      <c r="B460" t="s">
        <v>36</v>
      </c>
      <c r="C460" t="s">
        <v>37</v>
      </c>
      <c r="D460" t="s">
        <v>14</v>
      </c>
      <c r="E460" t="s">
        <v>31</v>
      </c>
      <c r="F460" t="s">
        <v>168</v>
      </c>
      <c r="G460" t="s">
        <v>699</v>
      </c>
      <c r="H460">
        <v>4</v>
      </c>
      <c r="I460" t="s">
        <v>1050</v>
      </c>
      <c r="J460" s="2">
        <v>45664</v>
      </c>
      <c r="K460" s="2">
        <v>45755</v>
      </c>
    </row>
    <row r="461" spans="1:11" x14ac:dyDescent="0.25">
      <c r="A461" t="s">
        <v>1521</v>
      </c>
      <c r="B461" t="s">
        <v>110</v>
      </c>
      <c r="C461" t="s">
        <v>70</v>
      </c>
      <c r="D461" t="s">
        <v>9</v>
      </c>
      <c r="E461" t="s">
        <v>31</v>
      </c>
      <c r="F461" t="s">
        <v>22</v>
      </c>
      <c r="G461" t="s">
        <v>557</v>
      </c>
      <c r="H461">
        <v>7</v>
      </c>
      <c r="I461" t="s">
        <v>1050</v>
      </c>
      <c r="J461" s="2">
        <v>45669</v>
      </c>
      <c r="K461" s="2">
        <v>45753</v>
      </c>
    </row>
    <row r="462" spans="1:11" x14ac:dyDescent="0.25">
      <c r="A462" t="s">
        <v>1522</v>
      </c>
      <c r="B462" t="s">
        <v>29</v>
      </c>
      <c r="C462" t="s">
        <v>30</v>
      </c>
      <c r="D462" t="s">
        <v>18</v>
      </c>
      <c r="E462" t="s">
        <v>31</v>
      </c>
      <c r="F462" t="s">
        <v>140</v>
      </c>
      <c r="G462" t="s">
        <v>725</v>
      </c>
      <c r="H462">
        <v>4</v>
      </c>
      <c r="I462" t="s">
        <v>1050</v>
      </c>
      <c r="J462" s="2">
        <v>45669</v>
      </c>
      <c r="K462" s="2">
        <v>45767</v>
      </c>
    </row>
    <row r="463" spans="1:11" x14ac:dyDescent="0.25">
      <c r="A463" t="s">
        <v>1523</v>
      </c>
      <c r="B463" t="s">
        <v>43</v>
      </c>
      <c r="C463" t="s">
        <v>44</v>
      </c>
      <c r="D463" t="s">
        <v>18</v>
      </c>
      <c r="E463" t="s">
        <v>31</v>
      </c>
      <c r="F463" t="s">
        <v>140</v>
      </c>
      <c r="G463" t="s">
        <v>784</v>
      </c>
      <c r="H463">
        <v>2</v>
      </c>
      <c r="I463" t="s">
        <v>1060</v>
      </c>
      <c r="J463" s="2">
        <v>45663</v>
      </c>
      <c r="K463" s="2">
        <v>45761</v>
      </c>
    </row>
    <row r="464" spans="1:11" x14ac:dyDescent="0.25">
      <c r="A464" t="s">
        <v>1524</v>
      </c>
      <c r="B464" t="s">
        <v>41</v>
      </c>
      <c r="C464" t="s">
        <v>42</v>
      </c>
      <c r="D464" t="s">
        <v>28</v>
      </c>
      <c r="E464" t="s">
        <v>31</v>
      </c>
      <c r="F464" t="s">
        <v>168</v>
      </c>
      <c r="G464" t="s">
        <v>921</v>
      </c>
      <c r="H464">
        <v>6</v>
      </c>
      <c r="I464" t="s">
        <v>1062</v>
      </c>
      <c r="J464" s="2">
        <v>45665</v>
      </c>
      <c r="K464" s="2">
        <v>45763</v>
      </c>
    </row>
    <row r="465" spans="1:11" x14ac:dyDescent="0.25">
      <c r="A465" t="s">
        <v>1525</v>
      </c>
      <c r="B465" t="s">
        <v>97</v>
      </c>
      <c r="C465" t="s">
        <v>33</v>
      </c>
      <c r="D465" t="s">
        <v>34</v>
      </c>
      <c r="E465" t="s">
        <v>31</v>
      </c>
      <c r="F465" t="s">
        <v>22</v>
      </c>
      <c r="G465" t="s">
        <v>642</v>
      </c>
      <c r="H465">
        <v>6</v>
      </c>
      <c r="I465" t="s">
        <v>1062</v>
      </c>
      <c r="J465" s="2">
        <v>45669</v>
      </c>
      <c r="K465" s="2">
        <v>45753</v>
      </c>
    </row>
    <row r="466" spans="1:11" x14ac:dyDescent="0.25">
      <c r="A466" t="s">
        <v>1526</v>
      </c>
      <c r="B466" t="s">
        <v>58</v>
      </c>
      <c r="C466" t="s">
        <v>59</v>
      </c>
      <c r="D466" t="s">
        <v>34</v>
      </c>
      <c r="E466" t="s">
        <v>31</v>
      </c>
      <c r="F466" t="s">
        <v>168</v>
      </c>
      <c r="G466" t="s">
        <v>971</v>
      </c>
      <c r="H466">
        <v>2</v>
      </c>
      <c r="I466" t="s">
        <v>1050</v>
      </c>
      <c r="J466" s="2">
        <v>45664</v>
      </c>
      <c r="K466" s="2">
        <v>45762</v>
      </c>
    </row>
    <row r="467" spans="1:11" x14ac:dyDescent="0.25">
      <c r="A467" t="s">
        <v>1527</v>
      </c>
      <c r="B467" t="s">
        <v>60</v>
      </c>
      <c r="C467" t="s">
        <v>61</v>
      </c>
      <c r="D467" t="s">
        <v>9</v>
      </c>
      <c r="E467" t="s">
        <v>31</v>
      </c>
      <c r="F467" t="s">
        <v>168</v>
      </c>
      <c r="G467" t="s">
        <v>689</v>
      </c>
      <c r="H467">
        <v>6</v>
      </c>
      <c r="I467" t="s">
        <v>1060</v>
      </c>
      <c r="J467" s="2">
        <v>45666</v>
      </c>
      <c r="K467" s="2">
        <v>45764</v>
      </c>
    </row>
    <row r="468" spans="1:11" x14ac:dyDescent="0.25">
      <c r="A468" t="s">
        <v>1528</v>
      </c>
      <c r="B468" t="s">
        <v>77</v>
      </c>
      <c r="C468" t="s">
        <v>53</v>
      </c>
      <c r="D468" t="s">
        <v>14</v>
      </c>
      <c r="E468" t="s">
        <v>31</v>
      </c>
      <c r="F468" t="s">
        <v>22</v>
      </c>
      <c r="G468" t="s">
        <v>665</v>
      </c>
      <c r="H468">
        <v>5</v>
      </c>
      <c r="I468" t="s">
        <v>1050</v>
      </c>
      <c r="J468" s="2">
        <v>45670</v>
      </c>
      <c r="K468" s="2">
        <v>45768</v>
      </c>
    </row>
    <row r="469" spans="1:11" x14ac:dyDescent="0.25">
      <c r="A469" t="s">
        <v>1529</v>
      </c>
      <c r="B469" t="s">
        <v>100</v>
      </c>
      <c r="C469" t="s">
        <v>101</v>
      </c>
      <c r="D469" t="s">
        <v>25</v>
      </c>
      <c r="E469" t="s">
        <v>31</v>
      </c>
      <c r="F469" t="s">
        <v>140</v>
      </c>
      <c r="G469" t="s">
        <v>484</v>
      </c>
      <c r="H469">
        <v>3</v>
      </c>
      <c r="I469" t="s">
        <v>1062</v>
      </c>
      <c r="J469" s="2">
        <v>45663</v>
      </c>
      <c r="K469" s="2">
        <v>45747</v>
      </c>
    </row>
    <row r="470" spans="1:11" x14ac:dyDescent="0.25">
      <c r="A470" t="s">
        <v>1530</v>
      </c>
      <c r="B470" t="s">
        <v>113</v>
      </c>
      <c r="C470" t="s">
        <v>30</v>
      </c>
      <c r="D470" t="s">
        <v>18</v>
      </c>
      <c r="E470" t="s">
        <v>31</v>
      </c>
      <c r="F470" t="s">
        <v>140</v>
      </c>
      <c r="G470" t="s">
        <v>591</v>
      </c>
      <c r="H470">
        <v>1</v>
      </c>
      <c r="I470" t="s">
        <v>1062</v>
      </c>
      <c r="J470" s="2">
        <v>45666</v>
      </c>
      <c r="K470" s="2">
        <v>45764</v>
      </c>
    </row>
    <row r="471" spans="1:11" x14ac:dyDescent="0.25">
      <c r="A471" t="s">
        <v>1531</v>
      </c>
      <c r="B471" t="s">
        <v>114</v>
      </c>
      <c r="C471" t="s">
        <v>39</v>
      </c>
      <c r="D471" t="s">
        <v>40</v>
      </c>
      <c r="E471" t="s">
        <v>31</v>
      </c>
      <c r="F471" t="s">
        <v>168</v>
      </c>
      <c r="G471" t="s">
        <v>307</v>
      </c>
      <c r="H471">
        <v>-2</v>
      </c>
      <c r="I471" t="s">
        <v>1050</v>
      </c>
      <c r="J471" s="2">
        <v>45664</v>
      </c>
      <c r="K471" s="2">
        <v>45762</v>
      </c>
    </row>
    <row r="472" spans="1:11" x14ac:dyDescent="0.25">
      <c r="A472" t="s">
        <v>1532</v>
      </c>
      <c r="B472" t="s">
        <v>36</v>
      </c>
      <c r="C472" t="s">
        <v>37</v>
      </c>
      <c r="D472" t="s">
        <v>14</v>
      </c>
      <c r="E472" t="s">
        <v>31</v>
      </c>
      <c r="F472" t="s">
        <v>168</v>
      </c>
      <c r="G472" t="s">
        <v>646</v>
      </c>
      <c r="H472">
        <v>9</v>
      </c>
      <c r="I472" t="s">
        <v>1050</v>
      </c>
      <c r="J472" s="2">
        <v>45664</v>
      </c>
      <c r="K472" s="2">
        <v>45762</v>
      </c>
    </row>
    <row r="473" spans="1:11" x14ac:dyDescent="0.25">
      <c r="A473" t="s">
        <v>1533</v>
      </c>
      <c r="B473" t="s">
        <v>116</v>
      </c>
      <c r="C473" t="s">
        <v>84</v>
      </c>
      <c r="D473" t="s">
        <v>28</v>
      </c>
      <c r="E473" t="s">
        <v>31</v>
      </c>
      <c r="F473" t="s">
        <v>22</v>
      </c>
      <c r="G473" t="s">
        <v>1006</v>
      </c>
      <c r="H473">
        <v>10</v>
      </c>
      <c r="I473" t="s">
        <v>1060</v>
      </c>
      <c r="J473" s="2">
        <v>45665</v>
      </c>
      <c r="K473" s="2">
        <v>45763</v>
      </c>
    </row>
    <row r="474" spans="1:11" x14ac:dyDescent="0.25">
      <c r="A474" t="s">
        <v>1534</v>
      </c>
      <c r="B474" t="s">
        <v>94</v>
      </c>
      <c r="C474" t="s">
        <v>95</v>
      </c>
      <c r="D474" t="s">
        <v>21</v>
      </c>
      <c r="E474" t="s">
        <v>31</v>
      </c>
      <c r="F474" t="s">
        <v>168</v>
      </c>
      <c r="G474" t="s">
        <v>421</v>
      </c>
      <c r="H474">
        <v>2</v>
      </c>
      <c r="I474" t="s">
        <v>1060</v>
      </c>
      <c r="J474" s="2">
        <v>45666</v>
      </c>
      <c r="K474" s="2">
        <v>45764</v>
      </c>
    </row>
    <row r="475" spans="1:11" x14ac:dyDescent="0.25">
      <c r="A475" t="s">
        <v>1535</v>
      </c>
      <c r="B475" t="s">
        <v>7</v>
      </c>
      <c r="C475" t="s">
        <v>8</v>
      </c>
      <c r="D475" t="s">
        <v>9</v>
      </c>
      <c r="E475" t="s">
        <v>31</v>
      </c>
      <c r="F475" t="s">
        <v>168</v>
      </c>
      <c r="G475" t="s">
        <v>254</v>
      </c>
      <c r="H475">
        <v>5</v>
      </c>
      <c r="I475" t="s">
        <v>1050</v>
      </c>
      <c r="J475" s="2">
        <v>45669</v>
      </c>
      <c r="K475" s="2">
        <v>45760</v>
      </c>
    </row>
    <row r="476" spans="1:11" x14ac:dyDescent="0.25">
      <c r="A476" t="s">
        <v>1536</v>
      </c>
      <c r="B476" t="s">
        <v>102</v>
      </c>
      <c r="C476" t="s">
        <v>37</v>
      </c>
      <c r="D476" t="s">
        <v>14</v>
      </c>
      <c r="E476" t="s">
        <v>31</v>
      </c>
      <c r="F476" t="s">
        <v>140</v>
      </c>
      <c r="G476" t="s">
        <v>412</v>
      </c>
      <c r="H476">
        <v>5</v>
      </c>
      <c r="I476" t="s">
        <v>1062</v>
      </c>
      <c r="J476" s="2">
        <v>45667</v>
      </c>
      <c r="K476" s="2">
        <v>45765</v>
      </c>
    </row>
    <row r="477" spans="1:11" x14ac:dyDescent="0.25">
      <c r="A477" t="s">
        <v>1537</v>
      </c>
      <c r="B477" t="s">
        <v>38</v>
      </c>
      <c r="C477" t="s">
        <v>39</v>
      </c>
      <c r="D477" t="s">
        <v>40</v>
      </c>
      <c r="E477" t="s">
        <v>31</v>
      </c>
      <c r="F477" t="s">
        <v>22</v>
      </c>
      <c r="G477" t="s">
        <v>154</v>
      </c>
      <c r="H477">
        <v>5</v>
      </c>
      <c r="I477" t="s">
        <v>1062</v>
      </c>
      <c r="J477" s="2">
        <v>45665</v>
      </c>
      <c r="K477" s="2">
        <v>45749</v>
      </c>
    </row>
    <row r="478" spans="1:11" x14ac:dyDescent="0.25">
      <c r="A478" t="s">
        <v>1538</v>
      </c>
      <c r="B478" t="s">
        <v>54</v>
      </c>
      <c r="C478" t="s">
        <v>8</v>
      </c>
      <c r="D478" t="s">
        <v>9</v>
      </c>
      <c r="E478" t="s">
        <v>31</v>
      </c>
      <c r="F478" t="s">
        <v>140</v>
      </c>
      <c r="G478" t="s">
        <v>333</v>
      </c>
      <c r="H478">
        <v>1</v>
      </c>
      <c r="I478" t="s">
        <v>1050</v>
      </c>
      <c r="J478" s="2">
        <v>45666</v>
      </c>
      <c r="K478" s="2">
        <v>45757</v>
      </c>
    </row>
    <row r="479" spans="1:11" x14ac:dyDescent="0.25">
      <c r="A479" t="s">
        <v>1539</v>
      </c>
      <c r="B479" t="s">
        <v>118</v>
      </c>
      <c r="C479" t="s">
        <v>82</v>
      </c>
      <c r="D479" t="s">
        <v>25</v>
      </c>
      <c r="E479" t="s">
        <v>31</v>
      </c>
      <c r="F479" t="s">
        <v>22</v>
      </c>
      <c r="G479" t="s">
        <v>815</v>
      </c>
      <c r="H479">
        <v>8</v>
      </c>
      <c r="I479" t="s">
        <v>1050</v>
      </c>
      <c r="J479" s="2">
        <v>45665</v>
      </c>
      <c r="K479" s="2">
        <v>45763</v>
      </c>
    </row>
    <row r="480" spans="1:11" x14ac:dyDescent="0.25">
      <c r="A480" t="s">
        <v>1540</v>
      </c>
      <c r="B480" t="s">
        <v>36</v>
      </c>
      <c r="C480" t="s">
        <v>37</v>
      </c>
      <c r="D480" t="s">
        <v>14</v>
      </c>
      <c r="E480" t="s">
        <v>31</v>
      </c>
      <c r="F480" t="s">
        <v>168</v>
      </c>
      <c r="G480" t="s">
        <v>725</v>
      </c>
      <c r="H480">
        <v>7</v>
      </c>
      <c r="I480" t="s">
        <v>1060</v>
      </c>
      <c r="J480" s="2">
        <v>45663</v>
      </c>
      <c r="K480" s="2">
        <v>45754</v>
      </c>
    </row>
    <row r="481" spans="1:11" x14ac:dyDescent="0.25">
      <c r="A481" t="s">
        <v>1541</v>
      </c>
      <c r="B481" t="s">
        <v>32</v>
      </c>
      <c r="C481" t="s">
        <v>33</v>
      </c>
      <c r="D481" t="s">
        <v>34</v>
      </c>
      <c r="E481" t="s">
        <v>31</v>
      </c>
      <c r="F481" t="s">
        <v>168</v>
      </c>
      <c r="G481" t="s">
        <v>860</v>
      </c>
      <c r="H481">
        <v>6</v>
      </c>
      <c r="I481" t="s">
        <v>1060</v>
      </c>
      <c r="J481" s="2">
        <v>45669</v>
      </c>
      <c r="K481" s="2">
        <v>45767</v>
      </c>
    </row>
    <row r="482" spans="1:11" x14ac:dyDescent="0.25">
      <c r="A482" t="s">
        <v>1542</v>
      </c>
      <c r="B482" t="s">
        <v>7</v>
      </c>
      <c r="C482" t="s">
        <v>8</v>
      </c>
      <c r="D482" t="s">
        <v>9</v>
      </c>
      <c r="E482" t="s">
        <v>31</v>
      </c>
      <c r="F482" t="s">
        <v>22</v>
      </c>
      <c r="G482" t="s">
        <v>191</v>
      </c>
      <c r="H482">
        <v>6</v>
      </c>
      <c r="I482" t="s">
        <v>1050</v>
      </c>
      <c r="J482" s="2">
        <v>45668</v>
      </c>
      <c r="K482" s="2">
        <v>45752</v>
      </c>
    </row>
    <row r="483" spans="1:11" x14ac:dyDescent="0.25">
      <c r="A483" t="s">
        <v>1543</v>
      </c>
      <c r="B483" t="s">
        <v>29</v>
      </c>
      <c r="C483" t="s">
        <v>30</v>
      </c>
      <c r="D483" t="s">
        <v>18</v>
      </c>
      <c r="E483" t="s">
        <v>31</v>
      </c>
      <c r="F483" t="s">
        <v>140</v>
      </c>
      <c r="G483" t="s">
        <v>809</v>
      </c>
      <c r="H483">
        <v>5</v>
      </c>
      <c r="I483" t="s">
        <v>1062</v>
      </c>
      <c r="J483" s="2">
        <v>45663</v>
      </c>
      <c r="K483" s="2">
        <v>45747</v>
      </c>
    </row>
    <row r="484" spans="1:11" x14ac:dyDescent="0.25">
      <c r="A484" t="s">
        <v>1544</v>
      </c>
      <c r="B484" t="s">
        <v>68</v>
      </c>
      <c r="C484" t="s">
        <v>49</v>
      </c>
      <c r="D484" t="s">
        <v>28</v>
      </c>
      <c r="E484" t="s">
        <v>31</v>
      </c>
      <c r="F484" t="s">
        <v>168</v>
      </c>
      <c r="G484" t="s">
        <v>692</v>
      </c>
      <c r="H484">
        <v>5</v>
      </c>
      <c r="I484" t="s">
        <v>1062</v>
      </c>
      <c r="J484" s="2">
        <v>45670</v>
      </c>
      <c r="K484" s="2">
        <v>45754</v>
      </c>
    </row>
    <row r="485" spans="1:11" x14ac:dyDescent="0.25">
      <c r="A485" t="s">
        <v>1545</v>
      </c>
      <c r="B485" t="s">
        <v>55</v>
      </c>
      <c r="C485" t="s">
        <v>56</v>
      </c>
      <c r="D485" t="s">
        <v>25</v>
      </c>
      <c r="E485" t="s">
        <v>31</v>
      </c>
      <c r="F485" t="s">
        <v>22</v>
      </c>
      <c r="G485" t="s">
        <v>254</v>
      </c>
      <c r="H485">
        <v>2</v>
      </c>
      <c r="I485" t="s">
        <v>1062</v>
      </c>
      <c r="J485" s="2">
        <v>45664</v>
      </c>
      <c r="K485" s="2">
        <v>45755</v>
      </c>
    </row>
    <row r="486" spans="1:11" x14ac:dyDescent="0.25">
      <c r="A486" t="s">
        <v>1546</v>
      </c>
      <c r="B486" t="s">
        <v>45</v>
      </c>
      <c r="C486" t="s">
        <v>33</v>
      </c>
      <c r="D486" t="s">
        <v>34</v>
      </c>
      <c r="E486" t="s">
        <v>31</v>
      </c>
      <c r="F486" t="s">
        <v>140</v>
      </c>
      <c r="G486" t="s">
        <v>300</v>
      </c>
      <c r="H486">
        <v>4</v>
      </c>
      <c r="I486" t="s">
        <v>1060</v>
      </c>
      <c r="J486" s="2">
        <v>45663</v>
      </c>
      <c r="K486" s="2">
        <v>45754</v>
      </c>
    </row>
    <row r="487" spans="1:11" x14ac:dyDescent="0.25">
      <c r="A487" t="s">
        <v>1547</v>
      </c>
      <c r="B487" t="s">
        <v>118</v>
      </c>
      <c r="C487" t="s">
        <v>82</v>
      </c>
      <c r="D487" t="s">
        <v>25</v>
      </c>
      <c r="E487" t="s">
        <v>31</v>
      </c>
      <c r="F487" t="s">
        <v>168</v>
      </c>
      <c r="G487" t="s">
        <v>671</v>
      </c>
      <c r="H487">
        <v>10</v>
      </c>
      <c r="I487" t="s">
        <v>1050</v>
      </c>
      <c r="J487" s="2">
        <v>45666</v>
      </c>
      <c r="K487" s="2">
        <v>45764</v>
      </c>
    </row>
    <row r="488" spans="1:11" x14ac:dyDescent="0.25">
      <c r="A488" t="s">
        <v>1548</v>
      </c>
      <c r="B488" t="s">
        <v>7</v>
      </c>
      <c r="C488" t="s">
        <v>8</v>
      </c>
      <c r="D488" t="s">
        <v>9</v>
      </c>
      <c r="E488" t="s">
        <v>31</v>
      </c>
      <c r="F488" t="s">
        <v>22</v>
      </c>
      <c r="G488" t="s">
        <v>756</v>
      </c>
      <c r="H488">
        <v>6</v>
      </c>
      <c r="I488" t="s">
        <v>1050</v>
      </c>
      <c r="J488" s="2">
        <v>45665</v>
      </c>
      <c r="K488" s="2">
        <v>45749</v>
      </c>
    </row>
    <row r="489" spans="1:11" x14ac:dyDescent="0.25">
      <c r="A489" t="s">
        <v>1549</v>
      </c>
      <c r="B489" t="s">
        <v>94</v>
      </c>
      <c r="C489" t="s">
        <v>95</v>
      </c>
      <c r="D489" t="s">
        <v>21</v>
      </c>
      <c r="E489" t="s">
        <v>31</v>
      </c>
      <c r="F489" t="s">
        <v>140</v>
      </c>
      <c r="G489" t="s">
        <v>205</v>
      </c>
      <c r="H489">
        <v>6</v>
      </c>
      <c r="I489" t="s">
        <v>1050</v>
      </c>
      <c r="J489" s="2">
        <v>45664</v>
      </c>
      <c r="K489" s="2">
        <v>45762</v>
      </c>
    </row>
    <row r="490" spans="1:11" x14ac:dyDescent="0.25">
      <c r="A490" t="s">
        <v>1550</v>
      </c>
      <c r="B490" t="s">
        <v>12</v>
      </c>
      <c r="C490" t="s">
        <v>13</v>
      </c>
      <c r="D490" t="s">
        <v>14</v>
      </c>
      <c r="E490" t="s">
        <v>31</v>
      </c>
      <c r="F490" t="s">
        <v>140</v>
      </c>
      <c r="G490" t="s">
        <v>311</v>
      </c>
      <c r="H490">
        <v>3</v>
      </c>
      <c r="I490" t="s">
        <v>1050</v>
      </c>
      <c r="J490" s="2">
        <v>45668</v>
      </c>
      <c r="K490" s="2">
        <v>45766</v>
      </c>
    </row>
    <row r="491" spans="1:11" x14ac:dyDescent="0.25">
      <c r="A491" t="s">
        <v>1551</v>
      </c>
      <c r="B491" t="s">
        <v>48</v>
      </c>
      <c r="C491" t="s">
        <v>49</v>
      </c>
      <c r="D491" t="s">
        <v>28</v>
      </c>
      <c r="E491" t="s">
        <v>31</v>
      </c>
      <c r="F491" t="s">
        <v>22</v>
      </c>
      <c r="G491" t="s">
        <v>575</v>
      </c>
      <c r="H491">
        <v>7</v>
      </c>
      <c r="I491" t="s">
        <v>1060</v>
      </c>
      <c r="J491" s="2">
        <v>45670</v>
      </c>
      <c r="K491" s="2">
        <v>45754</v>
      </c>
    </row>
    <row r="492" spans="1:11" x14ac:dyDescent="0.25">
      <c r="A492" t="s">
        <v>1552</v>
      </c>
      <c r="B492" t="s">
        <v>65</v>
      </c>
      <c r="C492" t="s">
        <v>66</v>
      </c>
      <c r="D492" t="s">
        <v>67</v>
      </c>
      <c r="E492" t="s">
        <v>31</v>
      </c>
      <c r="F492" t="s">
        <v>168</v>
      </c>
      <c r="G492" t="s">
        <v>869</v>
      </c>
      <c r="H492">
        <v>6</v>
      </c>
      <c r="I492" t="s">
        <v>1060</v>
      </c>
      <c r="J492" s="2">
        <v>45665</v>
      </c>
      <c r="K492" s="2">
        <v>45756</v>
      </c>
    </row>
    <row r="493" spans="1:11" x14ac:dyDescent="0.25">
      <c r="A493" t="s">
        <v>1553</v>
      </c>
      <c r="B493" t="s">
        <v>58</v>
      </c>
      <c r="C493" t="s">
        <v>59</v>
      </c>
      <c r="D493" t="s">
        <v>34</v>
      </c>
      <c r="E493" t="s">
        <v>31</v>
      </c>
      <c r="F493" t="s">
        <v>168</v>
      </c>
      <c r="G493" t="s">
        <v>677</v>
      </c>
      <c r="H493">
        <v>4</v>
      </c>
      <c r="I493" t="s">
        <v>1060</v>
      </c>
      <c r="J493" s="2">
        <v>45666</v>
      </c>
      <c r="K493" s="2">
        <v>45764</v>
      </c>
    </row>
    <row r="494" spans="1:11" x14ac:dyDescent="0.25">
      <c r="A494" t="s">
        <v>1554</v>
      </c>
      <c r="B494" t="s">
        <v>36</v>
      </c>
      <c r="C494" t="s">
        <v>37</v>
      </c>
      <c r="D494" t="s">
        <v>14</v>
      </c>
      <c r="E494" t="s">
        <v>31</v>
      </c>
      <c r="F494" t="s">
        <v>168</v>
      </c>
      <c r="G494" t="s">
        <v>1028</v>
      </c>
      <c r="H494">
        <v>6</v>
      </c>
      <c r="I494" t="s">
        <v>1050</v>
      </c>
      <c r="J494" s="2">
        <v>45669</v>
      </c>
      <c r="K494" s="2">
        <v>45767</v>
      </c>
    </row>
    <row r="495" spans="1:11" x14ac:dyDescent="0.25">
      <c r="A495" t="s">
        <v>1555</v>
      </c>
      <c r="B495" t="s">
        <v>69</v>
      </c>
      <c r="C495" t="s">
        <v>70</v>
      </c>
      <c r="D495" t="s">
        <v>9</v>
      </c>
      <c r="E495" t="s">
        <v>31</v>
      </c>
      <c r="F495" t="s">
        <v>140</v>
      </c>
      <c r="G495" t="s">
        <v>805</v>
      </c>
      <c r="H495">
        <v>1</v>
      </c>
      <c r="I495" t="s">
        <v>1050</v>
      </c>
      <c r="J495" s="2">
        <v>45667</v>
      </c>
      <c r="K495" s="2">
        <v>45758</v>
      </c>
    </row>
    <row r="496" spans="1:11" x14ac:dyDescent="0.25">
      <c r="A496" t="s">
        <v>1556</v>
      </c>
      <c r="B496" t="s">
        <v>114</v>
      </c>
      <c r="C496" t="s">
        <v>39</v>
      </c>
      <c r="D496" t="s">
        <v>40</v>
      </c>
      <c r="E496" t="s">
        <v>31</v>
      </c>
      <c r="F496" t="s">
        <v>168</v>
      </c>
      <c r="G496" t="s">
        <v>712</v>
      </c>
      <c r="H496">
        <v>7</v>
      </c>
      <c r="I496" t="s">
        <v>1060</v>
      </c>
      <c r="J496" s="2">
        <v>45666</v>
      </c>
      <c r="K496" s="2">
        <v>45757</v>
      </c>
    </row>
    <row r="497" spans="1:11" x14ac:dyDescent="0.25">
      <c r="A497" t="s">
        <v>1557</v>
      </c>
      <c r="B497" t="s">
        <v>50</v>
      </c>
      <c r="C497" t="s">
        <v>51</v>
      </c>
      <c r="D497" t="s">
        <v>21</v>
      </c>
      <c r="E497" t="s">
        <v>31</v>
      </c>
      <c r="F497" t="s">
        <v>168</v>
      </c>
      <c r="G497" t="s">
        <v>743</v>
      </c>
      <c r="H497">
        <v>4</v>
      </c>
      <c r="I497" t="s">
        <v>1062</v>
      </c>
      <c r="J497" s="2">
        <v>45669</v>
      </c>
      <c r="K497" s="2">
        <v>45767</v>
      </c>
    </row>
    <row r="498" spans="1:11" x14ac:dyDescent="0.25">
      <c r="A498" t="s">
        <v>1558</v>
      </c>
      <c r="B498" t="s">
        <v>43</v>
      </c>
      <c r="C498" t="s">
        <v>44</v>
      </c>
      <c r="D498" t="s">
        <v>18</v>
      </c>
      <c r="E498" t="s">
        <v>31</v>
      </c>
      <c r="F498" t="s">
        <v>140</v>
      </c>
      <c r="G498" t="s">
        <v>1120</v>
      </c>
      <c r="H498">
        <v>5</v>
      </c>
      <c r="I498" t="s">
        <v>1062</v>
      </c>
      <c r="J498" s="2">
        <v>45663</v>
      </c>
      <c r="K498" s="2">
        <v>45754</v>
      </c>
    </row>
    <row r="499" spans="1:11" x14ac:dyDescent="0.25">
      <c r="A499" t="s">
        <v>1559</v>
      </c>
      <c r="B499" t="s">
        <v>100</v>
      </c>
      <c r="C499" t="s">
        <v>101</v>
      </c>
      <c r="D499" t="s">
        <v>25</v>
      </c>
      <c r="E499" t="s">
        <v>31</v>
      </c>
      <c r="F499" t="s">
        <v>22</v>
      </c>
      <c r="G499" t="s">
        <v>384</v>
      </c>
      <c r="H499">
        <v>2</v>
      </c>
      <c r="I499" t="s">
        <v>1050</v>
      </c>
      <c r="J499" s="2">
        <v>45666</v>
      </c>
      <c r="K499" s="2">
        <v>45764</v>
      </c>
    </row>
    <row r="500" spans="1:11" x14ac:dyDescent="0.25">
      <c r="A500" t="s">
        <v>1560</v>
      </c>
      <c r="B500" t="s">
        <v>113</v>
      </c>
      <c r="C500" t="s">
        <v>30</v>
      </c>
      <c r="D500" t="s">
        <v>18</v>
      </c>
      <c r="E500" t="s">
        <v>31</v>
      </c>
      <c r="F500" t="s">
        <v>168</v>
      </c>
      <c r="G500" t="s">
        <v>292</v>
      </c>
      <c r="H500">
        <v>2</v>
      </c>
      <c r="I500" t="s">
        <v>1050</v>
      </c>
      <c r="J500" s="2">
        <v>45666</v>
      </c>
      <c r="K500" s="2">
        <v>45764</v>
      </c>
    </row>
    <row r="501" spans="1:11" x14ac:dyDescent="0.25">
      <c r="A501" t="s">
        <v>1561</v>
      </c>
      <c r="B501" t="s">
        <v>117</v>
      </c>
      <c r="C501" t="s">
        <v>75</v>
      </c>
      <c r="D501" t="s">
        <v>18</v>
      </c>
      <c r="E501" t="s">
        <v>31</v>
      </c>
      <c r="F501" t="s">
        <v>140</v>
      </c>
      <c r="G501" t="s">
        <v>1120</v>
      </c>
      <c r="H501">
        <v>2</v>
      </c>
      <c r="I501" t="s">
        <v>1060</v>
      </c>
      <c r="J501" s="2">
        <v>45666</v>
      </c>
      <c r="K501" s="2">
        <v>45750</v>
      </c>
    </row>
    <row r="502" spans="1:11" x14ac:dyDescent="0.25">
      <c r="A502" t="s">
        <v>1562</v>
      </c>
      <c r="B502" t="s">
        <v>43</v>
      </c>
      <c r="C502" t="s">
        <v>44</v>
      </c>
      <c r="D502" t="s">
        <v>18</v>
      </c>
      <c r="E502" t="s">
        <v>31</v>
      </c>
      <c r="F502" t="s">
        <v>22</v>
      </c>
      <c r="G502" t="s">
        <v>893</v>
      </c>
      <c r="H502">
        <v>2</v>
      </c>
      <c r="I502" t="s">
        <v>1060</v>
      </c>
      <c r="J502" s="2">
        <v>45665</v>
      </c>
      <c r="K502" s="2">
        <v>45763</v>
      </c>
    </row>
    <row r="503" spans="1:11" x14ac:dyDescent="0.25">
      <c r="A503" t="s">
        <v>1563</v>
      </c>
      <c r="B503" t="s">
        <v>110</v>
      </c>
      <c r="C503" t="s">
        <v>70</v>
      </c>
      <c r="D503" t="s">
        <v>9</v>
      </c>
      <c r="E503" t="s">
        <v>31</v>
      </c>
      <c r="F503" t="s">
        <v>22</v>
      </c>
      <c r="G503" t="s">
        <v>597</v>
      </c>
      <c r="H503">
        <v>3</v>
      </c>
      <c r="I503" t="s">
        <v>1050</v>
      </c>
      <c r="J503" s="2">
        <v>45669</v>
      </c>
      <c r="K503" s="2">
        <v>45767</v>
      </c>
    </row>
    <row r="504" spans="1:11" x14ac:dyDescent="0.25">
      <c r="A504" t="s">
        <v>1564</v>
      </c>
      <c r="B504" t="s">
        <v>74</v>
      </c>
      <c r="C504" t="s">
        <v>75</v>
      </c>
      <c r="D504" t="s">
        <v>18</v>
      </c>
      <c r="E504" t="s">
        <v>31</v>
      </c>
      <c r="F504" t="s">
        <v>22</v>
      </c>
      <c r="G504" t="s">
        <v>560</v>
      </c>
      <c r="H504">
        <v>3</v>
      </c>
      <c r="I504" t="s">
        <v>1062</v>
      </c>
      <c r="J504" s="2">
        <v>45664</v>
      </c>
      <c r="K504" s="2">
        <v>45762</v>
      </c>
    </row>
    <row r="505" spans="1:11" x14ac:dyDescent="0.25">
      <c r="A505" t="s">
        <v>1565</v>
      </c>
      <c r="B505" t="s">
        <v>57</v>
      </c>
      <c r="C505" t="s">
        <v>27</v>
      </c>
      <c r="D505" t="s">
        <v>28</v>
      </c>
      <c r="E505" t="s">
        <v>31</v>
      </c>
      <c r="F505" t="s">
        <v>168</v>
      </c>
      <c r="G505" t="s">
        <v>353</v>
      </c>
      <c r="H505">
        <v>4</v>
      </c>
      <c r="I505" t="s">
        <v>1050</v>
      </c>
      <c r="J505" s="2">
        <v>45668</v>
      </c>
      <c r="K505" s="2">
        <v>45766</v>
      </c>
    </row>
    <row r="506" spans="1:11" x14ac:dyDescent="0.25">
      <c r="A506" t="s">
        <v>1566</v>
      </c>
      <c r="B506" t="s">
        <v>103</v>
      </c>
      <c r="C506" t="s">
        <v>84</v>
      </c>
      <c r="D506" t="s">
        <v>28</v>
      </c>
      <c r="E506" t="s">
        <v>31</v>
      </c>
      <c r="F506" t="s">
        <v>168</v>
      </c>
      <c r="G506" t="s">
        <v>639</v>
      </c>
      <c r="H506">
        <v>2</v>
      </c>
      <c r="I506" t="s">
        <v>1060</v>
      </c>
      <c r="J506" s="2">
        <v>45669</v>
      </c>
      <c r="K506" s="2">
        <v>45767</v>
      </c>
    </row>
    <row r="507" spans="1:11" x14ac:dyDescent="0.25">
      <c r="A507" t="s">
        <v>1567</v>
      </c>
      <c r="B507" t="s">
        <v>109</v>
      </c>
      <c r="C507" t="s">
        <v>91</v>
      </c>
      <c r="D507" t="s">
        <v>21</v>
      </c>
      <c r="E507" t="s">
        <v>31</v>
      </c>
      <c r="F507" t="s">
        <v>140</v>
      </c>
      <c r="G507" t="s">
        <v>743</v>
      </c>
      <c r="H507">
        <v>4</v>
      </c>
      <c r="I507" t="s">
        <v>1050</v>
      </c>
      <c r="J507" s="2">
        <v>45664</v>
      </c>
      <c r="K507" s="2">
        <v>45748</v>
      </c>
    </row>
    <row r="508" spans="1:11" x14ac:dyDescent="0.25">
      <c r="A508" t="s">
        <v>1568</v>
      </c>
      <c r="B508" t="s">
        <v>118</v>
      </c>
      <c r="C508" t="s">
        <v>82</v>
      </c>
      <c r="D508" t="s">
        <v>25</v>
      </c>
      <c r="E508" t="s">
        <v>31</v>
      </c>
      <c r="F508" t="s">
        <v>168</v>
      </c>
      <c r="G508" t="s">
        <v>1040</v>
      </c>
      <c r="H508">
        <v>6</v>
      </c>
      <c r="I508" t="s">
        <v>1060</v>
      </c>
      <c r="J508" s="2">
        <v>45667</v>
      </c>
      <c r="K508" s="2">
        <v>45758</v>
      </c>
    </row>
    <row r="509" spans="1:11" x14ac:dyDescent="0.25">
      <c r="A509" t="s">
        <v>1569</v>
      </c>
      <c r="B509" t="s">
        <v>7</v>
      </c>
      <c r="C509" t="s">
        <v>8</v>
      </c>
      <c r="D509" t="s">
        <v>9</v>
      </c>
      <c r="E509" t="s">
        <v>31</v>
      </c>
      <c r="F509" t="s">
        <v>22</v>
      </c>
      <c r="G509" t="s">
        <v>205</v>
      </c>
      <c r="H509">
        <v>7</v>
      </c>
      <c r="I509" t="s">
        <v>1062</v>
      </c>
      <c r="J509" s="2">
        <v>45665</v>
      </c>
      <c r="K509" s="2">
        <v>45763</v>
      </c>
    </row>
    <row r="510" spans="1:11" x14ac:dyDescent="0.25">
      <c r="A510" t="s">
        <v>1570</v>
      </c>
      <c r="B510" t="s">
        <v>97</v>
      </c>
      <c r="C510" t="s">
        <v>33</v>
      </c>
      <c r="D510" t="s">
        <v>34</v>
      </c>
      <c r="E510" t="s">
        <v>31</v>
      </c>
      <c r="F510" t="s">
        <v>168</v>
      </c>
      <c r="G510" t="s">
        <v>1009</v>
      </c>
      <c r="H510">
        <v>4</v>
      </c>
      <c r="I510" t="s">
        <v>1050</v>
      </c>
      <c r="J510" s="2">
        <v>45663</v>
      </c>
      <c r="K510" s="2">
        <v>45761</v>
      </c>
    </row>
    <row r="511" spans="1:11" x14ac:dyDescent="0.25">
      <c r="A511" t="s">
        <v>1571</v>
      </c>
      <c r="B511" t="s">
        <v>58</v>
      </c>
      <c r="C511" t="s">
        <v>59</v>
      </c>
      <c r="D511" t="s">
        <v>34</v>
      </c>
      <c r="E511" t="s">
        <v>31</v>
      </c>
      <c r="F511" t="s">
        <v>140</v>
      </c>
      <c r="G511" t="s">
        <v>933</v>
      </c>
      <c r="H511">
        <v>2</v>
      </c>
      <c r="I511" t="s">
        <v>1060</v>
      </c>
      <c r="J511" s="2">
        <v>45664</v>
      </c>
      <c r="K511" s="2">
        <v>45748</v>
      </c>
    </row>
    <row r="512" spans="1:11" x14ac:dyDescent="0.25">
      <c r="A512" t="s">
        <v>1572</v>
      </c>
      <c r="B512" t="s">
        <v>104</v>
      </c>
      <c r="C512" t="s">
        <v>75</v>
      </c>
      <c r="D512" t="s">
        <v>18</v>
      </c>
      <c r="E512" t="s">
        <v>31</v>
      </c>
      <c r="F512" t="s">
        <v>168</v>
      </c>
      <c r="G512" t="s">
        <v>973</v>
      </c>
      <c r="H512">
        <v>2</v>
      </c>
      <c r="I512" t="s">
        <v>1050</v>
      </c>
      <c r="J512" s="2">
        <v>45667</v>
      </c>
      <c r="K512" s="2">
        <v>45751</v>
      </c>
    </row>
    <row r="513" spans="1:11" x14ac:dyDescent="0.25">
      <c r="A513" t="s">
        <v>1573</v>
      </c>
      <c r="B513" t="s">
        <v>65</v>
      </c>
      <c r="C513" t="s">
        <v>66</v>
      </c>
      <c r="D513" t="s">
        <v>67</v>
      </c>
      <c r="E513" t="s">
        <v>31</v>
      </c>
      <c r="F513" t="s">
        <v>168</v>
      </c>
      <c r="G513" t="s">
        <v>972</v>
      </c>
      <c r="H513">
        <v>4</v>
      </c>
      <c r="I513" t="s">
        <v>1062</v>
      </c>
      <c r="J513" s="2">
        <v>45665</v>
      </c>
      <c r="K513" s="2">
        <v>45763</v>
      </c>
    </row>
    <row r="514" spans="1:11" x14ac:dyDescent="0.25">
      <c r="A514" t="s">
        <v>1574</v>
      </c>
      <c r="B514" t="s">
        <v>46</v>
      </c>
      <c r="C514" t="s">
        <v>47</v>
      </c>
      <c r="D514" t="s">
        <v>34</v>
      </c>
      <c r="E514" t="s">
        <v>31</v>
      </c>
      <c r="F514" t="s">
        <v>140</v>
      </c>
      <c r="G514" t="s">
        <v>939</v>
      </c>
      <c r="H514">
        <v>4</v>
      </c>
      <c r="I514" t="s">
        <v>1060</v>
      </c>
      <c r="J514" s="2">
        <v>45667</v>
      </c>
      <c r="K514" s="2">
        <v>45765</v>
      </c>
    </row>
    <row r="515" spans="1:11" x14ac:dyDescent="0.25">
      <c r="A515" t="s">
        <v>1575</v>
      </c>
      <c r="B515" t="s">
        <v>94</v>
      </c>
      <c r="C515" t="s">
        <v>95</v>
      </c>
      <c r="D515" t="s">
        <v>21</v>
      </c>
      <c r="E515" t="s">
        <v>31</v>
      </c>
      <c r="F515" t="s">
        <v>22</v>
      </c>
      <c r="G515" t="s">
        <v>504</v>
      </c>
      <c r="H515">
        <v>2</v>
      </c>
      <c r="I515" t="s">
        <v>1062</v>
      </c>
      <c r="J515" s="2">
        <v>45665</v>
      </c>
      <c r="K515" s="2">
        <v>45763</v>
      </c>
    </row>
    <row r="516" spans="1:11" x14ac:dyDescent="0.25">
      <c r="A516" t="s">
        <v>1576</v>
      </c>
      <c r="B516" t="s">
        <v>77</v>
      </c>
      <c r="C516" t="s">
        <v>53</v>
      </c>
      <c r="D516" t="s">
        <v>14</v>
      </c>
      <c r="E516" t="s">
        <v>31</v>
      </c>
      <c r="F516" t="s">
        <v>22</v>
      </c>
      <c r="G516" t="s">
        <v>1120</v>
      </c>
      <c r="H516">
        <v>5</v>
      </c>
      <c r="I516" t="s">
        <v>1062</v>
      </c>
      <c r="J516" s="2">
        <v>45670</v>
      </c>
      <c r="K516" s="2">
        <v>45768</v>
      </c>
    </row>
    <row r="517" spans="1:11" x14ac:dyDescent="0.25">
      <c r="A517" t="s">
        <v>1577</v>
      </c>
      <c r="B517" t="s">
        <v>65</v>
      </c>
      <c r="C517" t="s">
        <v>66</v>
      </c>
      <c r="D517" t="s">
        <v>67</v>
      </c>
      <c r="E517" t="s">
        <v>31</v>
      </c>
      <c r="F517" t="s">
        <v>168</v>
      </c>
      <c r="G517" t="s">
        <v>603</v>
      </c>
      <c r="H517">
        <v>5</v>
      </c>
      <c r="I517" t="s">
        <v>1060</v>
      </c>
      <c r="J517" s="2">
        <v>45668</v>
      </c>
      <c r="K517" s="2">
        <v>45759</v>
      </c>
    </row>
    <row r="518" spans="1:11" x14ac:dyDescent="0.25">
      <c r="A518" t="s">
        <v>1578</v>
      </c>
      <c r="B518" t="s">
        <v>97</v>
      </c>
      <c r="C518" t="s">
        <v>33</v>
      </c>
      <c r="D518" t="s">
        <v>34</v>
      </c>
      <c r="E518" t="s">
        <v>31</v>
      </c>
      <c r="F518" t="s">
        <v>22</v>
      </c>
      <c r="G518" t="s">
        <v>566</v>
      </c>
      <c r="H518">
        <v>3</v>
      </c>
      <c r="I518" t="s">
        <v>1062</v>
      </c>
      <c r="J518" s="2">
        <v>45668</v>
      </c>
      <c r="K518" s="2">
        <v>45766</v>
      </c>
    </row>
    <row r="519" spans="1:11" x14ac:dyDescent="0.25">
      <c r="A519" t="s">
        <v>1579</v>
      </c>
      <c r="B519" t="s">
        <v>105</v>
      </c>
      <c r="C519" t="s">
        <v>73</v>
      </c>
      <c r="D519" t="s">
        <v>28</v>
      </c>
      <c r="E519" t="s">
        <v>31</v>
      </c>
      <c r="F519" t="s">
        <v>168</v>
      </c>
      <c r="G519" t="s">
        <v>655</v>
      </c>
      <c r="H519">
        <v>4</v>
      </c>
      <c r="I519" t="s">
        <v>1060</v>
      </c>
      <c r="J519" s="2">
        <v>45669</v>
      </c>
      <c r="K519" s="2">
        <v>45760</v>
      </c>
    </row>
    <row r="520" spans="1:11" x14ac:dyDescent="0.25">
      <c r="A520" t="s">
        <v>1580</v>
      </c>
      <c r="B520" t="s">
        <v>98</v>
      </c>
      <c r="C520" t="s">
        <v>79</v>
      </c>
      <c r="D520" t="s">
        <v>25</v>
      </c>
      <c r="E520" t="s">
        <v>31</v>
      </c>
      <c r="F520" t="s">
        <v>140</v>
      </c>
      <c r="G520" t="s">
        <v>1120</v>
      </c>
      <c r="H520">
        <v>2</v>
      </c>
      <c r="I520" t="s">
        <v>1060</v>
      </c>
      <c r="J520" s="2">
        <v>45665</v>
      </c>
      <c r="K520" s="2">
        <v>45756</v>
      </c>
    </row>
    <row r="521" spans="1:11" x14ac:dyDescent="0.25">
      <c r="A521" t="s">
        <v>1581</v>
      </c>
      <c r="B521" t="s">
        <v>85</v>
      </c>
      <c r="C521" t="s">
        <v>84</v>
      </c>
      <c r="D521" t="s">
        <v>28</v>
      </c>
      <c r="E521" t="s">
        <v>31</v>
      </c>
      <c r="F521" t="s">
        <v>140</v>
      </c>
      <c r="G521" t="s">
        <v>809</v>
      </c>
      <c r="H521">
        <v>1</v>
      </c>
      <c r="I521" t="s">
        <v>1062</v>
      </c>
      <c r="J521" s="2">
        <v>45669</v>
      </c>
      <c r="K521" s="2">
        <v>45753</v>
      </c>
    </row>
    <row r="522" spans="1:11" x14ac:dyDescent="0.25">
      <c r="A522" t="s">
        <v>1582</v>
      </c>
      <c r="B522" t="s">
        <v>94</v>
      </c>
      <c r="C522" t="s">
        <v>95</v>
      </c>
      <c r="D522" t="s">
        <v>21</v>
      </c>
      <c r="E522" t="s">
        <v>31</v>
      </c>
      <c r="F522" t="s">
        <v>140</v>
      </c>
      <c r="G522" t="s">
        <v>615</v>
      </c>
      <c r="H522">
        <v>3</v>
      </c>
      <c r="I522" t="s">
        <v>1060</v>
      </c>
      <c r="J522" s="2">
        <v>45667</v>
      </c>
      <c r="K522" s="2">
        <v>45751</v>
      </c>
    </row>
    <row r="523" spans="1:11" x14ac:dyDescent="0.25">
      <c r="A523" t="s">
        <v>1583</v>
      </c>
      <c r="B523" t="s">
        <v>86</v>
      </c>
      <c r="C523" t="s">
        <v>87</v>
      </c>
      <c r="D523" t="s">
        <v>67</v>
      </c>
      <c r="E523" t="s">
        <v>31</v>
      </c>
      <c r="F523" t="s">
        <v>168</v>
      </c>
      <c r="G523" t="s">
        <v>658</v>
      </c>
      <c r="H523">
        <v>2</v>
      </c>
      <c r="I523" t="s">
        <v>1060</v>
      </c>
      <c r="J523" s="2">
        <v>45664</v>
      </c>
      <c r="K523" s="2">
        <v>45748</v>
      </c>
    </row>
    <row r="524" spans="1:11" x14ac:dyDescent="0.25">
      <c r="A524" t="s">
        <v>1584</v>
      </c>
      <c r="B524" t="s">
        <v>76</v>
      </c>
      <c r="C524" t="s">
        <v>8</v>
      </c>
      <c r="D524" t="s">
        <v>9</v>
      </c>
      <c r="E524" t="s">
        <v>31</v>
      </c>
      <c r="F524" t="s">
        <v>140</v>
      </c>
      <c r="G524" t="s">
        <v>756</v>
      </c>
      <c r="H524">
        <v>2</v>
      </c>
      <c r="I524" t="s">
        <v>1062</v>
      </c>
      <c r="J524" s="2">
        <v>45665</v>
      </c>
      <c r="K524" s="2">
        <v>45749</v>
      </c>
    </row>
    <row r="525" spans="1:11" x14ac:dyDescent="0.25">
      <c r="A525" t="s">
        <v>1585</v>
      </c>
      <c r="B525" t="s">
        <v>16</v>
      </c>
      <c r="C525" t="s">
        <v>17</v>
      </c>
      <c r="D525" t="s">
        <v>18</v>
      </c>
      <c r="E525" t="s">
        <v>31</v>
      </c>
      <c r="F525" t="s">
        <v>140</v>
      </c>
      <c r="G525" t="s">
        <v>368</v>
      </c>
      <c r="H525">
        <v>3</v>
      </c>
      <c r="I525" t="s">
        <v>1062</v>
      </c>
      <c r="J525" s="2">
        <v>45665</v>
      </c>
      <c r="K525" s="2">
        <v>45749</v>
      </c>
    </row>
    <row r="526" spans="1:11" x14ac:dyDescent="0.25">
      <c r="A526" t="s">
        <v>1586</v>
      </c>
      <c r="B526" t="s">
        <v>48</v>
      </c>
      <c r="C526" t="s">
        <v>49</v>
      </c>
      <c r="D526" t="s">
        <v>28</v>
      </c>
      <c r="E526" t="s">
        <v>31</v>
      </c>
      <c r="F526" t="s">
        <v>22</v>
      </c>
      <c r="G526" t="s">
        <v>587</v>
      </c>
      <c r="H526">
        <v>3</v>
      </c>
      <c r="I526" t="s">
        <v>1062</v>
      </c>
      <c r="J526" s="2">
        <v>45664</v>
      </c>
      <c r="K526" s="2">
        <v>45755</v>
      </c>
    </row>
    <row r="527" spans="1:11" x14ac:dyDescent="0.25">
      <c r="A527" t="s">
        <v>1587</v>
      </c>
      <c r="B527" t="s">
        <v>57</v>
      </c>
      <c r="C527" t="s">
        <v>27</v>
      </c>
      <c r="D527" t="s">
        <v>28</v>
      </c>
      <c r="E527" t="s">
        <v>31</v>
      </c>
      <c r="F527" t="s">
        <v>168</v>
      </c>
      <c r="G527" t="s">
        <v>973</v>
      </c>
      <c r="H527">
        <v>6</v>
      </c>
      <c r="I527" t="s">
        <v>1060</v>
      </c>
      <c r="J527" s="2">
        <v>45666</v>
      </c>
      <c r="K527" s="2">
        <v>45764</v>
      </c>
    </row>
    <row r="528" spans="1:11" x14ac:dyDescent="0.25">
      <c r="A528" t="s">
        <v>1588</v>
      </c>
      <c r="B528" t="s">
        <v>65</v>
      </c>
      <c r="C528" t="s">
        <v>66</v>
      </c>
      <c r="D528" t="s">
        <v>67</v>
      </c>
      <c r="E528" t="s">
        <v>31</v>
      </c>
      <c r="F528" t="s">
        <v>168</v>
      </c>
      <c r="G528" t="s">
        <v>982</v>
      </c>
      <c r="H528">
        <v>6</v>
      </c>
      <c r="I528" t="s">
        <v>1050</v>
      </c>
      <c r="J528" s="2">
        <v>45670</v>
      </c>
      <c r="K528" s="2">
        <v>45754</v>
      </c>
    </row>
    <row r="529" spans="1:11" x14ac:dyDescent="0.25">
      <c r="A529" t="s">
        <v>1589</v>
      </c>
      <c r="B529" t="s">
        <v>57</v>
      </c>
      <c r="C529" t="s">
        <v>27</v>
      </c>
      <c r="D529" t="s">
        <v>28</v>
      </c>
      <c r="E529" t="s">
        <v>31</v>
      </c>
      <c r="F529" t="s">
        <v>168</v>
      </c>
      <c r="G529" t="s">
        <v>1120</v>
      </c>
      <c r="H529">
        <v>5</v>
      </c>
      <c r="I529" t="s">
        <v>1050</v>
      </c>
      <c r="J529" s="2">
        <v>45668</v>
      </c>
      <c r="K529" s="2">
        <v>45766</v>
      </c>
    </row>
    <row r="530" spans="1:11" x14ac:dyDescent="0.25">
      <c r="A530" t="s">
        <v>1590</v>
      </c>
      <c r="B530" t="s">
        <v>102</v>
      </c>
      <c r="C530" t="s">
        <v>37</v>
      </c>
      <c r="D530" t="s">
        <v>14</v>
      </c>
      <c r="E530" t="s">
        <v>31</v>
      </c>
      <c r="F530" t="s">
        <v>22</v>
      </c>
      <c r="G530" t="s">
        <v>397</v>
      </c>
      <c r="H530">
        <v>4</v>
      </c>
      <c r="I530" t="s">
        <v>1050</v>
      </c>
      <c r="J530" s="2">
        <v>45669</v>
      </c>
      <c r="K530" s="2">
        <v>45767</v>
      </c>
    </row>
    <row r="531" spans="1:11" x14ac:dyDescent="0.25">
      <c r="A531" t="s">
        <v>1591</v>
      </c>
      <c r="B531" t="s">
        <v>105</v>
      </c>
      <c r="C531" t="s">
        <v>73</v>
      </c>
      <c r="D531" t="s">
        <v>28</v>
      </c>
      <c r="E531" t="s">
        <v>31</v>
      </c>
      <c r="F531" t="s">
        <v>140</v>
      </c>
      <c r="G531" t="s">
        <v>887</v>
      </c>
      <c r="H531">
        <v>7</v>
      </c>
      <c r="I531" t="s">
        <v>1060</v>
      </c>
      <c r="J531" s="2">
        <v>45668</v>
      </c>
      <c r="K531" s="2">
        <v>45752</v>
      </c>
    </row>
    <row r="532" spans="1:11" x14ac:dyDescent="0.25">
      <c r="A532" t="s">
        <v>1592</v>
      </c>
      <c r="B532" t="s">
        <v>115</v>
      </c>
      <c r="C532" t="s">
        <v>51</v>
      </c>
      <c r="D532" t="s">
        <v>21</v>
      </c>
      <c r="E532" t="s">
        <v>31</v>
      </c>
      <c r="F532" t="s">
        <v>22</v>
      </c>
      <c r="G532" t="s">
        <v>615</v>
      </c>
      <c r="H532">
        <v>1</v>
      </c>
      <c r="I532" t="s">
        <v>1062</v>
      </c>
      <c r="J532" s="2">
        <v>45665</v>
      </c>
      <c r="K532" s="2">
        <v>45763</v>
      </c>
    </row>
    <row r="533" spans="1:11" x14ac:dyDescent="0.25">
      <c r="A533" t="s">
        <v>1593</v>
      </c>
      <c r="B533" t="s">
        <v>99</v>
      </c>
      <c r="C533" t="s">
        <v>75</v>
      </c>
      <c r="D533" t="s">
        <v>18</v>
      </c>
      <c r="E533" t="s">
        <v>31</v>
      </c>
      <c r="F533" t="s">
        <v>140</v>
      </c>
      <c r="G533" t="s">
        <v>756</v>
      </c>
      <c r="H533">
        <v>2</v>
      </c>
      <c r="I533" t="s">
        <v>1050</v>
      </c>
      <c r="J533" s="2">
        <v>45670</v>
      </c>
      <c r="K533" s="2">
        <v>45768</v>
      </c>
    </row>
    <row r="534" spans="1:11" x14ac:dyDescent="0.25">
      <c r="A534" t="s">
        <v>1594</v>
      </c>
      <c r="B534" t="s">
        <v>93</v>
      </c>
      <c r="C534" t="s">
        <v>79</v>
      </c>
      <c r="D534" t="s">
        <v>25</v>
      </c>
      <c r="E534" t="s">
        <v>31</v>
      </c>
      <c r="F534" t="s">
        <v>22</v>
      </c>
      <c r="G534" t="s">
        <v>1022</v>
      </c>
      <c r="H534">
        <v>3</v>
      </c>
      <c r="I534" t="s">
        <v>1050</v>
      </c>
      <c r="J534" s="2">
        <v>45665</v>
      </c>
      <c r="K534" s="2">
        <v>45763</v>
      </c>
    </row>
    <row r="535" spans="1:11" x14ac:dyDescent="0.25">
      <c r="A535" t="s">
        <v>1595</v>
      </c>
      <c r="B535" t="s">
        <v>19</v>
      </c>
      <c r="C535" t="s">
        <v>20</v>
      </c>
      <c r="D535" t="s">
        <v>21</v>
      </c>
      <c r="E535" t="s">
        <v>31</v>
      </c>
      <c r="F535" t="s">
        <v>168</v>
      </c>
      <c r="G535" t="s">
        <v>603</v>
      </c>
      <c r="H535">
        <v>4</v>
      </c>
      <c r="I535" t="s">
        <v>1062</v>
      </c>
      <c r="J535" s="2">
        <v>45666</v>
      </c>
      <c r="K535" s="2">
        <v>45750</v>
      </c>
    </row>
    <row r="536" spans="1:11" x14ac:dyDescent="0.25">
      <c r="A536" t="s">
        <v>1596</v>
      </c>
      <c r="B536" t="s">
        <v>88</v>
      </c>
      <c r="C536" t="s">
        <v>89</v>
      </c>
      <c r="D536" t="s">
        <v>34</v>
      </c>
      <c r="E536" t="s">
        <v>31</v>
      </c>
      <c r="F536" t="s">
        <v>168</v>
      </c>
      <c r="G536" t="s">
        <v>746</v>
      </c>
      <c r="H536">
        <v>1</v>
      </c>
      <c r="I536" t="s">
        <v>1062</v>
      </c>
      <c r="J536" s="2">
        <v>45669</v>
      </c>
      <c r="K536" s="2">
        <v>45760</v>
      </c>
    </row>
    <row r="537" spans="1:11" x14ac:dyDescent="0.25">
      <c r="A537" t="s">
        <v>1597</v>
      </c>
      <c r="B537" t="s">
        <v>116</v>
      </c>
      <c r="C537" t="s">
        <v>84</v>
      </c>
      <c r="D537" t="s">
        <v>28</v>
      </c>
      <c r="E537" t="s">
        <v>31</v>
      </c>
      <c r="F537" t="s">
        <v>22</v>
      </c>
      <c r="G537" t="s">
        <v>582</v>
      </c>
      <c r="H537">
        <v>6</v>
      </c>
      <c r="I537" t="s">
        <v>1060</v>
      </c>
      <c r="J537" s="2">
        <v>45667</v>
      </c>
      <c r="K537" s="2">
        <v>45751</v>
      </c>
    </row>
    <row r="538" spans="1:11" x14ac:dyDescent="0.25">
      <c r="A538" t="s">
        <v>1598</v>
      </c>
      <c r="B538" t="s">
        <v>58</v>
      </c>
      <c r="C538" t="s">
        <v>59</v>
      </c>
      <c r="D538" t="s">
        <v>34</v>
      </c>
      <c r="E538" t="s">
        <v>31</v>
      </c>
      <c r="F538" t="s">
        <v>140</v>
      </c>
      <c r="G538" t="s">
        <v>566</v>
      </c>
      <c r="H538">
        <v>1</v>
      </c>
      <c r="I538" t="s">
        <v>1050</v>
      </c>
      <c r="J538" s="2">
        <v>45668</v>
      </c>
      <c r="K538" s="2">
        <v>45752</v>
      </c>
    </row>
    <row r="539" spans="1:11" x14ac:dyDescent="0.25">
      <c r="A539" t="s">
        <v>1599</v>
      </c>
      <c r="B539" t="s">
        <v>46</v>
      </c>
      <c r="C539" t="s">
        <v>47</v>
      </c>
      <c r="D539" t="s">
        <v>34</v>
      </c>
      <c r="E539" t="s">
        <v>31</v>
      </c>
      <c r="F539" t="s">
        <v>168</v>
      </c>
      <c r="G539" t="s">
        <v>991</v>
      </c>
      <c r="H539">
        <v>4</v>
      </c>
      <c r="I539" t="s">
        <v>1060</v>
      </c>
      <c r="J539" s="2">
        <v>45665</v>
      </c>
      <c r="K539" s="2">
        <v>45763</v>
      </c>
    </row>
    <row r="540" spans="1:11" x14ac:dyDescent="0.25">
      <c r="A540" t="s">
        <v>1600</v>
      </c>
      <c r="B540" t="s">
        <v>113</v>
      </c>
      <c r="C540" t="s">
        <v>30</v>
      </c>
      <c r="D540" t="s">
        <v>18</v>
      </c>
      <c r="E540" t="s">
        <v>31</v>
      </c>
      <c r="F540" t="s">
        <v>22</v>
      </c>
      <c r="G540" t="s">
        <v>258</v>
      </c>
      <c r="H540">
        <v>6</v>
      </c>
      <c r="I540" t="s">
        <v>1060</v>
      </c>
      <c r="J540" s="2">
        <v>45664</v>
      </c>
      <c r="K540" s="2">
        <v>45748</v>
      </c>
    </row>
    <row r="541" spans="1:11" x14ac:dyDescent="0.25">
      <c r="A541" t="s">
        <v>1601</v>
      </c>
      <c r="B541" t="s">
        <v>19</v>
      </c>
      <c r="C541" t="s">
        <v>20</v>
      </c>
      <c r="D541" t="s">
        <v>21</v>
      </c>
      <c r="E541" t="s">
        <v>31</v>
      </c>
      <c r="F541" t="s">
        <v>168</v>
      </c>
      <c r="G541" t="s">
        <v>834</v>
      </c>
      <c r="H541">
        <v>6</v>
      </c>
      <c r="I541" t="s">
        <v>1050</v>
      </c>
      <c r="J541" s="2">
        <v>45664</v>
      </c>
      <c r="K541" s="2">
        <v>45748</v>
      </c>
    </row>
    <row r="542" spans="1:11" x14ac:dyDescent="0.25">
      <c r="A542" t="s">
        <v>1602</v>
      </c>
      <c r="B542" t="s">
        <v>23</v>
      </c>
      <c r="C542" t="s">
        <v>24</v>
      </c>
      <c r="D542" t="s">
        <v>25</v>
      </c>
      <c r="E542" t="s">
        <v>31</v>
      </c>
      <c r="F542" t="s">
        <v>140</v>
      </c>
      <c r="G542" t="s">
        <v>878</v>
      </c>
      <c r="H542">
        <v>3</v>
      </c>
      <c r="I542" t="s">
        <v>1060</v>
      </c>
      <c r="J542" s="2">
        <v>45663</v>
      </c>
      <c r="K542" s="2">
        <v>45761</v>
      </c>
    </row>
    <row r="543" spans="1:11" x14ac:dyDescent="0.25">
      <c r="A543" t="s">
        <v>1603</v>
      </c>
      <c r="B543" t="s">
        <v>90</v>
      </c>
      <c r="C543" t="s">
        <v>91</v>
      </c>
      <c r="D543" t="s">
        <v>21</v>
      </c>
      <c r="E543" t="s">
        <v>31</v>
      </c>
      <c r="F543" t="s">
        <v>22</v>
      </c>
      <c r="G543" t="s">
        <v>655</v>
      </c>
      <c r="H543">
        <v>-2</v>
      </c>
      <c r="I543" t="s">
        <v>1060</v>
      </c>
      <c r="J543" s="2">
        <v>45669</v>
      </c>
      <c r="K543" s="2">
        <v>45760</v>
      </c>
    </row>
    <row r="544" spans="1:11" x14ac:dyDescent="0.25">
      <c r="A544" t="s">
        <v>1604</v>
      </c>
      <c r="B544" t="s">
        <v>45</v>
      </c>
      <c r="C544" t="s">
        <v>33</v>
      </c>
      <c r="D544" t="s">
        <v>34</v>
      </c>
      <c r="E544" t="s">
        <v>31</v>
      </c>
      <c r="F544" t="s">
        <v>22</v>
      </c>
      <c r="G544" t="s">
        <v>501</v>
      </c>
      <c r="H544">
        <v>3</v>
      </c>
      <c r="I544" t="s">
        <v>1060</v>
      </c>
      <c r="J544" s="2">
        <v>45664</v>
      </c>
      <c r="K544" s="2">
        <v>45748</v>
      </c>
    </row>
    <row r="545" spans="1:11" x14ac:dyDescent="0.25">
      <c r="A545" t="s">
        <v>1605</v>
      </c>
      <c r="B545" t="s">
        <v>57</v>
      </c>
      <c r="C545" t="s">
        <v>27</v>
      </c>
      <c r="D545" t="s">
        <v>28</v>
      </c>
      <c r="E545" t="s">
        <v>31</v>
      </c>
      <c r="F545" t="s">
        <v>140</v>
      </c>
      <c r="G545" t="s">
        <v>1120</v>
      </c>
      <c r="H545">
        <v>4</v>
      </c>
      <c r="I545" t="s">
        <v>1050</v>
      </c>
      <c r="J545" s="2">
        <v>45666</v>
      </c>
      <c r="K545" s="2">
        <v>45750</v>
      </c>
    </row>
    <row r="546" spans="1:11" x14ac:dyDescent="0.25">
      <c r="A546" t="s">
        <v>1606</v>
      </c>
      <c r="B546" t="s">
        <v>48</v>
      </c>
      <c r="C546" t="s">
        <v>49</v>
      </c>
      <c r="D546" t="s">
        <v>28</v>
      </c>
      <c r="E546" t="s">
        <v>31</v>
      </c>
      <c r="F546" t="s">
        <v>168</v>
      </c>
      <c r="G546" t="s">
        <v>812</v>
      </c>
      <c r="H546">
        <v>1</v>
      </c>
      <c r="I546" t="s">
        <v>1062</v>
      </c>
      <c r="J546" s="2">
        <v>45664</v>
      </c>
      <c r="K546" s="2">
        <v>45748</v>
      </c>
    </row>
    <row r="547" spans="1:11" x14ac:dyDescent="0.25">
      <c r="A547" t="s">
        <v>1607</v>
      </c>
      <c r="B547" t="s">
        <v>43</v>
      </c>
      <c r="C547" t="s">
        <v>44</v>
      </c>
      <c r="D547" t="s">
        <v>18</v>
      </c>
      <c r="E547" t="s">
        <v>31</v>
      </c>
      <c r="F547" t="s">
        <v>22</v>
      </c>
      <c r="G547" t="s">
        <v>652</v>
      </c>
      <c r="H547">
        <v>2</v>
      </c>
      <c r="I547" t="s">
        <v>1062</v>
      </c>
      <c r="J547" s="2">
        <v>45663</v>
      </c>
      <c r="K547" s="2">
        <v>45747</v>
      </c>
    </row>
    <row r="548" spans="1:11" x14ac:dyDescent="0.25">
      <c r="A548" t="s">
        <v>1608</v>
      </c>
      <c r="B548" t="s">
        <v>92</v>
      </c>
      <c r="C548" t="s">
        <v>8</v>
      </c>
      <c r="D548" t="s">
        <v>9</v>
      </c>
      <c r="E548" t="s">
        <v>31</v>
      </c>
      <c r="F548" t="s">
        <v>22</v>
      </c>
      <c r="G548" t="s">
        <v>333</v>
      </c>
      <c r="H548">
        <v>7</v>
      </c>
      <c r="I548" t="s">
        <v>1062</v>
      </c>
      <c r="J548" s="2">
        <v>45669</v>
      </c>
      <c r="K548" s="2">
        <v>45767</v>
      </c>
    </row>
    <row r="549" spans="1:11" x14ac:dyDescent="0.25">
      <c r="A549" t="s">
        <v>1609</v>
      </c>
      <c r="B549" t="s">
        <v>58</v>
      </c>
      <c r="C549" t="s">
        <v>59</v>
      </c>
      <c r="D549" t="s">
        <v>34</v>
      </c>
      <c r="E549" t="s">
        <v>31</v>
      </c>
      <c r="F549" t="s">
        <v>22</v>
      </c>
      <c r="G549" t="s">
        <v>753</v>
      </c>
      <c r="H549">
        <v>4</v>
      </c>
      <c r="I549" t="s">
        <v>1060</v>
      </c>
      <c r="J549" s="2">
        <v>45669</v>
      </c>
      <c r="K549" s="2">
        <v>45760</v>
      </c>
    </row>
    <row r="550" spans="1:11" x14ac:dyDescent="0.25">
      <c r="A550" t="s">
        <v>1610</v>
      </c>
      <c r="B550" t="s">
        <v>43</v>
      </c>
      <c r="C550" t="s">
        <v>44</v>
      </c>
      <c r="D550" t="s">
        <v>18</v>
      </c>
      <c r="E550" t="s">
        <v>31</v>
      </c>
      <c r="F550" t="s">
        <v>168</v>
      </c>
      <c r="G550" t="s">
        <v>967</v>
      </c>
      <c r="H550">
        <v>5</v>
      </c>
      <c r="I550" t="s">
        <v>1050</v>
      </c>
      <c r="J550" s="2">
        <v>45668</v>
      </c>
      <c r="K550" s="2">
        <v>45759</v>
      </c>
    </row>
    <row r="551" spans="1:11" x14ac:dyDescent="0.25">
      <c r="A551" t="s">
        <v>1611</v>
      </c>
      <c r="B551" t="s">
        <v>74</v>
      </c>
      <c r="C551" t="s">
        <v>75</v>
      </c>
      <c r="D551" t="s">
        <v>18</v>
      </c>
      <c r="E551" t="s">
        <v>31</v>
      </c>
      <c r="F551" t="s">
        <v>168</v>
      </c>
      <c r="G551" t="s">
        <v>991</v>
      </c>
      <c r="H551">
        <v>3</v>
      </c>
      <c r="I551" t="s">
        <v>1050</v>
      </c>
      <c r="J551" s="2">
        <v>45663</v>
      </c>
      <c r="K551" s="2">
        <v>45747</v>
      </c>
    </row>
    <row r="552" spans="1:11" x14ac:dyDescent="0.25">
      <c r="A552" t="s">
        <v>1612</v>
      </c>
      <c r="B552" t="s">
        <v>88</v>
      </c>
      <c r="C552" t="s">
        <v>89</v>
      </c>
      <c r="D552" t="s">
        <v>34</v>
      </c>
      <c r="E552" t="s">
        <v>31</v>
      </c>
      <c r="F552" t="s">
        <v>168</v>
      </c>
      <c r="G552" t="s">
        <v>945</v>
      </c>
      <c r="H552">
        <v>1</v>
      </c>
      <c r="I552" t="s">
        <v>1050</v>
      </c>
      <c r="J552" s="2">
        <v>45665</v>
      </c>
      <c r="K552" s="2">
        <v>45763</v>
      </c>
    </row>
    <row r="553" spans="1:11" x14ac:dyDescent="0.25">
      <c r="A553" t="s">
        <v>1613</v>
      </c>
      <c r="B553" t="s">
        <v>72</v>
      </c>
      <c r="C553" t="s">
        <v>73</v>
      </c>
      <c r="D553" t="s">
        <v>28</v>
      </c>
      <c r="E553" t="s">
        <v>31</v>
      </c>
      <c r="F553" t="s">
        <v>22</v>
      </c>
      <c r="G553" t="s">
        <v>902</v>
      </c>
      <c r="H553">
        <v>5</v>
      </c>
      <c r="I553" t="s">
        <v>1060</v>
      </c>
      <c r="J553" s="2">
        <v>45668</v>
      </c>
      <c r="K553" s="2">
        <v>45759</v>
      </c>
    </row>
    <row r="554" spans="1:11" x14ac:dyDescent="0.25">
      <c r="A554" t="s">
        <v>1614</v>
      </c>
      <c r="B554" t="s">
        <v>105</v>
      </c>
      <c r="C554" t="s">
        <v>73</v>
      </c>
      <c r="D554" t="s">
        <v>28</v>
      </c>
      <c r="E554" t="s">
        <v>31</v>
      </c>
      <c r="F554" t="s">
        <v>140</v>
      </c>
      <c r="G554" t="s">
        <v>793</v>
      </c>
      <c r="H554">
        <v>3</v>
      </c>
      <c r="I554" t="s">
        <v>1062</v>
      </c>
      <c r="J554" s="2">
        <v>45663</v>
      </c>
      <c r="K554" s="2">
        <v>45761</v>
      </c>
    </row>
    <row r="555" spans="1:11" x14ac:dyDescent="0.25">
      <c r="A555" t="s">
        <v>1615</v>
      </c>
      <c r="B555" t="s">
        <v>106</v>
      </c>
      <c r="C555" t="s">
        <v>107</v>
      </c>
      <c r="D555" t="s">
        <v>67</v>
      </c>
      <c r="E555" t="s">
        <v>31</v>
      </c>
      <c r="F555" t="s">
        <v>22</v>
      </c>
      <c r="G555" t="s">
        <v>566</v>
      </c>
      <c r="H555">
        <v>2</v>
      </c>
      <c r="I555" t="s">
        <v>1062</v>
      </c>
      <c r="J555" s="2">
        <v>45667</v>
      </c>
      <c r="K555" s="2">
        <v>45765</v>
      </c>
    </row>
    <row r="556" spans="1:11" x14ac:dyDescent="0.25">
      <c r="A556" t="s">
        <v>1616</v>
      </c>
      <c r="B556" t="s">
        <v>113</v>
      </c>
      <c r="C556" t="s">
        <v>30</v>
      </c>
      <c r="D556" t="s">
        <v>18</v>
      </c>
      <c r="E556" t="s">
        <v>31</v>
      </c>
      <c r="F556" t="s">
        <v>168</v>
      </c>
      <c r="G556" t="s">
        <v>1120</v>
      </c>
      <c r="H556">
        <v>8</v>
      </c>
      <c r="I556" t="s">
        <v>1060</v>
      </c>
      <c r="J556" s="2">
        <v>45670</v>
      </c>
      <c r="K556" s="2">
        <v>45754</v>
      </c>
    </row>
    <row r="557" spans="1:11" x14ac:dyDescent="0.25">
      <c r="A557" t="s">
        <v>1617</v>
      </c>
      <c r="B557" t="s">
        <v>94</v>
      </c>
      <c r="C557" t="s">
        <v>95</v>
      </c>
      <c r="D557" t="s">
        <v>21</v>
      </c>
      <c r="E557" t="s">
        <v>31</v>
      </c>
      <c r="F557" t="s">
        <v>168</v>
      </c>
      <c r="G557" t="s">
        <v>180</v>
      </c>
      <c r="H557">
        <v>3</v>
      </c>
      <c r="I557" t="s">
        <v>1062</v>
      </c>
      <c r="J557" s="2">
        <v>45665</v>
      </c>
      <c r="K557" s="2">
        <v>45756</v>
      </c>
    </row>
    <row r="558" spans="1:11" x14ac:dyDescent="0.25">
      <c r="A558" t="s">
        <v>1618</v>
      </c>
      <c r="B558" t="s">
        <v>55</v>
      </c>
      <c r="C558" t="s">
        <v>56</v>
      </c>
      <c r="D558" t="s">
        <v>25</v>
      </c>
      <c r="E558" t="s">
        <v>31</v>
      </c>
      <c r="F558" t="s">
        <v>168</v>
      </c>
      <c r="G558" t="s">
        <v>517</v>
      </c>
      <c r="H558">
        <v>4</v>
      </c>
      <c r="I558" t="s">
        <v>1062</v>
      </c>
      <c r="J558" s="2">
        <v>45670</v>
      </c>
      <c r="K558" s="2">
        <v>45768</v>
      </c>
    </row>
    <row r="559" spans="1:11" x14ac:dyDescent="0.25">
      <c r="A559" t="s">
        <v>1619</v>
      </c>
      <c r="B559" t="s">
        <v>16</v>
      </c>
      <c r="C559" t="s">
        <v>17</v>
      </c>
      <c r="D559" t="s">
        <v>18</v>
      </c>
      <c r="E559" t="s">
        <v>31</v>
      </c>
      <c r="F559" t="s">
        <v>22</v>
      </c>
      <c r="G559" t="s">
        <v>740</v>
      </c>
      <c r="H559">
        <v>3</v>
      </c>
      <c r="I559" t="s">
        <v>1050</v>
      </c>
      <c r="J559" s="2">
        <v>45668</v>
      </c>
      <c r="K559" s="2">
        <v>45766</v>
      </c>
    </row>
    <row r="560" spans="1:11" x14ac:dyDescent="0.25">
      <c r="A560" t="s">
        <v>1620</v>
      </c>
      <c r="B560" t="s">
        <v>12</v>
      </c>
      <c r="C560" t="s">
        <v>13</v>
      </c>
      <c r="D560" t="s">
        <v>14</v>
      </c>
      <c r="E560" t="s">
        <v>31</v>
      </c>
      <c r="F560" t="s">
        <v>168</v>
      </c>
      <c r="G560" t="s">
        <v>412</v>
      </c>
      <c r="H560">
        <v>1</v>
      </c>
      <c r="I560" t="s">
        <v>1060</v>
      </c>
      <c r="J560" s="2">
        <v>45665</v>
      </c>
      <c r="K560" s="2">
        <v>45749</v>
      </c>
    </row>
    <row r="561" spans="1:11" x14ac:dyDescent="0.25">
      <c r="A561" t="s">
        <v>1621</v>
      </c>
      <c r="B561" t="s">
        <v>104</v>
      </c>
      <c r="C561" t="s">
        <v>75</v>
      </c>
      <c r="D561" t="s">
        <v>18</v>
      </c>
      <c r="E561" t="s">
        <v>31</v>
      </c>
      <c r="F561" t="s">
        <v>22</v>
      </c>
      <c r="G561" t="s">
        <v>621</v>
      </c>
      <c r="H561">
        <v>3</v>
      </c>
      <c r="I561" t="s">
        <v>1062</v>
      </c>
      <c r="J561" s="2">
        <v>45664</v>
      </c>
      <c r="K561" s="2">
        <v>45755</v>
      </c>
    </row>
    <row r="562" spans="1:11" x14ac:dyDescent="0.25">
      <c r="A562" t="s">
        <v>1622</v>
      </c>
      <c r="B562" t="s">
        <v>96</v>
      </c>
      <c r="C562" t="s">
        <v>91</v>
      </c>
      <c r="D562" t="s">
        <v>21</v>
      </c>
      <c r="E562" t="s">
        <v>31</v>
      </c>
      <c r="F562" t="s">
        <v>140</v>
      </c>
      <c r="G562" t="s">
        <v>834</v>
      </c>
      <c r="H562">
        <v>2</v>
      </c>
      <c r="I562" t="s">
        <v>1062</v>
      </c>
      <c r="J562" s="2">
        <v>45666</v>
      </c>
      <c r="K562" s="2">
        <v>45757</v>
      </c>
    </row>
    <row r="563" spans="1:11" x14ac:dyDescent="0.25">
      <c r="A563" t="s">
        <v>1623</v>
      </c>
      <c r="B563" t="s">
        <v>115</v>
      </c>
      <c r="C563" t="s">
        <v>51</v>
      </c>
      <c r="D563" t="s">
        <v>21</v>
      </c>
      <c r="E563" t="s">
        <v>31</v>
      </c>
      <c r="F563" t="s">
        <v>168</v>
      </c>
      <c r="G563" t="s">
        <v>815</v>
      </c>
      <c r="H563">
        <v>1</v>
      </c>
      <c r="I563" t="s">
        <v>1050</v>
      </c>
      <c r="J563" s="2">
        <v>45664</v>
      </c>
      <c r="K563" s="2">
        <v>45748</v>
      </c>
    </row>
    <row r="564" spans="1:11" x14ac:dyDescent="0.25">
      <c r="A564" t="s">
        <v>1624</v>
      </c>
      <c r="B564" t="s">
        <v>72</v>
      </c>
      <c r="C564" t="s">
        <v>73</v>
      </c>
      <c r="D564" t="s">
        <v>28</v>
      </c>
      <c r="E564" t="s">
        <v>31</v>
      </c>
      <c r="F564" t="s">
        <v>22</v>
      </c>
      <c r="G564" t="s">
        <v>890</v>
      </c>
      <c r="H564">
        <v>5</v>
      </c>
      <c r="I564" t="s">
        <v>1050</v>
      </c>
      <c r="J564" s="2">
        <v>45670</v>
      </c>
      <c r="K564" s="2">
        <v>45761</v>
      </c>
    </row>
    <row r="565" spans="1:11" x14ac:dyDescent="0.25">
      <c r="A565" t="s">
        <v>1625</v>
      </c>
      <c r="B565" t="s">
        <v>106</v>
      </c>
      <c r="C565" t="s">
        <v>107</v>
      </c>
      <c r="D565" t="s">
        <v>67</v>
      </c>
      <c r="E565" t="s">
        <v>31</v>
      </c>
      <c r="F565" t="s">
        <v>140</v>
      </c>
      <c r="G565" t="s">
        <v>991</v>
      </c>
      <c r="H565">
        <v>3</v>
      </c>
      <c r="I565" t="s">
        <v>1060</v>
      </c>
      <c r="J565" s="2">
        <v>45663</v>
      </c>
      <c r="K565" s="2">
        <v>45747</v>
      </c>
    </row>
    <row r="566" spans="1:11" x14ac:dyDescent="0.25">
      <c r="A566" t="s">
        <v>1626</v>
      </c>
      <c r="B566" t="s">
        <v>90</v>
      </c>
      <c r="C566" t="s">
        <v>91</v>
      </c>
      <c r="D566" t="s">
        <v>21</v>
      </c>
      <c r="E566" t="s">
        <v>31</v>
      </c>
      <c r="F566" t="s">
        <v>168</v>
      </c>
      <c r="G566" t="s">
        <v>180</v>
      </c>
      <c r="H566">
        <v>3</v>
      </c>
      <c r="I566" t="s">
        <v>1060</v>
      </c>
      <c r="J566" s="2">
        <v>45670</v>
      </c>
      <c r="K566" s="2">
        <v>45754</v>
      </c>
    </row>
    <row r="567" spans="1:11" x14ac:dyDescent="0.25">
      <c r="A567" t="s">
        <v>1627</v>
      </c>
      <c r="B567" t="s">
        <v>117</v>
      </c>
      <c r="C567" t="s">
        <v>75</v>
      </c>
      <c r="D567" t="s">
        <v>18</v>
      </c>
      <c r="E567" t="s">
        <v>31</v>
      </c>
      <c r="F567" t="s">
        <v>140</v>
      </c>
      <c r="G567" t="s">
        <v>560</v>
      </c>
      <c r="H567">
        <v>2</v>
      </c>
      <c r="I567" t="s">
        <v>1050</v>
      </c>
      <c r="J567" s="2">
        <v>45666</v>
      </c>
      <c r="K567" s="2">
        <v>45764</v>
      </c>
    </row>
    <row r="568" spans="1:11" x14ac:dyDescent="0.25">
      <c r="A568" t="s">
        <v>1628</v>
      </c>
      <c r="B568" t="s">
        <v>69</v>
      </c>
      <c r="C568" t="s">
        <v>70</v>
      </c>
      <c r="D568" t="s">
        <v>9</v>
      </c>
      <c r="E568" t="s">
        <v>31</v>
      </c>
      <c r="F568" t="s">
        <v>140</v>
      </c>
      <c r="G568" t="s">
        <v>671</v>
      </c>
      <c r="H568">
        <v>3</v>
      </c>
      <c r="I568" t="s">
        <v>1050</v>
      </c>
      <c r="J568" s="2">
        <v>45663</v>
      </c>
      <c r="K568" s="2">
        <v>45747</v>
      </c>
    </row>
    <row r="569" spans="1:11" x14ac:dyDescent="0.25">
      <c r="A569" t="s">
        <v>1629</v>
      </c>
      <c r="B569" t="s">
        <v>72</v>
      </c>
      <c r="C569" t="s">
        <v>73</v>
      </c>
      <c r="D569" t="s">
        <v>28</v>
      </c>
      <c r="E569" t="s">
        <v>31</v>
      </c>
      <c r="F569" t="s">
        <v>168</v>
      </c>
      <c r="G569" t="s">
        <v>288</v>
      </c>
      <c r="H569">
        <v>6</v>
      </c>
      <c r="I569" t="s">
        <v>1060</v>
      </c>
      <c r="J569" s="2">
        <v>45669</v>
      </c>
      <c r="K569" s="2">
        <v>45767</v>
      </c>
    </row>
    <row r="570" spans="1:11" x14ac:dyDescent="0.25">
      <c r="A570" t="s">
        <v>1630</v>
      </c>
      <c r="B570" t="s">
        <v>26</v>
      </c>
      <c r="C570" t="s">
        <v>27</v>
      </c>
      <c r="D570" t="s">
        <v>28</v>
      </c>
      <c r="E570" t="s">
        <v>31</v>
      </c>
      <c r="F570" t="s">
        <v>140</v>
      </c>
      <c r="G570" t="s">
        <v>893</v>
      </c>
      <c r="H570">
        <v>7</v>
      </c>
      <c r="I570" t="s">
        <v>1062</v>
      </c>
      <c r="J570" s="2">
        <v>45666</v>
      </c>
      <c r="K570" s="2">
        <v>45764</v>
      </c>
    </row>
    <row r="571" spans="1:11" x14ac:dyDescent="0.25">
      <c r="A571" t="s">
        <v>1631</v>
      </c>
      <c r="B571" t="s">
        <v>92</v>
      </c>
      <c r="C571" t="s">
        <v>8</v>
      </c>
      <c r="D571" t="s">
        <v>9</v>
      </c>
      <c r="E571" t="s">
        <v>31</v>
      </c>
      <c r="F571" t="s">
        <v>22</v>
      </c>
      <c r="G571" t="s">
        <v>624</v>
      </c>
      <c r="H571">
        <v>2</v>
      </c>
      <c r="I571" t="s">
        <v>1050</v>
      </c>
      <c r="J571" s="2">
        <v>45668</v>
      </c>
      <c r="K571" s="2">
        <v>45766</v>
      </c>
    </row>
    <row r="572" spans="1:11" x14ac:dyDescent="0.25">
      <c r="A572" t="s">
        <v>1632</v>
      </c>
      <c r="B572" t="s">
        <v>76</v>
      </c>
      <c r="C572" t="s">
        <v>8</v>
      </c>
      <c r="D572" t="s">
        <v>9</v>
      </c>
      <c r="E572" t="s">
        <v>31</v>
      </c>
      <c r="F572" t="s">
        <v>22</v>
      </c>
      <c r="G572" t="s">
        <v>254</v>
      </c>
      <c r="H572">
        <v>3</v>
      </c>
      <c r="I572" t="s">
        <v>1050</v>
      </c>
      <c r="J572" s="2">
        <v>45665</v>
      </c>
      <c r="K572" s="2">
        <v>45756</v>
      </c>
    </row>
    <row r="573" spans="1:11" x14ac:dyDescent="0.25">
      <c r="A573" t="s">
        <v>1633</v>
      </c>
      <c r="B573" t="s">
        <v>68</v>
      </c>
      <c r="C573" t="s">
        <v>49</v>
      </c>
      <c r="D573" t="s">
        <v>28</v>
      </c>
      <c r="E573" t="s">
        <v>31</v>
      </c>
      <c r="F573" t="s">
        <v>168</v>
      </c>
      <c r="G573" t="s">
        <v>1120</v>
      </c>
      <c r="H573">
        <v>3</v>
      </c>
      <c r="I573" t="s">
        <v>1060</v>
      </c>
      <c r="J573" s="2">
        <v>45664</v>
      </c>
      <c r="K573" s="2">
        <v>45762</v>
      </c>
    </row>
    <row r="574" spans="1:11" x14ac:dyDescent="0.25">
      <c r="A574" t="s">
        <v>1634</v>
      </c>
      <c r="B574" t="s">
        <v>118</v>
      </c>
      <c r="C574" t="s">
        <v>82</v>
      </c>
      <c r="D574" t="s">
        <v>25</v>
      </c>
      <c r="E574" t="s">
        <v>31</v>
      </c>
      <c r="F574" t="s">
        <v>168</v>
      </c>
      <c r="G574" t="s">
        <v>401</v>
      </c>
      <c r="H574">
        <v>5</v>
      </c>
      <c r="I574" t="s">
        <v>1062</v>
      </c>
      <c r="J574" s="2">
        <v>45670</v>
      </c>
      <c r="K574" s="2">
        <v>45754</v>
      </c>
    </row>
    <row r="575" spans="1:11" x14ac:dyDescent="0.25">
      <c r="A575" t="s">
        <v>1635</v>
      </c>
      <c r="B575" t="s">
        <v>86</v>
      </c>
      <c r="C575" t="s">
        <v>87</v>
      </c>
      <c r="D575" t="s">
        <v>67</v>
      </c>
      <c r="E575" t="s">
        <v>31</v>
      </c>
      <c r="F575" t="s">
        <v>140</v>
      </c>
      <c r="G575" t="s">
        <v>713</v>
      </c>
      <c r="H575">
        <v>5</v>
      </c>
      <c r="I575" t="s">
        <v>1050</v>
      </c>
      <c r="J575" s="2">
        <v>45666</v>
      </c>
      <c r="K575" s="2">
        <v>45757</v>
      </c>
    </row>
    <row r="576" spans="1:11" x14ac:dyDescent="0.25">
      <c r="A576" t="s">
        <v>1636</v>
      </c>
      <c r="B576" t="s">
        <v>102</v>
      </c>
      <c r="C576" t="s">
        <v>37</v>
      </c>
      <c r="D576" t="s">
        <v>14</v>
      </c>
      <c r="E576" t="s">
        <v>31</v>
      </c>
      <c r="F576" t="s">
        <v>22</v>
      </c>
      <c r="G576" t="s">
        <v>1012</v>
      </c>
      <c r="H576">
        <v>3</v>
      </c>
      <c r="I576" t="s">
        <v>1062</v>
      </c>
      <c r="J576" s="2">
        <v>45669</v>
      </c>
      <c r="K576" s="2">
        <v>45760</v>
      </c>
    </row>
    <row r="577" spans="1:11" x14ac:dyDescent="0.25">
      <c r="A577" t="s">
        <v>1637</v>
      </c>
      <c r="B577" t="s">
        <v>29</v>
      </c>
      <c r="C577" t="s">
        <v>30</v>
      </c>
      <c r="D577" t="s">
        <v>18</v>
      </c>
      <c r="E577" t="s">
        <v>31</v>
      </c>
      <c r="F577" t="s">
        <v>168</v>
      </c>
      <c r="G577" t="s">
        <v>918</v>
      </c>
      <c r="H577">
        <v>5</v>
      </c>
      <c r="I577" t="s">
        <v>1060</v>
      </c>
      <c r="J577" s="2">
        <v>45668</v>
      </c>
      <c r="K577" s="2">
        <v>45759</v>
      </c>
    </row>
    <row r="578" spans="1:11" x14ac:dyDescent="0.25">
      <c r="A578" t="s">
        <v>1638</v>
      </c>
      <c r="B578" t="s">
        <v>93</v>
      </c>
      <c r="C578" t="s">
        <v>79</v>
      </c>
      <c r="D578" t="s">
        <v>25</v>
      </c>
      <c r="E578" t="s">
        <v>31</v>
      </c>
      <c r="F578" t="s">
        <v>168</v>
      </c>
      <c r="G578" t="s">
        <v>1003</v>
      </c>
      <c r="H578">
        <v>1</v>
      </c>
      <c r="I578" t="s">
        <v>1060</v>
      </c>
      <c r="J578" s="2">
        <v>45667</v>
      </c>
      <c r="K578" s="2">
        <v>45758</v>
      </c>
    </row>
    <row r="579" spans="1:11" x14ac:dyDescent="0.25">
      <c r="A579" t="s">
        <v>1639</v>
      </c>
      <c r="B579" t="s">
        <v>109</v>
      </c>
      <c r="C579" t="s">
        <v>91</v>
      </c>
      <c r="D579" t="s">
        <v>21</v>
      </c>
      <c r="E579" t="s">
        <v>31</v>
      </c>
      <c r="F579" t="s">
        <v>168</v>
      </c>
      <c r="G579" t="s">
        <v>652</v>
      </c>
      <c r="H579">
        <v>3</v>
      </c>
      <c r="I579" t="s">
        <v>1062</v>
      </c>
      <c r="J579" s="2">
        <v>45669</v>
      </c>
      <c r="K579" s="2">
        <v>45753</v>
      </c>
    </row>
    <row r="580" spans="1:11" x14ac:dyDescent="0.25">
      <c r="A580" t="s">
        <v>1640</v>
      </c>
      <c r="B580" t="s">
        <v>85</v>
      </c>
      <c r="C580" t="s">
        <v>84</v>
      </c>
      <c r="D580" t="s">
        <v>28</v>
      </c>
      <c r="E580" t="s">
        <v>31</v>
      </c>
      <c r="F580" t="s">
        <v>140</v>
      </c>
      <c r="G580" t="s">
        <v>578</v>
      </c>
      <c r="H580">
        <v>2</v>
      </c>
      <c r="I580" t="s">
        <v>1062</v>
      </c>
      <c r="J580" s="2">
        <v>45668</v>
      </c>
      <c r="K580" s="2">
        <v>45759</v>
      </c>
    </row>
    <row r="581" spans="1:11" x14ac:dyDescent="0.25">
      <c r="A581" t="s">
        <v>1641</v>
      </c>
      <c r="B581" t="s">
        <v>88</v>
      </c>
      <c r="C581" t="s">
        <v>89</v>
      </c>
      <c r="D581" t="s">
        <v>34</v>
      </c>
      <c r="E581" t="s">
        <v>31</v>
      </c>
      <c r="F581" t="s">
        <v>168</v>
      </c>
      <c r="G581" t="s">
        <v>787</v>
      </c>
      <c r="H581">
        <v>1</v>
      </c>
      <c r="I581" t="s">
        <v>1050</v>
      </c>
      <c r="J581" s="2">
        <v>45668</v>
      </c>
      <c r="K581" s="2">
        <v>45759</v>
      </c>
    </row>
    <row r="582" spans="1:11" x14ac:dyDescent="0.25">
      <c r="A582" t="s">
        <v>1642</v>
      </c>
      <c r="B582" t="s">
        <v>117</v>
      </c>
      <c r="C582" t="s">
        <v>75</v>
      </c>
      <c r="D582" t="s">
        <v>18</v>
      </c>
      <c r="E582" t="s">
        <v>31</v>
      </c>
      <c r="F582" t="s">
        <v>168</v>
      </c>
      <c r="G582" t="s">
        <v>368</v>
      </c>
      <c r="H582">
        <v>6</v>
      </c>
      <c r="I582" t="s">
        <v>1060</v>
      </c>
      <c r="J582" s="2">
        <v>45667</v>
      </c>
      <c r="K582" s="2">
        <v>45765</v>
      </c>
    </row>
    <row r="583" spans="1:11" x14ac:dyDescent="0.25">
      <c r="A583" t="s">
        <v>1643</v>
      </c>
      <c r="B583" t="s">
        <v>90</v>
      </c>
      <c r="C583" t="s">
        <v>91</v>
      </c>
      <c r="D583" t="s">
        <v>21</v>
      </c>
      <c r="E583" t="s">
        <v>31</v>
      </c>
      <c r="F583" t="s">
        <v>22</v>
      </c>
      <c r="G583" t="s">
        <v>292</v>
      </c>
      <c r="H583">
        <v>5</v>
      </c>
      <c r="I583" t="s">
        <v>1060</v>
      </c>
      <c r="J583" s="2">
        <v>45665</v>
      </c>
      <c r="K583" s="2">
        <v>45756</v>
      </c>
    </row>
    <row r="584" spans="1:11" x14ac:dyDescent="0.25">
      <c r="A584" t="s">
        <v>1644</v>
      </c>
      <c r="B584" t="s">
        <v>116</v>
      </c>
      <c r="C584" t="s">
        <v>84</v>
      </c>
      <c r="D584" t="s">
        <v>28</v>
      </c>
      <c r="E584" t="s">
        <v>31</v>
      </c>
      <c r="F584" t="s">
        <v>168</v>
      </c>
      <c r="G584" t="s">
        <v>958</v>
      </c>
      <c r="H584">
        <v>6</v>
      </c>
      <c r="I584" t="s">
        <v>1062</v>
      </c>
      <c r="J584" s="2">
        <v>45668</v>
      </c>
      <c r="K584" s="2">
        <v>45766</v>
      </c>
    </row>
    <row r="585" spans="1:11" x14ac:dyDescent="0.25">
      <c r="A585" t="s">
        <v>1645</v>
      </c>
      <c r="B585" t="s">
        <v>111</v>
      </c>
      <c r="C585" t="s">
        <v>107</v>
      </c>
      <c r="D585" t="s">
        <v>67</v>
      </c>
      <c r="E585" t="s">
        <v>31</v>
      </c>
      <c r="F585" t="s">
        <v>140</v>
      </c>
      <c r="G585" t="s">
        <v>936</v>
      </c>
      <c r="H585">
        <v>3</v>
      </c>
      <c r="I585" t="s">
        <v>1060</v>
      </c>
      <c r="J585" s="2">
        <v>45665</v>
      </c>
      <c r="K585" s="2">
        <v>45756</v>
      </c>
    </row>
    <row r="586" spans="1:11" x14ac:dyDescent="0.25">
      <c r="A586" t="s">
        <v>1646</v>
      </c>
      <c r="B586" t="s">
        <v>106</v>
      </c>
      <c r="C586" t="s">
        <v>107</v>
      </c>
      <c r="D586" t="s">
        <v>67</v>
      </c>
      <c r="E586" t="s">
        <v>31</v>
      </c>
      <c r="F586" t="s">
        <v>140</v>
      </c>
      <c r="G586" t="s">
        <v>1120</v>
      </c>
      <c r="H586">
        <v>2</v>
      </c>
      <c r="I586" t="s">
        <v>1050</v>
      </c>
      <c r="J586" s="2">
        <v>45664</v>
      </c>
      <c r="K586" s="2">
        <v>45762</v>
      </c>
    </row>
    <row r="587" spans="1:11" x14ac:dyDescent="0.25">
      <c r="A587" t="s">
        <v>1647</v>
      </c>
      <c r="B587" t="s">
        <v>88</v>
      </c>
      <c r="C587" t="s">
        <v>89</v>
      </c>
      <c r="D587" t="s">
        <v>34</v>
      </c>
      <c r="E587" t="s">
        <v>31</v>
      </c>
      <c r="F587" t="s">
        <v>22</v>
      </c>
      <c r="G587" t="s">
        <v>523</v>
      </c>
      <c r="H587">
        <v>2</v>
      </c>
      <c r="I587" t="s">
        <v>1060</v>
      </c>
      <c r="J587" s="2">
        <v>45664</v>
      </c>
      <c r="K587" s="2">
        <v>45755</v>
      </c>
    </row>
    <row r="588" spans="1:11" x14ac:dyDescent="0.25">
      <c r="A588" t="s">
        <v>1648</v>
      </c>
      <c r="B588" t="s">
        <v>7</v>
      </c>
      <c r="C588" t="s">
        <v>8</v>
      </c>
      <c r="D588" t="s">
        <v>9</v>
      </c>
      <c r="E588" t="s">
        <v>31</v>
      </c>
      <c r="F588" t="s">
        <v>22</v>
      </c>
      <c r="G588" t="s">
        <v>719</v>
      </c>
      <c r="H588">
        <v>5</v>
      </c>
      <c r="I588" t="s">
        <v>1062</v>
      </c>
      <c r="J588" s="2">
        <v>45665</v>
      </c>
      <c r="K588" s="2">
        <v>45749</v>
      </c>
    </row>
    <row r="589" spans="1:11" x14ac:dyDescent="0.25">
      <c r="A589" t="s">
        <v>1649</v>
      </c>
      <c r="B589" t="s">
        <v>92</v>
      </c>
      <c r="C589" t="s">
        <v>8</v>
      </c>
      <c r="D589" t="s">
        <v>9</v>
      </c>
      <c r="E589" t="s">
        <v>31</v>
      </c>
      <c r="F589" t="s">
        <v>140</v>
      </c>
      <c r="G589" t="s">
        <v>991</v>
      </c>
      <c r="H589">
        <v>1</v>
      </c>
      <c r="I589" t="s">
        <v>1060</v>
      </c>
      <c r="J589" s="2">
        <v>45668</v>
      </c>
      <c r="K589" s="2">
        <v>45759</v>
      </c>
    </row>
    <row r="590" spans="1:11" x14ac:dyDescent="0.25">
      <c r="A590" t="s">
        <v>1650</v>
      </c>
      <c r="B590" t="s">
        <v>41</v>
      </c>
      <c r="C590" t="s">
        <v>42</v>
      </c>
      <c r="D590" t="s">
        <v>28</v>
      </c>
      <c r="E590" t="s">
        <v>31</v>
      </c>
      <c r="F590" t="s">
        <v>168</v>
      </c>
      <c r="G590" t="s">
        <v>961</v>
      </c>
      <c r="H590">
        <v>2</v>
      </c>
      <c r="I590" t="s">
        <v>1062</v>
      </c>
      <c r="J590" s="2">
        <v>45668</v>
      </c>
      <c r="K590" s="2">
        <v>45766</v>
      </c>
    </row>
    <row r="591" spans="1:11" x14ac:dyDescent="0.25">
      <c r="A591" t="s">
        <v>1651</v>
      </c>
      <c r="B591" t="s">
        <v>103</v>
      </c>
      <c r="C591" t="s">
        <v>84</v>
      </c>
      <c r="D591" t="s">
        <v>28</v>
      </c>
      <c r="E591" t="s">
        <v>31</v>
      </c>
      <c r="F591" t="s">
        <v>140</v>
      </c>
      <c r="G591" t="s">
        <v>530</v>
      </c>
      <c r="H591">
        <v>1</v>
      </c>
      <c r="I591" t="s">
        <v>1060</v>
      </c>
      <c r="J591" s="2">
        <v>45665</v>
      </c>
      <c r="K591" s="2">
        <v>45756</v>
      </c>
    </row>
    <row r="592" spans="1:11" x14ac:dyDescent="0.25">
      <c r="A592" t="s">
        <v>1652</v>
      </c>
      <c r="B592" t="s">
        <v>109</v>
      </c>
      <c r="C592" t="s">
        <v>91</v>
      </c>
      <c r="D592" t="s">
        <v>21</v>
      </c>
      <c r="E592" t="s">
        <v>31</v>
      </c>
      <c r="F592" t="s">
        <v>22</v>
      </c>
      <c r="G592" t="s">
        <v>740</v>
      </c>
      <c r="H592">
        <v>5</v>
      </c>
      <c r="I592" t="s">
        <v>1050</v>
      </c>
      <c r="J592" s="2">
        <v>45665</v>
      </c>
      <c r="K592" s="2">
        <v>45756</v>
      </c>
    </row>
    <row r="593" spans="1:11" x14ac:dyDescent="0.25">
      <c r="A593" t="s">
        <v>1653</v>
      </c>
      <c r="B593" t="s">
        <v>62</v>
      </c>
      <c r="C593" t="s">
        <v>24</v>
      </c>
      <c r="D593" t="s">
        <v>25</v>
      </c>
      <c r="E593" t="s">
        <v>31</v>
      </c>
      <c r="F593" t="s">
        <v>168</v>
      </c>
      <c r="G593" t="s">
        <v>1003</v>
      </c>
      <c r="H593">
        <v>4</v>
      </c>
      <c r="I593" t="s">
        <v>1060</v>
      </c>
      <c r="J593" s="2">
        <v>45663</v>
      </c>
      <c r="K593" s="2">
        <v>45747</v>
      </c>
    </row>
    <row r="594" spans="1:11" x14ac:dyDescent="0.25">
      <c r="A594" t="s">
        <v>1654</v>
      </c>
      <c r="B594" t="s">
        <v>74</v>
      </c>
      <c r="C594" t="s">
        <v>75</v>
      </c>
      <c r="D594" t="s">
        <v>18</v>
      </c>
      <c r="E594" t="s">
        <v>31</v>
      </c>
      <c r="F594" t="s">
        <v>140</v>
      </c>
      <c r="G594" t="s">
        <v>374</v>
      </c>
      <c r="H594">
        <v>4</v>
      </c>
      <c r="I594" t="s">
        <v>1060</v>
      </c>
      <c r="J594" s="2">
        <v>45668</v>
      </c>
      <c r="K594" s="2">
        <v>45766</v>
      </c>
    </row>
    <row r="595" spans="1:11" x14ac:dyDescent="0.25">
      <c r="A595" t="s">
        <v>1655</v>
      </c>
      <c r="B595" t="s">
        <v>45</v>
      </c>
      <c r="C595" t="s">
        <v>33</v>
      </c>
      <c r="D595" t="s">
        <v>34</v>
      </c>
      <c r="E595" t="s">
        <v>31</v>
      </c>
      <c r="F595" t="s">
        <v>168</v>
      </c>
      <c r="G595" t="s">
        <v>945</v>
      </c>
      <c r="H595">
        <v>4</v>
      </c>
      <c r="I595" t="s">
        <v>1060</v>
      </c>
      <c r="J595" s="2">
        <v>45670</v>
      </c>
      <c r="K595" s="2">
        <v>45761</v>
      </c>
    </row>
    <row r="596" spans="1:11" x14ac:dyDescent="0.25">
      <c r="A596" t="s">
        <v>1656</v>
      </c>
      <c r="B596" t="s">
        <v>104</v>
      </c>
      <c r="C596" t="s">
        <v>75</v>
      </c>
      <c r="D596" t="s">
        <v>18</v>
      </c>
      <c r="E596" t="s">
        <v>31</v>
      </c>
      <c r="F596" t="s">
        <v>22</v>
      </c>
      <c r="G596" t="s">
        <v>973</v>
      </c>
      <c r="H596">
        <v>3</v>
      </c>
      <c r="I596" t="s">
        <v>1050</v>
      </c>
      <c r="J596" s="2">
        <v>45669</v>
      </c>
      <c r="K596" s="2">
        <v>45753</v>
      </c>
    </row>
    <row r="597" spans="1:11" x14ac:dyDescent="0.25">
      <c r="A597" t="s">
        <v>1657</v>
      </c>
      <c r="B597" t="s">
        <v>74</v>
      </c>
      <c r="C597" t="s">
        <v>75</v>
      </c>
      <c r="D597" t="s">
        <v>18</v>
      </c>
      <c r="E597" t="s">
        <v>31</v>
      </c>
      <c r="F597" t="s">
        <v>168</v>
      </c>
      <c r="G597" t="s">
        <v>878</v>
      </c>
      <c r="H597">
        <v>3</v>
      </c>
      <c r="I597" t="s">
        <v>1060</v>
      </c>
      <c r="J597" s="2">
        <v>45669</v>
      </c>
      <c r="K597" s="2">
        <v>45753</v>
      </c>
    </row>
    <row r="598" spans="1:11" x14ac:dyDescent="0.25">
      <c r="A598" t="s">
        <v>1658</v>
      </c>
      <c r="B598" t="s">
        <v>112</v>
      </c>
      <c r="C598" t="s">
        <v>8</v>
      </c>
      <c r="D598" t="s">
        <v>9</v>
      </c>
      <c r="E598" t="s">
        <v>31</v>
      </c>
      <c r="F598" t="s">
        <v>22</v>
      </c>
      <c r="G598" t="s">
        <v>288</v>
      </c>
      <c r="H598">
        <v>3</v>
      </c>
      <c r="I598" t="s">
        <v>1060</v>
      </c>
      <c r="J598" s="2">
        <v>45666</v>
      </c>
      <c r="K598" s="2">
        <v>45764</v>
      </c>
    </row>
    <row r="599" spans="1:11" x14ac:dyDescent="0.25">
      <c r="A599" t="s">
        <v>1659</v>
      </c>
      <c r="B599" t="s">
        <v>117</v>
      </c>
      <c r="C599" t="s">
        <v>75</v>
      </c>
      <c r="D599" t="s">
        <v>18</v>
      </c>
      <c r="E599" t="s">
        <v>31</v>
      </c>
      <c r="F599" t="s">
        <v>140</v>
      </c>
      <c r="G599" t="s">
        <v>469</v>
      </c>
      <c r="H599">
        <v>3</v>
      </c>
      <c r="I599" t="s">
        <v>1050</v>
      </c>
      <c r="J599" s="2">
        <v>45665</v>
      </c>
      <c r="K599" s="2">
        <v>45749</v>
      </c>
    </row>
    <row r="600" spans="1:11" x14ac:dyDescent="0.25">
      <c r="A600" t="s">
        <v>1660</v>
      </c>
      <c r="B600" t="s">
        <v>57</v>
      </c>
      <c r="C600" t="s">
        <v>27</v>
      </c>
      <c r="D600" t="s">
        <v>28</v>
      </c>
      <c r="E600" t="s">
        <v>31</v>
      </c>
      <c r="F600" t="s">
        <v>140</v>
      </c>
      <c r="G600" t="s">
        <v>781</v>
      </c>
      <c r="H600">
        <v>1</v>
      </c>
      <c r="I600" t="s">
        <v>1050</v>
      </c>
      <c r="J600" s="2">
        <v>45670</v>
      </c>
      <c r="K600" s="2">
        <v>45761</v>
      </c>
    </row>
    <row r="601" spans="1:11" x14ac:dyDescent="0.25">
      <c r="A601" t="s">
        <v>1661</v>
      </c>
      <c r="B601" t="s">
        <v>112</v>
      </c>
      <c r="C601" t="s">
        <v>8</v>
      </c>
      <c r="D601" t="s">
        <v>9</v>
      </c>
      <c r="E601" t="s">
        <v>31</v>
      </c>
      <c r="F601" t="s">
        <v>22</v>
      </c>
      <c r="G601" t="s">
        <v>756</v>
      </c>
      <c r="H601">
        <v>1</v>
      </c>
      <c r="I601" t="s">
        <v>1060</v>
      </c>
      <c r="J601" s="2">
        <v>45668</v>
      </c>
      <c r="K601" s="2">
        <v>45766</v>
      </c>
    </row>
    <row r="602" spans="1:11" x14ac:dyDescent="0.25">
      <c r="A602" t="s">
        <v>1662</v>
      </c>
      <c r="B602" t="s">
        <v>43</v>
      </c>
      <c r="C602" t="s">
        <v>44</v>
      </c>
      <c r="D602" t="s">
        <v>18</v>
      </c>
      <c r="E602" t="s">
        <v>31</v>
      </c>
      <c r="F602" t="s">
        <v>140</v>
      </c>
      <c r="G602" t="s">
        <v>591</v>
      </c>
      <c r="H602">
        <v>4</v>
      </c>
      <c r="I602" t="s">
        <v>1062</v>
      </c>
      <c r="J602" s="2">
        <v>45667</v>
      </c>
      <c r="K602" s="2">
        <v>45751</v>
      </c>
    </row>
    <row r="603" spans="1:11" x14ac:dyDescent="0.25">
      <c r="A603" t="s">
        <v>1663</v>
      </c>
      <c r="B603" t="s">
        <v>76</v>
      </c>
      <c r="C603" t="s">
        <v>8</v>
      </c>
      <c r="D603" t="s">
        <v>9</v>
      </c>
      <c r="E603" t="s">
        <v>31</v>
      </c>
      <c r="F603" t="s">
        <v>168</v>
      </c>
      <c r="G603" t="s">
        <v>812</v>
      </c>
      <c r="H603">
        <v>5</v>
      </c>
      <c r="I603" t="s">
        <v>1060</v>
      </c>
      <c r="J603" s="2">
        <v>45669</v>
      </c>
      <c r="K603" s="2">
        <v>45767</v>
      </c>
    </row>
    <row r="604" spans="1:11" x14ac:dyDescent="0.25">
      <c r="A604" t="s">
        <v>1664</v>
      </c>
      <c r="B604" t="s">
        <v>83</v>
      </c>
      <c r="C604" t="s">
        <v>84</v>
      </c>
      <c r="D604" t="s">
        <v>28</v>
      </c>
      <c r="E604" t="s">
        <v>31</v>
      </c>
      <c r="F604" t="s">
        <v>168</v>
      </c>
      <c r="G604" t="s">
        <v>630</v>
      </c>
      <c r="H604">
        <v>2</v>
      </c>
      <c r="I604" t="s">
        <v>1062</v>
      </c>
      <c r="J604" s="2">
        <v>45668</v>
      </c>
      <c r="K604" s="2">
        <v>45759</v>
      </c>
    </row>
    <row r="605" spans="1:11" x14ac:dyDescent="0.25">
      <c r="A605" t="s">
        <v>1665</v>
      </c>
      <c r="B605" t="s">
        <v>94</v>
      </c>
      <c r="C605" t="s">
        <v>95</v>
      </c>
      <c r="D605" t="s">
        <v>21</v>
      </c>
      <c r="E605" t="s">
        <v>31</v>
      </c>
      <c r="F605" t="s">
        <v>168</v>
      </c>
      <c r="G605" t="s">
        <v>195</v>
      </c>
      <c r="H605">
        <v>7</v>
      </c>
      <c r="I605" t="s">
        <v>1062</v>
      </c>
      <c r="J605" s="2">
        <v>45667</v>
      </c>
      <c r="K605" s="2">
        <v>45765</v>
      </c>
    </row>
    <row r="606" spans="1:11" x14ac:dyDescent="0.25">
      <c r="A606" t="s">
        <v>1666</v>
      </c>
      <c r="B606" t="s">
        <v>23</v>
      </c>
      <c r="C606" t="s">
        <v>24</v>
      </c>
      <c r="D606" t="s">
        <v>25</v>
      </c>
      <c r="E606" t="s">
        <v>31</v>
      </c>
      <c r="F606" t="s">
        <v>22</v>
      </c>
      <c r="G606" t="s">
        <v>952</v>
      </c>
      <c r="H606">
        <v>5</v>
      </c>
      <c r="I606" t="s">
        <v>1050</v>
      </c>
      <c r="J606" s="2">
        <v>45670</v>
      </c>
      <c r="K606" s="2">
        <v>45768</v>
      </c>
    </row>
    <row r="607" spans="1:11" x14ac:dyDescent="0.25">
      <c r="A607" t="s">
        <v>1667</v>
      </c>
      <c r="B607" t="s">
        <v>78</v>
      </c>
      <c r="C607" t="s">
        <v>79</v>
      </c>
      <c r="D607" t="s">
        <v>25</v>
      </c>
      <c r="E607" t="s">
        <v>31</v>
      </c>
      <c r="F607" t="s">
        <v>22</v>
      </c>
      <c r="G607" t="s">
        <v>536</v>
      </c>
      <c r="H607">
        <v>1</v>
      </c>
      <c r="I607" t="s">
        <v>1060</v>
      </c>
      <c r="J607" s="2">
        <v>45663</v>
      </c>
      <c r="K607" s="2">
        <v>45747</v>
      </c>
    </row>
    <row r="608" spans="1:11" x14ac:dyDescent="0.25">
      <c r="A608" t="s">
        <v>1668</v>
      </c>
      <c r="B608" t="s">
        <v>98</v>
      </c>
      <c r="C608" t="s">
        <v>79</v>
      </c>
      <c r="D608" t="s">
        <v>25</v>
      </c>
      <c r="E608" t="s">
        <v>31</v>
      </c>
      <c r="F608" t="s">
        <v>22</v>
      </c>
      <c r="G608" t="s">
        <v>850</v>
      </c>
      <c r="H608">
        <v>5</v>
      </c>
      <c r="I608" t="s">
        <v>1062</v>
      </c>
      <c r="J608" s="2">
        <v>45666</v>
      </c>
      <c r="K608" s="2">
        <v>45757</v>
      </c>
    </row>
    <row r="609" spans="1:11" x14ac:dyDescent="0.25">
      <c r="A609" t="s">
        <v>1669</v>
      </c>
      <c r="B609" t="s">
        <v>52</v>
      </c>
      <c r="C609" t="s">
        <v>53</v>
      </c>
      <c r="D609" t="s">
        <v>14</v>
      </c>
      <c r="E609" t="s">
        <v>31</v>
      </c>
      <c r="F609" t="s">
        <v>168</v>
      </c>
      <c r="G609" t="s">
        <v>600</v>
      </c>
      <c r="H609">
        <v>5</v>
      </c>
      <c r="I609" t="s">
        <v>1050</v>
      </c>
      <c r="J609" s="2">
        <v>45663</v>
      </c>
      <c r="K609" s="2">
        <v>45754</v>
      </c>
    </row>
    <row r="610" spans="1:11" x14ac:dyDescent="0.25">
      <c r="A610" t="s">
        <v>1670</v>
      </c>
      <c r="B610" t="s">
        <v>86</v>
      </c>
      <c r="C610" t="s">
        <v>87</v>
      </c>
      <c r="D610" t="s">
        <v>67</v>
      </c>
      <c r="E610" t="s">
        <v>31</v>
      </c>
      <c r="F610" t="s">
        <v>22</v>
      </c>
      <c r="G610" t="s">
        <v>591</v>
      </c>
      <c r="H610">
        <v>1</v>
      </c>
      <c r="I610" t="s">
        <v>1060</v>
      </c>
      <c r="J610" s="2">
        <v>45665</v>
      </c>
      <c r="K610" s="2">
        <v>45749</v>
      </c>
    </row>
    <row r="611" spans="1:11" x14ac:dyDescent="0.25">
      <c r="A611" t="s">
        <v>1671</v>
      </c>
      <c r="B611" t="s">
        <v>102</v>
      </c>
      <c r="C611" t="s">
        <v>37</v>
      </c>
      <c r="D611" t="s">
        <v>14</v>
      </c>
      <c r="E611" t="s">
        <v>31</v>
      </c>
      <c r="F611" t="s">
        <v>168</v>
      </c>
      <c r="G611" t="s">
        <v>705</v>
      </c>
      <c r="H611">
        <v>4</v>
      </c>
      <c r="I611" t="s">
        <v>1062</v>
      </c>
      <c r="J611" s="2">
        <v>45663</v>
      </c>
      <c r="K611" s="2">
        <v>45747</v>
      </c>
    </row>
    <row r="612" spans="1:11" x14ac:dyDescent="0.25">
      <c r="A612" t="s">
        <v>1672</v>
      </c>
      <c r="B612" t="s">
        <v>100</v>
      </c>
      <c r="C612" t="s">
        <v>101</v>
      </c>
      <c r="D612" t="s">
        <v>25</v>
      </c>
      <c r="E612" t="s">
        <v>31</v>
      </c>
      <c r="F612" t="s">
        <v>168</v>
      </c>
      <c r="G612" t="s">
        <v>834</v>
      </c>
      <c r="H612">
        <v>6</v>
      </c>
      <c r="I612" t="s">
        <v>1050</v>
      </c>
      <c r="J612" s="2">
        <v>45664</v>
      </c>
      <c r="K612" s="2">
        <v>45755</v>
      </c>
    </row>
    <row r="613" spans="1:11" x14ac:dyDescent="0.25">
      <c r="A613" t="s">
        <v>1673</v>
      </c>
      <c r="B613" t="s">
        <v>54</v>
      </c>
      <c r="C613" t="s">
        <v>8</v>
      </c>
      <c r="D613" t="s">
        <v>9</v>
      </c>
      <c r="E613" t="s">
        <v>31</v>
      </c>
      <c r="F613" t="s">
        <v>168</v>
      </c>
      <c r="G613" t="s">
        <v>689</v>
      </c>
      <c r="H613">
        <v>7</v>
      </c>
      <c r="I613" t="s">
        <v>1062</v>
      </c>
      <c r="J613" s="2">
        <v>45665</v>
      </c>
      <c r="K613" s="2">
        <v>45749</v>
      </c>
    </row>
    <row r="614" spans="1:11" x14ac:dyDescent="0.25">
      <c r="A614" t="s">
        <v>1674</v>
      </c>
      <c r="B614" t="s">
        <v>76</v>
      </c>
      <c r="C614" t="s">
        <v>8</v>
      </c>
      <c r="D614" t="s">
        <v>9</v>
      </c>
      <c r="E614" t="s">
        <v>31</v>
      </c>
      <c r="F614" t="s">
        <v>22</v>
      </c>
      <c r="G614" t="s">
        <v>809</v>
      </c>
      <c r="H614">
        <v>4</v>
      </c>
      <c r="I614" t="s">
        <v>1060</v>
      </c>
      <c r="J614" s="2">
        <v>45669</v>
      </c>
      <c r="K614" s="2">
        <v>45753</v>
      </c>
    </row>
    <row r="615" spans="1:11" x14ac:dyDescent="0.25">
      <c r="A615" t="s">
        <v>1675</v>
      </c>
      <c r="B615" t="s">
        <v>103</v>
      </c>
      <c r="C615" t="s">
        <v>84</v>
      </c>
      <c r="D615" t="s">
        <v>28</v>
      </c>
      <c r="E615" t="s">
        <v>31</v>
      </c>
      <c r="F615" t="s">
        <v>168</v>
      </c>
      <c r="G615" t="s">
        <v>668</v>
      </c>
      <c r="H615">
        <v>1</v>
      </c>
      <c r="I615" t="s">
        <v>1050</v>
      </c>
      <c r="J615" s="2">
        <v>45670</v>
      </c>
      <c r="K615" s="2">
        <v>45768</v>
      </c>
    </row>
    <row r="616" spans="1:11" x14ac:dyDescent="0.25">
      <c r="A616" t="s">
        <v>1676</v>
      </c>
      <c r="B616" t="s">
        <v>90</v>
      </c>
      <c r="C616" t="s">
        <v>91</v>
      </c>
      <c r="D616" t="s">
        <v>21</v>
      </c>
      <c r="E616" t="s">
        <v>31</v>
      </c>
      <c r="F616" t="s">
        <v>22</v>
      </c>
      <c r="G616" t="s">
        <v>180</v>
      </c>
      <c r="H616">
        <v>5</v>
      </c>
      <c r="I616" t="s">
        <v>1050</v>
      </c>
      <c r="J616" s="2">
        <v>45669</v>
      </c>
      <c r="K616" s="2">
        <v>45760</v>
      </c>
    </row>
    <row r="617" spans="1:11" x14ac:dyDescent="0.25">
      <c r="A617" t="s">
        <v>1677</v>
      </c>
      <c r="B617" t="s">
        <v>103</v>
      </c>
      <c r="C617" t="s">
        <v>84</v>
      </c>
      <c r="D617" t="s">
        <v>28</v>
      </c>
      <c r="E617" t="s">
        <v>31</v>
      </c>
      <c r="F617" t="s">
        <v>140</v>
      </c>
      <c r="G617" t="s">
        <v>905</v>
      </c>
      <c r="H617">
        <v>2</v>
      </c>
      <c r="I617" t="s">
        <v>1050</v>
      </c>
      <c r="J617" s="2">
        <v>45668</v>
      </c>
      <c r="K617" s="2">
        <v>45752</v>
      </c>
    </row>
    <row r="618" spans="1:11" x14ac:dyDescent="0.25">
      <c r="A618" t="s">
        <v>1678</v>
      </c>
      <c r="B618" t="s">
        <v>80</v>
      </c>
      <c r="C618" t="s">
        <v>61</v>
      </c>
      <c r="D618" t="s">
        <v>9</v>
      </c>
      <c r="E618" t="s">
        <v>31</v>
      </c>
      <c r="F618" t="s">
        <v>140</v>
      </c>
      <c r="G618" t="s">
        <v>719</v>
      </c>
      <c r="H618">
        <v>6</v>
      </c>
      <c r="I618" t="s">
        <v>1050</v>
      </c>
      <c r="J618" s="2">
        <v>45670</v>
      </c>
      <c r="K618" s="2">
        <v>45768</v>
      </c>
    </row>
    <row r="619" spans="1:11" x14ac:dyDescent="0.25">
      <c r="A619" t="s">
        <v>1679</v>
      </c>
      <c r="B619" t="s">
        <v>97</v>
      </c>
      <c r="C619" t="s">
        <v>33</v>
      </c>
      <c r="D619" t="s">
        <v>34</v>
      </c>
      <c r="E619" t="s">
        <v>31</v>
      </c>
      <c r="F619" t="s">
        <v>168</v>
      </c>
      <c r="G619" t="s">
        <v>834</v>
      </c>
      <c r="H619">
        <v>3</v>
      </c>
      <c r="I619" t="s">
        <v>1060</v>
      </c>
      <c r="J619" s="2">
        <v>45667</v>
      </c>
      <c r="K619" s="2">
        <v>45758</v>
      </c>
    </row>
    <row r="620" spans="1:11" x14ac:dyDescent="0.25">
      <c r="A620" t="s">
        <v>1680</v>
      </c>
      <c r="B620" t="s">
        <v>113</v>
      </c>
      <c r="C620" t="s">
        <v>30</v>
      </c>
      <c r="D620" t="s">
        <v>18</v>
      </c>
      <c r="E620" t="s">
        <v>31</v>
      </c>
      <c r="F620" t="s">
        <v>168</v>
      </c>
      <c r="G620" t="s">
        <v>658</v>
      </c>
      <c r="H620">
        <v>4</v>
      </c>
      <c r="I620" t="s">
        <v>1050</v>
      </c>
      <c r="J620" s="2">
        <v>45666</v>
      </c>
      <c r="K620" s="2">
        <v>45764</v>
      </c>
    </row>
    <row r="621" spans="1:11" x14ac:dyDescent="0.25">
      <c r="A621" t="s">
        <v>1681</v>
      </c>
      <c r="B621" t="s">
        <v>86</v>
      </c>
      <c r="C621" t="s">
        <v>87</v>
      </c>
      <c r="D621" t="s">
        <v>67</v>
      </c>
      <c r="E621" t="s">
        <v>31</v>
      </c>
      <c r="F621" t="s">
        <v>168</v>
      </c>
      <c r="G621" t="s">
        <v>994</v>
      </c>
      <c r="H621">
        <v>1</v>
      </c>
      <c r="I621" t="s">
        <v>1050</v>
      </c>
      <c r="J621" s="2">
        <v>45670</v>
      </c>
      <c r="K621" s="2">
        <v>45768</v>
      </c>
    </row>
    <row r="622" spans="1:11" x14ac:dyDescent="0.25">
      <c r="A622" t="s">
        <v>1682</v>
      </c>
      <c r="B622" t="s">
        <v>103</v>
      </c>
      <c r="C622" t="s">
        <v>84</v>
      </c>
      <c r="D622" t="s">
        <v>28</v>
      </c>
      <c r="E622" t="s">
        <v>31</v>
      </c>
      <c r="F622" t="s">
        <v>140</v>
      </c>
      <c r="G622" t="s">
        <v>254</v>
      </c>
      <c r="H622">
        <v>2</v>
      </c>
      <c r="I622" t="s">
        <v>1060</v>
      </c>
      <c r="J622" s="2">
        <v>45670</v>
      </c>
      <c r="K622" s="2">
        <v>45754</v>
      </c>
    </row>
    <row r="623" spans="1:11" x14ac:dyDescent="0.25">
      <c r="A623" t="s">
        <v>1683</v>
      </c>
      <c r="B623" t="s">
        <v>72</v>
      </c>
      <c r="C623" t="s">
        <v>73</v>
      </c>
      <c r="D623" t="s">
        <v>28</v>
      </c>
      <c r="E623" t="s">
        <v>31</v>
      </c>
      <c r="F623" t="s">
        <v>140</v>
      </c>
      <c r="G623" t="s">
        <v>365</v>
      </c>
      <c r="H623">
        <v>5</v>
      </c>
      <c r="I623" t="s">
        <v>1060</v>
      </c>
      <c r="J623" s="2">
        <v>45670</v>
      </c>
      <c r="K623" s="2">
        <v>45761</v>
      </c>
    </row>
    <row r="624" spans="1:11" x14ac:dyDescent="0.25">
      <c r="A624" t="s">
        <v>1684</v>
      </c>
      <c r="B624" t="s">
        <v>32</v>
      </c>
      <c r="C624" t="s">
        <v>33</v>
      </c>
      <c r="D624" t="s">
        <v>34</v>
      </c>
      <c r="E624" t="s">
        <v>31</v>
      </c>
      <c r="F624" t="s">
        <v>168</v>
      </c>
      <c r="G624" t="s">
        <v>553</v>
      </c>
      <c r="H624">
        <v>3</v>
      </c>
      <c r="I624" t="s">
        <v>1050</v>
      </c>
      <c r="J624" s="2">
        <v>45664</v>
      </c>
      <c r="K624" s="2">
        <v>45762</v>
      </c>
    </row>
    <row r="625" spans="1:11" x14ac:dyDescent="0.25">
      <c r="A625" t="s">
        <v>1685</v>
      </c>
      <c r="B625" t="s">
        <v>86</v>
      </c>
      <c r="C625" t="s">
        <v>87</v>
      </c>
      <c r="D625" t="s">
        <v>67</v>
      </c>
      <c r="E625" t="s">
        <v>31</v>
      </c>
      <c r="F625" t="s">
        <v>140</v>
      </c>
      <c r="G625" t="s">
        <v>760</v>
      </c>
      <c r="H625">
        <v>2</v>
      </c>
      <c r="I625" t="s">
        <v>1060</v>
      </c>
      <c r="J625" s="2">
        <v>45666</v>
      </c>
      <c r="K625" s="2">
        <v>45750</v>
      </c>
    </row>
    <row r="626" spans="1:11" x14ac:dyDescent="0.25">
      <c r="A626" t="s">
        <v>1686</v>
      </c>
      <c r="B626" t="s">
        <v>86</v>
      </c>
      <c r="C626" t="s">
        <v>87</v>
      </c>
      <c r="D626" t="s">
        <v>67</v>
      </c>
      <c r="E626" t="s">
        <v>31</v>
      </c>
      <c r="F626" t="s">
        <v>168</v>
      </c>
      <c r="G626" t="s">
        <v>615</v>
      </c>
      <c r="H626">
        <v>4</v>
      </c>
      <c r="I626" t="s">
        <v>1062</v>
      </c>
      <c r="J626" s="2">
        <v>45663</v>
      </c>
      <c r="K626" s="2">
        <v>45761</v>
      </c>
    </row>
    <row r="627" spans="1:11" x14ac:dyDescent="0.25">
      <c r="A627" t="s">
        <v>1687</v>
      </c>
      <c r="B627" t="s">
        <v>7</v>
      </c>
      <c r="C627" t="s">
        <v>8</v>
      </c>
      <c r="D627" t="s">
        <v>9</v>
      </c>
      <c r="E627" t="s">
        <v>31</v>
      </c>
      <c r="F627" t="s">
        <v>168</v>
      </c>
      <c r="G627" t="s">
        <v>985</v>
      </c>
      <c r="H627">
        <v>5</v>
      </c>
      <c r="I627" t="s">
        <v>1060</v>
      </c>
      <c r="J627" s="2">
        <v>45668</v>
      </c>
      <c r="K627" s="2">
        <v>45752</v>
      </c>
    </row>
    <row r="628" spans="1:11" x14ac:dyDescent="0.25">
      <c r="A628" t="s">
        <v>1688</v>
      </c>
      <c r="B628" t="s">
        <v>99</v>
      </c>
      <c r="C628" t="s">
        <v>75</v>
      </c>
      <c r="D628" t="s">
        <v>18</v>
      </c>
      <c r="E628" t="s">
        <v>31</v>
      </c>
      <c r="F628" t="s">
        <v>140</v>
      </c>
      <c r="G628" t="s">
        <v>195</v>
      </c>
      <c r="H628">
        <v>2</v>
      </c>
      <c r="I628" t="s">
        <v>1062</v>
      </c>
      <c r="J628" s="2">
        <v>45663</v>
      </c>
      <c r="K628" s="2">
        <v>45747</v>
      </c>
    </row>
    <row r="629" spans="1:11" x14ac:dyDescent="0.25">
      <c r="A629" t="s">
        <v>1689</v>
      </c>
      <c r="B629" t="s">
        <v>69</v>
      </c>
      <c r="C629" t="s">
        <v>70</v>
      </c>
      <c r="D629" t="s">
        <v>9</v>
      </c>
      <c r="E629" t="s">
        <v>31</v>
      </c>
      <c r="F629" t="s">
        <v>140</v>
      </c>
      <c r="G629" t="s">
        <v>988</v>
      </c>
      <c r="H629">
        <v>1</v>
      </c>
      <c r="I629" t="s">
        <v>1050</v>
      </c>
      <c r="J629" s="2">
        <v>45668</v>
      </c>
      <c r="K629" s="2">
        <v>45766</v>
      </c>
    </row>
    <row r="630" spans="1:11" x14ac:dyDescent="0.25">
      <c r="A630" t="s">
        <v>1690</v>
      </c>
      <c r="B630" t="s">
        <v>97</v>
      </c>
      <c r="C630" t="s">
        <v>33</v>
      </c>
      <c r="D630" t="s">
        <v>34</v>
      </c>
      <c r="E630" t="s">
        <v>31</v>
      </c>
      <c r="F630" t="s">
        <v>168</v>
      </c>
      <c r="G630" t="s">
        <v>746</v>
      </c>
      <c r="H630">
        <v>2</v>
      </c>
      <c r="I630" t="s">
        <v>1060</v>
      </c>
      <c r="J630" s="2">
        <v>45664</v>
      </c>
      <c r="K630" s="2">
        <v>45748</v>
      </c>
    </row>
    <row r="631" spans="1:11" x14ac:dyDescent="0.25">
      <c r="A631" t="s">
        <v>1691</v>
      </c>
      <c r="B631" t="s">
        <v>93</v>
      </c>
      <c r="C631" t="s">
        <v>79</v>
      </c>
      <c r="D631" t="s">
        <v>25</v>
      </c>
      <c r="E631" t="s">
        <v>31</v>
      </c>
      <c r="F631" t="s">
        <v>168</v>
      </c>
      <c r="G631" t="s">
        <v>796</v>
      </c>
      <c r="H631">
        <v>4</v>
      </c>
      <c r="I631" t="s">
        <v>1062</v>
      </c>
      <c r="J631" s="2">
        <v>45665</v>
      </c>
      <c r="K631" s="2">
        <v>45749</v>
      </c>
    </row>
    <row r="632" spans="1:11" x14ac:dyDescent="0.25">
      <c r="A632" t="s">
        <v>1692</v>
      </c>
      <c r="B632" t="s">
        <v>46</v>
      </c>
      <c r="C632" t="s">
        <v>47</v>
      </c>
      <c r="D632" t="s">
        <v>34</v>
      </c>
      <c r="E632" t="s">
        <v>31</v>
      </c>
      <c r="F632" t="s">
        <v>140</v>
      </c>
      <c r="G632" t="s">
        <v>787</v>
      </c>
      <c r="H632">
        <v>9</v>
      </c>
      <c r="I632" t="s">
        <v>1060</v>
      </c>
      <c r="J632" s="2">
        <v>45667</v>
      </c>
      <c r="K632" s="2">
        <v>45758</v>
      </c>
    </row>
    <row r="633" spans="1:11" x14ac:dyDescent="0.25">
      <c r="A633" t="s">
        <v>1693</v>
      </c>
      <c r="B633" t="s">
        <v>83</v>
      </c>
      <c r="C633" t="s">
        <v>84</v>
      </c>
      <c r="D633" t="s">
        <v>28</v>
      </c>
      <c r="E633" t="s">
        <v>31</v>
      </c>
      <c r="F633" t="s">
        <v>168</v>
      </c>
      <c r="G633" t="s">
        <v>831</v>
      </c>
      <c r="H633">
        <v>7</v>
      </c>
      <c r="I633" t="s">
        <v>1060</v>
      </c>
      <c r="J633" s="2">
        <v>45663</v>
      </c>
      <c r="K633" s="2">
        <v>45747</v>
      </c>
    </row>
    <row r="634" spans="1:11" x14ac:dyDescent="0.25">
      <c r="A634" t="s">
        <v>1694</v>
      </c>
      <c r="B634" t="s">
        <v>100</v>
      </c>
      <c r="C634" t="s">
        <v>101</v>
      </c>
      <c r="D634" t="s">
        <v>25</v>
      </c>
      <c r="E634" t="s">
        <v>31</v>
      </c>
      <c r="F634" t="s">
        <v>168</v>
      </c>
      <c r="G634" t="s">
        <v>597</v>
      </c>
      <c r="H634">
        <v>5</v>
      </c>
      <c r="I634" t="s">
        <v>1050</v>
      </c>
      <c r="J634" s="2">
        <v>45664</v>
      </c>
      <c r="K634" s="2">
        <v>45755</v>
      </c>
    </row>
    <row r="635" spans="1:11" x14ac:dyDescent="0.25">
      <c r="A635" t="s">
        <v>1695</v>
      </c>
      <c r="B635" t="s">
        <v>83</v>
      </c>
      <c r="C635" t="s">
        <v>84</v>
      </c>
      <c r="D635" t="s">
        <v>28</v>
      </c>
      <c r="E635" t="s">
        <v>31</v>
      </c>
      <c r="F635" t="s">
        <v>140</v>
      </c>
      <c r="G635" t="s">
        <v>582</v>
      </c>
      <c r="H635">
        <v>4</v>
      </c>
      <c r="I635" t="s">
        <v>1060</v>
      </c>
      <c r="J635" s="2">
        <v>45664</v>
      </c>
      <c r="K635" s="2">
        <v>45748</v>
      </c>
    </row>
    <row r="636" spans="1:11" x14ac:dyDescent="0.25">
      <c r="A636" t="s">
        <v>1696</v>
      </c>
      <c r="B636" t="s">
        <v>96</v>
      </c>
      <c r="C636" t="s">
        <v>91</v>
      </c>
      <c r="D636" t="s">
        <v>21</v>
      </c>
      <c r="E636" t="s">
        <v>31</v>
      </c>
      <c r="F636" t="s">
        <v>140</v>
      </c>
      <c r="G636" t="s">
        <v>432</v>
      </c>
      <c r="H636">
        <v>2</v>
      </c>
      <c r="I636" t="s">
        <v>1062</v>
      </c>
      <c r="J636" s="2">
        <v>45669</v>
      </c>
      <c r="K636" s="2">
        <v>45767</v>
      </c>
    </row>
    <row r="637" spans="1:11" x14ac:dyDescent="0.25">
      <c r="A637" t="s">
        <v>1697</v>
      </c>
      <c r="B637" t="s">
        <v>29</v>
      </c>
      <c r="C637" t="s">
        <v>30</v>
      </c>
      <c r="D637" t="s">
        <v>18</v>
      </c>
      <c r="E637" t="s">
        <v>31</v>
      </c>
      <c r="F637" t="s">
        <v>168</v>
      </c>
      <c r="G637" t="s">
        <v>982</v>
      </c>
      <c r="H637">
        <v>1</v>
      </c>
      <c r="I637" t="s">
        <v>1050</v>
      </c>
      <c r="J637" s="2">
        <v>45663</v>
      </c>
      <c r="K637" s="2">
        <v>45747</v>
      </c>
    </row>
    <row r="638" spans="1:11" x14ac:dyDescent="0.25">
      <c r="A638" t="s">
        <v>1698</v>
      </c>
      <c r="B638" t="s">
        <v>96</v>
      </c>
      <c r="C638" t="s">
        <v>91</v>
      </c>
      <c r="D638" t="s">
        <v>21</v>
      </c>
      <c r="E638" t="s">
        <v>31</v>
      </c>
      <c r="F638" t="s">
        <v>22</v>
      </c>
      <c r="G638" t="s">
        <v>191</v>
      </c>
      <c r="H638">
        <v>1</v>
      </c>
      <c r="I638" t="s">
        <v>1050</v>
      </c>
      <c r="J638" s="2">
        <v>45665</v>
      </c>
      <c r="K638" s="2">
        <v>45756</v>
      </c>
    </row>
    <row r="639" spans="1:11" x14ac:dyDescent="0.25">
      <c r="A639" t="s">
        <v>1699</v>
      </c>
      <c r="B639" t="s">
        <v>80</v>
      </c>
      <c r="C639" t="s">
        <v>61</v>
      </c>
      <c r="D639" t="s">
        <v>9</v>
      </c>
      <c r="E639" t="s">
        <v>31</v>
      </c>
      <c r="F639" t="s">
        <v>168</v>
      </c>
      <c r="G639" t="s">
        <v>652</v>
      </c>
      <c r="H639">
        <v>5</v>
      </c>
      <c r="I639" t="s">
        <v>1060</v>
      </c>
      <c r="J639" s="2">
        <v>45667</v>
      </c>
      <c r="K639" s="2">
        <v>45758</v>
      </c>
    </row>
    <row r="640" spans="1:11" x14ac:dyDescent="0.25">
      <c r="A640" t="s">
        <v>1700</v>
      </c>
      <c r="B640" t="s">
        <v>41</v>
      </c>
      <c r="C640" t="s">
        <v>42</v>
      </c>
      <c r="D640" t="s">
        <v>28</v>
      </c>
      <c r="E640" t="s">
        <v>31</v>
      </c>
      <c r="F640" t="s">
        <v>22</v>
      </c>
      <c r="G640" t="s">
        <v>674</v>
      </c>
      <c r="H640">
        <v>1</v>
      </c>
      <c r="I640" t="s">
        <v>1062</v>
      </c>
      <c r="J640" s="2">
        <v>45667</v>
      </c>
      <c r="K640" s="2">
        <v>45758</v>
      </c>
    </row>
    <row r="641" spans="1:11" x14ac:dyDescent="0.25">
      <c r="A641" t="s">
        <v>1701</v>
      </c>
      <c r="B641" t="s">
        <v>69</v>
      </c>
      <c r="C641" t="s">
        <v>70</v>
      </c>
      <c r="D641" t="s">
        <v>9</v>
      </c>
      <c r="E641" t="s">
        <v>31</v>
      </c>
      <c r="F641" t="s">
        <v>168</v>
      </c>
      <c r="G641" t="s">
        <v>1120</v>
      </c>
      <c r="H641">
        <v>4</v>
      </c>
      <c r="I641" t="s">
        <v>1062</v>
      </c>
      <c r="J641" s="2">
        <v>45668</v>
      </c>
      <c r="K641" s="2">
        <v>45766</v>
      </c>
    </row>
    <row r="642" spans="1:11" x14ac:dyDescent="0.25">
      <c r="A642" t="s">
        <v>1702</v>
      </c>
      <c r="B642" t="s">
        <v>115</v>
      </c>
      <c r="C642" t="s">
        <v>51</v>
      </c>
      <c r="D642" t="s">
        <v>21</v>
      </c>
      <c r="E642" t="s">
        <v>10</v>
      </c>
      <c r="F642" t="s">
        <v>140</v>
      </c>
      <c r="G642" t="s">
        <v>443</v>
      </c>
      <c r="H642">
        <v>7</v>
      </c>
      <c r="I642" t="s">
        <v>1050</v>
      </c>
      <c r="J642" s="2">
        <v>45783</v>
      </c>
      <c r="K642" s="2">
        <v>45881</v>
      </c>
    </row>
    <row r="643" spans="1:11" x14ac:dyDescent="0.25">
      <c r="A643" t="s">
        <v>1703</v>
      </c>
      <c r="B643" t="s">
        <v>57</v>
      </c>
      <c r="C643" t="s">
        <v>27</v>
      </c>
      <c r="D643" t="s">
        <v>28</v>
      </c>
      <c r="E643" t="s">
        <v>10</v>
      </c>
      <c r="F643" t="s">
        <v>22</v>
      </c>
      <c r="G643" t="s">
        <v>809</v>
      </c>
      <c r="H643">
        <v>3</v>
      </c>
      <c r="I643" t="s">
        <v>1062</v>
      </c>
      <c r="J643" s="2">
        <v>45784</v>
      </c>
      <c r="K643" s="2">
        <v>45868</v>
      </c>
    </row>
    <row r="644" spans="1:11" x14ac:dyDescent="0.25">
      <c r="A644" t="s">
        <v>1704</v>
      </c>
      <c r="B644" t="s">
        <v>54</v>
      </c>
      <c r="C644" t="s">
        <v>8</v>
      </c>
      <c r="D644" t="s">
        <v>9</v>
      </c>
      <c r="E644" t="s">
        <v>10</v>
      </c>
      <c r="F644" t="s">
        <v>168</v>
      </c>
      <c r="G644" t="s">
        <v>135</v>
      </c>
      <c r="H644">
        <v>1</v>
      </c>
      <c r="I644" t="s">
        <v>1050</v>
      </c>
      <c r="J644" s="2">
        <v>45783</v>
      </c>
      <c r="K644" s="2">
        <v>45874</v>
      </c>
    </row>
    <row r="645" spans="1:11" x14ac:dyDescent="0.25">
      <c r="A645" t="s">
        <v>1705</v>
      </c>
      <c r="B645" t="s">
        <v>108</v>
      </c>
      <c r="C645" t="s">
        <v>30</v>
      </c>
      <c r="D645" t="s">
        <v>18</v>
      </c>
      <c r="E645" t="s">
        <v>10</v>
      </c>
      <c r="F645" t="s">
        <v>140</v>
      </c>
      <c r="G645" t="s">
        <v>469</v>
      </c>
      <c r="H645">
        <v>6</v>
      </c>
      <c r="I645" t="s">
        <v>1050</v>
      </c>
      <c r="J645" s="2">
        <v>45789</v>
      </c>
      <c r="K645" s="2">
        <v>45887</v>
      </c>
    </row>
    <row r="646" spans="1:11" x14ac:dyDescent="0.25">
      <c r="A646" t="s">
        <v>1706</v>
      </c>
      <c r="B646" t="s">
        <v>52</v>
      </c>
      <c r="C646" t="s">
        <v>53</v>
      </c>
      <c r="D646" t="s">
        <v>14</v>
      </c>
      <c r="E646" t="s">
        <v>10</v>
      </c>
      <c r="F646" t="s">
        <v>22</v>
      </c>
      <c r="G646" t="s">
        <v>973</v>
      </c>
      <c r="H646">
        <v>5</v>
      </c>
      <c r="I646" t="s">
        <v>1062</v>
      </c>
      <c r="J646" s="2">
        <v>45785</v>
      </c>
      <c r="K646" s="2">
        <v>45869</v>
      </c>
    </row>
    <row r="647" spans="1:11" x14ac:dyDescent="0.25">
      <c r="A647" t="s">
        <v>1707</v>
      </c>
      <c r="B647" t="s">
        <v>105</v>
      </c>
      <c r="C647" t="s">
        <v>73</v>
      </c>
      <c r="D647" t="s">
        <v>28</v>
      </c>
      <c r="E647" t="s">
        <v>10</v>
      </c>
      <c r="F647" t="s">
        <v>168</v>
      </c>
      <c r="G647" t="s">
        <v>705</v>
      </c>
      <c r="H647">
        <v>1</v>
      </c>
      <c r="I647" t="s">
        <v>1060</v>
      </c>
      <c r="J647" s="2">
        <v>45785</v>
      </c>
      <c r="K647" s="2">
        <v>45883</v>
      </c>
    </row>
    <row r="648" spans="1:11" x14ac:dyDescent="0.25">
      <c r="A648" t="s">
        <v>1708</v>
      </c>
      <c r="B648" t="s">
        <v>57</v>
      </c>
      <c r="C648" t="s">
        <v>27</v>
      </c>
      <c r="D648" t="s">
        <v>28</v>
      </c>
      <c r="E648" t="s">
        <v>10</v>
      </c>
      <c r="F648" t="s">
        <v>22</v>
      </c>
      <c r="G648" t="s">
        <v>896</v>
      </c>
      <c r="H648">
        <v>2</v>
      </c>
      <c r="I648" t="s">
        <v>1062</v>
      </c>
      <c r="J648" s="2">
        <v>45782</v>
      </c>
      <c r="K648" s="2">
        <v>45873</v>
      </c>
    </row>
    <row r="649" spans="1:11" x14ac:dyDescent="0.25">
      <c r="A649" t="s">
        <v>1709</v>
      </c>
      <c r="B649" t="s">
        <v>54</v>
      </c>
      <c r="C649" t="s">
        <v>8</v>
      </c>
      <c r="D649" t="s">
        <v>9</v>
      </c>
      <c r="E649" t="s">
        <v>10</v>
      </c>
      <c r="F649" t="s">
        <v>140</v>
      </c>
      <c r="G649" t="s">
        <v>627</v>
      </c>
      <c r="H649">
        <v>1</v>
      </c>
      <c r="I649" t="s">
        <v>1060</v>
      </c>
      <c r="J649" s="2">
        <v>45788</v>
      </c>
      <c r="K649" s="2">
        <v>45872</v>
      </c>
    </row>
    <row r="650" spans="1:11" x14ac:dyDescent="0.25">
      <c r="A650" t="s">
        <v>1710</v>
      </c>
      <c r="B650" t="s">
        <v>96</v>
      </c>
      <c r="C650" t="s">
        <v>91</v>
      </c>
      <c r="D650" t="s">
        <v>21</v>
      </c>
      <c r="E650" t="s">
        <v>10</v>
      </c>
      <c r="F650" t="s">
        <v>22</v>
      </c>
      <c r="G650" t="s">
        <v>421</v>
      </c>
      <c r="H650">
        <v>1</v>
      </c>
      <c r="I650" t="s">
        <v>1060</v>
      </c>
      <c r="J650" s="2">
        <v>45785</v>
      </c>
      <c r="K650" s="2">
        <v>45883</v>
      </c>
    </row>
    <row r="651" spans="1:11" x14ac:dyDescent="0.25">
      <c r="A651" t="s">
        <v>1711</v>
      </c>
      <c r="B651" t="s">
        <v>98</v>
      </c>
      <c r="C651" t="s">
        <v>79</v>
      </c>
      <c r="D651" t="s">
        <v>25</v>
      </c>
      <c r="E651" t="s">
        <v>10</v>
      </c>
      <c r="F651" t="s">
        <v>22</v>
      </c>
      <c r="G651" t="s">
        <v>501</v>
      </c>
      <c r="H651">
        <v>2</v>
      </c>
      <c r="I651" t="s">
        <v>1062</v>
      </c>
      <c r="J651" s="2">
        <v>45788</v>
      </c>
      <c r="K651" s="2">
        <v>45872</v>
      </c>
    </row>
    <row r="652" spans="1:11" x14ac:dyDescent="0.25">
      <c r="A652" t="s">
        <v>1712</v>
      </c>
      <c r="B652" t="s">
        <v>23</v>
      </c>
      <c r="C652" t="s">
        <v>24</v>
      </c>
      <c r="D652" t="s">
        <v>25</v>
      </c>
      <c r="E652" t="s">
        <v>10</v>
      </c>
      <c r="F652" t="s">
        <v>140</v>
      </c>
      <c r="G652" t="s">
        <v>815</v>
      </c>
      <c r="H652">
        <v>4</v>
      </c>
      <c r="I652" t="s">
        <v>1060</v>
      </c>
      <c r="J652" s="2">
        <v>45782</v>
      </c>
      <c r="K652" s="2">
        <v>45866</v>
      </c>
    </row>
    <row r="653" spans="1:11" x14ac:dyDescent="0.25">
      <c r="A653" t="s">
        <v>1713</v>
      </c>
      <c r="B653" t="s">
        <v>7</v>
      </c>
      <c r="C653" t="s">
        <v>8</v>
      </c>
      <c r="D653" t="s">
        <v>9</v>
      </c>
      <c r="E653" t="s">
        <v>10</v>
      </c>
      <c r="F653" t="s">
        <v>140</v>
      </c>
      <c r="G653" t="s">
        <v>365</v>
      </c>
      <c r="H653">
        <v>5</v>
      </c>
      <c r="I653" t="s">
        <v>1062</v>
      </c>
      <c r="J653" s="2">
        <v>45786</v>
      </c>
      <c r="K653" s="2">
        <v>45877</v>
      </c>
    </row>
    <row r="654" spans="1:11" x14ac:dyDescent="0.25">
      <c r="A654" t="s">
        <v>1714</v>
      </c>
      <c r="B654" t="s">
        <v>104</v>
      </c>
      <c r="C654" t="s">
        <v>75</v>
      </c>
      <c r="D654" t="s">
        <v>18</v>
      </c>
      <c r="E654" t="s">
        <v>10</v>
      </c>
      <c r="F654" t="s">
        <v>168</v>
      </c>
      <c r="G654" t="s">
        <v>772</v>
      </c>
      <c r="H654">
        <v>8</v>
      </c>
      <c r="I654" t="s">
        <v>1050</v>
      </c>
      <c r="J654" s="2">
        <v>45783</v>
      </c>
      <c r="K654" s="2">
        <v>45867</v>
      </c>
    </row>
    <row r="655" spans="1:11" x14ac:dyDescent="0.25">
      <c r="A655" t="s">
        <v>1715</v>
      </c>
      <c r="B655" t="s">
        <v>68</v>
      </c>
      <c r="C655" t="s">
        <v>49</v>
      </c>
      <c r="D655" t="s">
        <v>28</v>
      </c>
      <c r="E655" t="s">
        <v>10</v>
      </c>
      <c r="F655" t="s">
        <v>22</v>
      </c>
      <c r="G655" t="s">
        <v>737</v>
      </c>
      <c r="H655">
        <v>2</v>
      </c>
      <c r="I655" t="s">
        <v>1050</v>
      </c>
      <c r="J655" s="2">
        <v>45784</v>
      </c>
      <c r="K655" s="2">
        <v>45882</v>
      </c>
    </row>
    <row r="656" spans="1:11" x14ac:dyDescent="0.25">
      <c r="A656" t="s">
        <v>1716</v>
      </c>
      <c r="B656" t="s">
        <v>94</v>
      </c>
      <c r="C656" t="s">
        <v>95</v>
      </c>
      <c r="D656" t="s">
        <v>21</v>
      </c>
      <c r="E656" t="s">
        <v>10</v>
      </c>
      <c r="F656" t="s">
        <v>22</v>
      </c>
      <c r="G656" t="s">
        <v>834</v>
      </c>
      <c r="H656">
        <v>3</v>
      </c>
      <c r="I656" t="s">
        <v>1050</v>
      </c>
      <c r="J656" s="2">
        <v>45783</v>
      </c>
      <c r="K656" s="2">
        <v>45874</v>
      </c>
    </row>
    <row r="657" spans="1:11" x14ac:dyDescent="0.25">
      <c r="A657" t="s">
        <v>1717</v>
      </c>
      <c r="B657" t="s">
        <v>94</v>
      </c>
      <c r="C657" t="s">
        <v>95</v>
      </c>
      <c r="D657" t="s">
        <v>21</v>
      </c>
      <c r="E657" t="s">
        <v>10</v>
      </c>
      <c r="F657" t="s">
        <v>140</v>
      </c>
      <c r="G657" t="s">
        <v>428</v>
      </c>
      <c r="H657">
        <v>1</v>
      </c>
      <c r="I657" t="s">
        <v>1062</v>
      </c>
      <c r="J657" s="2">
        <v>45784</v>
      </c>
      <c r="K657" s="2">
        <v>45875</v>
      </c>
    </row>
    <row r="658" spans="1:11" x14ac:dyDescent="0.25">
      <c r="A658" t="s">
        <v>1718</v>
      </c>
      <c r="B658" t="s">
        <v>50</v>
      </c>
      <c r="C658" t="s">
        <v>51</v>
      </c>
      <c r="D658" t="s">
        <v>21</v>
      </c>
      <c r="E658" t="s">
        <v>10</v>
      </c>
      <c r="F658" t="s">
        <v>22</v>
      </c>
      <c r="G658" t="s">
        <v>781</v>
      </c>
      <c r="I658" t="s">
        <v>1060</v>
      </c>
      <c r="J658" s="2">
        <v>45789</v>
      </c>
      <c r="K658" s="2">
        <v>45887</v>
      </c>
    </row>
    <row r="659" spans="1:11" x14ac:dyDescent="0.25">
      <c r="A659" t="s">
        <v>1719</v>
      </c>
      <c r="B659" t="s">
        <v>23</v>
      </c>
      <c r="C659" t="s">
        <v>24</v>
      </c>
      <c r="D659" t="s">
        <v>25</v>
      </c>
      <c r="E659" t="s">
        <v>10</v>
      </c>
      <c r="F659" t="s">
        <v>140</v>
      </c>
      <c r="G659" t="s">
        <v>374</v>
      </c>
      <c r="H659">
        <v>7</v>
      </c>
      <c r="I659" t="s">
        <v>1062</v>
      </c>
      <c r="J659" s="2">
        <v>45787</v>
      </c>
      <c r="K659" s="2">
        <v>45871</v>
      </c>
    </row>
    <row r="660" spans="1:11" x14ac:dyDescent="0.25">
      <c r="A660" t="s">
        <v>1720</v>
      </c>
      <c r="B660" t="s">
        <v>77</v>
      </c>
      <c r="C660" t="s">
        <v>53</v>
      </c>
      <c r="D660" t="s">
        <v>14</v>
      </c>
      <c r="E660" t="s">
        <v>10</v>
      </c>
      <c r="F660" t="s">
        <v>168</v>
      </c>
      <c r="G660" t="s">
        <v>692</v>
      </c>
      <c r="H660">
        <v>6</v>
      </c>
      <c r="I660" t="s">
        <v>1060</v>
      </c>
      <c r="J660" s="2">
        <v>45785</v>
      </c>
      <c r="K660" s="2">
        <v>45883</v>
      </c>
    </row>
    <row r="661" spans="1:11" x14ac:dyDescent="0.25">
      <c r="A661" t="s">
        <v>1721</v>
      </c>
      <c r="B661" t="s">
        <v>90</v>
      </c>
      <c r="C661" t="s">
        <v>91</v>
      </c>
      <c r="D661" t="s">
        <v>21</v>
      </c>
      <c r="E661" t="s">
        <v>10</v>
      </c>
      <c r="F661" t="s">
        <v>22</v>
      </c>
      <c r="G661" t="s">
        <v>967</v>
      </c>
      <c r="H661">
        <v>6</v>
      </c>
      <c r="I661" t="s">
        <v>1060</v>
      </c>
      <c r="J661" s="2">
        <v>45783</v>
      </c>
      <c r="K661" s="2">
        <v>45874</v>
      </c>
    </row>
    <row r="662" spans="1:11" x14ac:dyDescent="0.25">
      <c r="A662" t="s">
        <v>1722</v>
      </c>
      <c r="B662" t="s">
        <v>45</v>
      </c>
      <c r="C662" t="s">
        <v>33</v>
      </c>
      <c r="D662" t="s">
        <v>34</v>
      </c>
      <c r="E662" t="s">
        <v>10</v>
      </c>
      <c r="F662" t="s">
        <v>140</v>
      </c>
      <c r="G662" t="s">
        <v>549</v>
      </c>
      <c r="H662">
        <v>4</v>
      </c>
      <c r="I662" t="s">
        <v>1060</v>
      </c>
      <c r="J662" s="2">
        <v>45789</v>
      </c>
      <c r="K662" s="2">
        <v>45887</v>
      </c>
    </row>
    <row r="663" spans="1:11" x14ac:dyDescent="0.25">
      <c r="A663" t="s">
        <v>1723</v>
      </c>
      <c r="B663" t="s">
        <v>102</v>
      </c>
      <c r="C663" t="s">
        <v>37</v>
      </c>
      <c r="D663" t="s">
        <v>14</v>
      </c>
      <c r="E663" t="s">
        <v>10</v>
      </c>
      <c r="F663" t="s">
        <v>140</v>
      </c>
      <c r="G663" t="s">
        <v>1012</v>
      </c>
      <c r="H663">
        <v>5</v>
      </c>
      <c r="I663" t="s">
        <v>1062</v>
      </c>
      <c r="J663" s="2">
        <v>45788</v>
      </c>
      <c r="K663" s="2">
        <v>45872</v>
      </c>
    </row>
    <row r="664" spans="1:11" x14ac:dyDescent="0.25">
      <c r="A664" t="s">
        <v>1724</v>
      </c>
      <c r="B664" t="s">
        <v>60</v>
      </c>
      <c r="C664" t="s">
        <v>61</v>
      </c>
      <c r="D664" t="s">
        <v>9</v>
      </c>
      <c r="E664" t="s">
        <v>10</v>
      </c>
      <c r="F664" t="s">
        <v>168</v>
      </c>
      <c r="G664" t="s">
        <v>689</v>
      </c>
      <c r="H664">
        <v>5</v>
      </c>
      <c r="I664" t="s">
        <v>1062</v>
      </c>
      <c r="J664" s="2">
        <v>45786</v>
      </c>
      <c r="K664" s="2">
        <v>45884</v>
      </c>
    </row>
    <row r="665" spans="1:11" x14ac:dyDescent="0.25">
      <c r="A665" t="s">
        <v>1725</v>
      </c>
      <c r="B665" t="s">
        <v>50</v>
      </c>
      <c r="C665" t="s">
        <v>51</v>
      </c>
      <c r="D665" t="s">
        <v>21</v>
      </c>
      <c r="E665" t="s">
        <v>10</v>
      </c>
      <c r="F665" t="s">
        <v>168</v>
      </c>
      <c r="G665" t="s">
        <v>421</v>
      </c>
      <c r="H665">
        <v>4</v>
      </c>
      <c r="I665" t="s">
        <v>1060</v>
      </c>
      <c r="J665" s="2">
        <v>45785</v>
      </c>
      <c r="K665" s="2">
        <v>45876</v>
      </c>
    </row>
    <row r="666" spans="1:11" x14ac:dyDescent="0.25">
      <c r="A666" t="s">
        <v>1726</v>
      </c>
      <c r="B666" t="s">
        <v>48</v>
      </c>
      <c r="C666" t="s">
        <v>49</v>
      </c>
      <c r="D666" t="s">
        <v>28</v>
      </c>
      <c r="E666" t="s">
        <v>10</v>
      </c>
      <c r="F666" t="s">
        <v>22</v>
      </c>
      <c r="G666" t="s">
        <v>279</v>
      </c>
      <c r="H666">
        <v>2</v>
      </c>
      <c r="I666" t="s">
        <v>1060</v>
      </c>
      <c r="J666" s="2">
        <v>45788</v>
      </c>
      <c r="K666" s="2">
        <v>45872</v>
      </c>
    </row>
    <row r="667" spans="1:11" x14ac:dyDescent="0.25">
      <c r="A667" t="s">
        <v>1727</v>
      </c>
      <c r="B667" t="s">
        <v>83</v>
      </c>
      <c r="C667" t="s">
        <v>84</v>
      </c>
      <c r="D667" t="s">
        <v>28</v>
      </c>
      <c r="E667" t="s">
        <v>10</v>
      </c>
      <c r="F667" t="s">
        <v>22</v>
      </c>
      <c r="G667" t="s">
        <v>863</v>
      </c>
      <c r="H667">
        <v>3</v>
      </c>
      <c r="I667" t="s">
        <v>1050</v>
      </c>
      <c r="J667" s="2">
        <v>45783</v>
      </c>
      <c r="K667" s="2">
        <v>45867</v>
      </c>
    </row>
    <row r="668" spans="1:11" x14ac:dyDescent="0.25">
      <c r="A668" t="s">
        <v>1728</v>
      </c>
      <c r="B668" t="s">
        <v>86</v>
      </c>
      <c r="C668" t="s">
        <v>87</v>
      </c>
      <c r="D668" t="s">
        <v>67</v>
      </c>
      <c r="E668" t="s">
        <v>10</v>
      </c>
      <c r="F668" t="s">
        <v>22</v>
      </c>
      <c r="G668" t="s">
        <v>1019</v>
      </c>
      <c r="H668">
        <v>3</v>
      </c>
      <c r="I668" t="s">
        <v>1062</v>
      </c>
      <c r="J668" s="2">
        <v>45785</v>
      </c>
      <c r="K668" s="2">
        <v>45876</v>
      </c>
    </row>
    <row r="669" spans="1:11" x14ac:dyDescent="0.25">
      <c r="A669" t="s">
        <v>1729</v>
      </c>
      <c r="B669" t="s">
        <v>64</v>
      </c>
      <c r="C669" t="s">
        <v>51</v>
      </c>
      <c r="D669" t="s">
        <v>21</v>
      </c>
      <c r="E669" t="s">
        <v>10</v>
      </c>
      <c r="F669" t="s">
        <v>168</v>
      </c>
      <c r="G669" t="s">
        <v>507</v>
      </c>
      <c r="H669">
        <v>1</v>
      </c>
      <c r="I669" t="s">
        <v>1062</v>
      </c>
      <c r="J669" s="2">
        <v>45786</v>
      </c>
      <c r="K669" s="2">
        <v>45870</v>
      </c>
    </row>
    <row r="670" spans="1:11" x14ac:dyDescent="0.25">
      <c r="A670" t="s">
        <v>1730</v>
      </c>
      <c r="B670" t="s">
        <v>72</v>
      </c>
      <c r="C670" t="s">
        <v>73</v>
      </c>
      <c r="D670" t="s">
        <v>28</v>
      </c>
      <c r="E670" t="s">
        <v>10</v>
      </c>
      <c r="F670" t="s">
        <v>22</v>
      </c>
      <c r="G670" t="s">
        <v>902</v>
      </c>
      <c r="H670">
        <v>4</v>
      </c>
      <c r="I670" t="s">
        <v>1060</v>
      </c>
      <c r="J670" s="2">
        <v>45787</v>
      </c>
      <c r="K670" s="2">
        <v>45871</v>
      </c>
    </row>
    <row r="671" spans="1:11" x14ac:dyDescent="0.25">
      <c r="A671" t="s">
        <v>1731</v>
      </c>
      <c r="B671" t="s">
        <v>86</v>
      </c>
      <c r="C671" t="s">
        <v>87</v>
      </c>
      <c r="D671" t="s">
        <v>67</v>
      </c>
      <c r="E671" t="s">
        <v>10</v>
      </c>
      <c r="F671" t="s">
        <v>22</v>
      </c>
      <c r="G671" t="s">
        <v>536</v>
      </c>
      <c r="H671">
        <v>1</v>
      </c>
      <c r="I671" t="s">
        <v>1060</v>
      </c>
      <c r="J671" s="2">
        <v>45788</v>
      </c>
      <c r="K671" s="2">
        <v>45879</v>
      </c>
    </row>
    <row r="672" spans="1:11" x14ac:dyDescent="0.25">
      <c r="A672" t="s">
        <v>1732</v>
      </c>
      <c r="B672" t="s">
        <v>58</v>
      </c>
      <c r="C672" t="s">
        <v>59</v>
      </c>
      <c r="D672" t="s">
        <v>34</v>
      </c>
      <c r="E672" t="s">
        <v>10</v>
      </c>
      <c r="F672" t="s">
        <v>140</v>
      </c>
      <c r="G672" t="s">
        <v>787</v>
      </c>
      <c r="H672">
        <v>4</v>
      </c>
      <c r="I672" t="s">
        <v>1062</v>
      </c>
      <c r="J672" s="2">
        <v>45782</v>
      </c>
      <c r="K672" s="2">
        <v>45873</v>
      </c>
    </row>
    <row r="673" spans="1:11" x14ac:dyDescent="0.25">
      <c r="A673" t="s">
        <v>1733</v>
      </c>
      <c r="B673" t="s">
        <v>71</v>
      </c>
      <c r="C673" t="s">
        <v>30</v>
      </c>
      <c r="D673" t="s">
        <v>18</v>
      </c>
      <c r="E673" t="s">
        <v>10</v>
      </c>
      <c r="F673" t="s">
        <v>168</v>
      </c>
      <c r="G673" t="s">
        <v>927</v>
      </c>
      <c r="H673">
        <v>4</v>
      </c>
      <c r="I673" t="s">
        <v>1060</v>
      </c>
      <c r="J673" s="2">
        <v>45782</v>
      </c>
      <c r="K673" s="2">
        <v>45880</v>
      </c>
    </row>
    <row r="674" spans="1:11" x14ac:dyDescent="0.25">
      <c r="A674" t="s">
        <v>1734</v>
      </c>
      <c r="B674" t="s">
        <v>113</v>
      </c>
      <c r="C674" t="s">
        <v>30</v>
      </c>
      <c r="D674" t="s">
        <v>18</v>
      </c>
      <c r="E674" t="s">
        <v>10</v>
      </c>
      <c r="F674" t="s">
        <v>168</v>
      </c>
      <c r="G674" t="s">
        <v>262</v>
      </c>
      <c r="H674">
        <v>1</v>
      </c>
      <c r="I674" t="s">
        <v>1050</v>
      </c>
      <c r="J674" s="2">
        <v>45788</v>
      </c>
      <c r="K674" s="2">
        <v>45879</v>
      </c>
    </row>
    <row r="675" spans="1:11" x14ac:dyDescent="0.25">
      <c r="A675" t="s">
        <v>1735</v>
      </c>
      <c r="B675" t="s">
        <v>48</v>
      </c>
      <c r="C675" t="s">
        <v>49</v>
      </c>
      <c r="D675" t="s">
        <v>28</v>
      </c>
      <c r="E675" t="s">
        <v>10</v>
      </c>
      <c r="F675" t="s">
        <v>140</v>
      </c>
      <c r="G675" t="s">
        <v>1120</v>
      </c>
      <c r="H675">
        <v>3</v>
      </c>
      <c r="I675" t="s">
        <v>1062</v>
      </c>
      <c r="J675" s="2">
        <v>45788</v>
      </c>
      <c r="K675" s="2">
        <v>45872</v>
      </c>
    </row>
    <row r="676" spans="1:11" x14ac:dyDescent="0.25">
      <c r="A676" t="s">
        <v>1736</v>
      </c>
      <c r="B676" t="s">
        <v>12</v>
      </c>
      <c r="C676" t="s">
        <v>13</v>
      </c>
      <c r="D676" t="s">
        <v>14</v>
      </c>
      <c r="E676" t="s">
        <v>10</v>
      </c>
      <c r="F676" t="s">
        <v>22</v>
      </c>
      <c r="G676" t="s">
        <v>462</v>
      </c>
      <c r="H676">
        <v>3</v>
      </c>
      <c r="I676" t="s">
        <v>1062</v>
      </c>
      <c r="J676" s="2">
        <v>45783</v>
      </c>
      <c r="K676" s="2">
        <v>45874</v>
      </c>
    </row>
    <row r="677" spans="1:11" x14ac:dyDescent="0.25">
      <c r="A677" t="s">
        <v>1737</v>
      </c>
      <c r="B677" t="s">
        <v>98</v>
      </c>
      <c r="C677" t="s">
        <v>79</v>
      </c>
      <c r="D677" t="s">
        <v>25</v>
      </c>
      <c r="E677" t="s">
        <v>10</v>
      </c>
      <c r="F677" t="s">
        <v>140</v>
      </c>
      <c r="G677" t="s">
        <v>459</v>
      </c>
      <c r="H677">
        <v>6</v>
      </c>
      <c r="I677" t="s">
        <v>1060</v>
      </c>
      <c r="J677" s="2">
        <v>45789</v>
      </c>
      <c r="K677" s="2">
        <v>45873</v>
      </c>
    </row>
    <row r="678" spans="1:11" x14ac:dyDescent="0.25">
      <c r="A678" t="s">
        <v>1738</v>
      </c>
      <c r="B678" t="s">
        <v>29</v>
      </c>
      <c r="C678" t="s">
        <v>30</v>
      </c>
      <c r="D678" t="s">
        <v>18</v>
      </c>
      <c r="E678" t="s">
        <v>10</v>
      </c>
      <c r="F678" t="s">
        <v>140</v>
      </c>
      <c r="G678" t="s">
        <v>971</v>
      </c>
      <c r="H678">
        <v>4</v>
      </c>
      <c r="I678" t="s">
        <v>1050</v>
      </c>
      <c r="J678" s="2">
        <v>45782</v>
      </c>
      <c r="K678" s="2">
        <v>45866</v>
      </c>
    </row>
    <row r="679" spans="1:11" x14ac:dyDescent="0.25">
      <c r="A679" t="s">
        <v>1739</v>
      </c>
      <c r="B679" t="s">
        <v>114</v>
      </c>
      <c r="C679" t="s">
        <v>39</v>
      </c>
      <c r="D679" t="s">
        <v>40</v>
      </c>
      <c r="E679" t="s">
        <v>10</v>
      </c>
      <c r="F679" t="s">
        <v>22</v>
      </c>
      <c r="G679" t="s">
        <v>725</v>
      </c>
      <c r="H679">
        <v>2</v>
      </c>
      <c r="I679" t="s">
        <v>1060</v>
      </c>
      <c r="J679" s="2">
        <v>45787</v>
      </c>
      <c r="K679" s="2">
        <v>45885</v>
      </c>
    </row>
    <row r="680" spans="1:11" x14ac:dyDescent="0.25">
      <c r="A680" t="s">
        <v>1740</v>
      </c>
      <c r="B680" t="s">
        <v>105</v>
      </c>
      <c r="C680" t="s">
        <v>73</v>
      </c>
      <c r="D680" t="s">
        <v>28</v>
      </c>
      <c r="E680" t="s">
        <v>10</v>
      </c>
      <c r="F680" t="s">
        <v>168</v>
      </c>
      <c r="G680" t="s">
        <v>587</v>
      </c>
      <c r="H680">
        <v>1</v>
      </c>
      <c r="I680" t="s">
        <v>1062</v>
      </c>
      <c r="J680" s="2">
        <v>45787</v>
      </c>
      <c r="K680" s="2">
        <v>45878</v>
      </c>
    </row>
    <row r="681" spans="1:11" x14ac:dyDescent="0.25">
      <c r="A681" t="s">
        <v>1741</v>
      </c>
      <c r="B681" t="s">
        <v>118</v>
      </c>
      <c r="C681" t="s">
        <v>82</v>
      </c>
      <c r="D681" t="s">
        <v>25</v>
      </c>
      <c r="E681" t="s">
        <v>10</v>
      </c>
      <c r="F681" t="s">
        <v>168</v>
      </c>
      <c r="G681" t="s">
        <v>384</v>
      </c>
      <c r="H681">
        <v>7</v>
      </c>
      <c r="I681" t="s">
        <v>1060</v>
      </c>
      <c r="J681" s="2">
        <v>45789</v>
      </c>
      <c r="K681" s="2">
        <v>45880</v>
      </c>
    </row>
    <row r="682" spans="1:11" x14ac:dyDescent="0.25">
      <c r="A682" t="s">
        <v>1742</v>
      </c>
      <c r="B682" t="s">
        <v>92</v>
      </c>
      <c r="C682" t="s">
        <v>8</v>
      </c>
      <c r="D682" t="s">
        <v>9</v>
      </c>
      <c r="E682" t="s">
        <v>10</v>
      </c>
      <c r="F682" t="s">
        <v>22</v>
      </c>
      <c r="G682" t="s">
        <v>333</v>
      </c>
      <c r="H682">
        <v>1</v>
      </c>
      <c r="I682" t="s">
        <v>1062</v>
      </c>
      <c r="J682" s="2">
        <v>45785</v>
      </c>
      <c r="K682" s="2">
        <v>45883</v>
      </c>
    </row>
    <row r="683" spans="1:11" x14ac:dyDescent="0.25">
      <c r="A683" t="s">
        <v>1743</v>
      </c>
      <c r="B683" t="s">
        <v>98</v>
      </c>
      <c r="C683" t="s">
        <v>79</v>
      </c>
      <c r="D683" t="s">
        <v>25</v>
      </c>
      <c r="E683" t="s">
        <v>10</v>
      </c>
      <c r="F683" t="s">
        <v>140</v>
      </c>
      <c r="G683" t="s">
        <v>815</v>
      </c>
      <c r="H683">
        <v>2</v>
      </c>
      <c r="I683" t="s">
        <v>1060</v>
      </c>
      <c r="J683" s="2">
        <v>45786</v>
      </c>
      <c r="K683" s="2">
        <v>45870</v>
      </c>
    </row>
    <row r="684" spans="1:11" x14ac:dyDescent="0.25">
      <c r="A684" t="s">
        <v>1744</v>
      </c>
      <c r="B684" t="s">
        <v>81</v>
      </c>
      <c r="C684" t="s">
        <v>82</v>
      </c>
      <c r="D684" t="s">
        <v>25</v>
      </c>
      <c r="E684" t="s">
        <v>10</v>
      </c>
      <c r="F684" t="s">
        <v>168</v>
      </c>
      <c r="G684" t="s">
        <v>288</v>
      </c>
      <c r="H684">
        <v>6</v>
      </c>
      <c r="I684" t="s">
        <v>1060</v>
      </c>
      <c r="J684" s="2">
        <v>45782</v>
      </c>
      <c r="K684" s="2">
        <v>45880</v>
      </c>
    </row>
    <row r="685" spans="1:11" x14ac:dyDescent="0.25">
      <c r="A685" t="s">
        <v>1745</v>
      </c>
      <c r="B685" t="s">
        <v>52</v>
      </c>
      <c r="C685" t="s">
        <v>53</v>
      </c>
      <c r="D685" t="s">
        <v>14</v>
      </c>
      <c r="E685" t="s">
        <v>10</v>
      </c>
      <c r="F685" t="s">
        <v>168</v>
      </c>
      <c r="G685" t="s">
        <v>705</v>
      </c>
      <c r="H685">
        <v>6</v>
      </c>
      <c r="I685" t="s">
        <v>1062</v>
      </c>
      <c r="J685" s="2">
        <v>45787</v>
      </c>
      <c r="K685" s="2">
        <v>45871</v>
      </c>
    </row>
    <row r="686" spans="1:11" x14ac:dyDescent="0.25">
      <c r="A686" t="s">
        <v>1746</v>
      </c>
      <c r="B686" t="s">
        <v>92</v>
      </c>
      <c r="C686" t="s">
        <v>8</v>
      </c>
      <c r="D686" t="s">
        <v>9</v>
      </c>
      <c r="E686" t="s">
        <v>10</v>
      </c>
      <c r="F686" t="s">
        <v>22</v>
      </c>
      <c r="G686" t="s">
        <v>200</v>
      </c>
      <c r="H686">
        <v>4</v>
      </c>
      <c r="I686" t="s">
        <v>1060</v>
      </c>
      <c r="J686" s="2">
        <v>45787</v>
      </c>
      <c r="K686" s="2">
        <v>45878</v>
      </c>
    </row>
    <row r="687" spans="1:11" x14ac:dyDescent="0.25">
      <c r="A687" t="s">
        <v>1747</v>
      </c>
      <c r="B687" t="s">
        <v>94</v>
      </c>
      <c r="C687" t="s">
        <v>95</v>
      </c>
      <c r="D687" t="s">
        <v>21</v>
      </c>
      <c r="E687" t="s">
        <v>10</v>
      </c>
      <c r="F687" t="s">
        <v>168</v>
      </c>
      <c r="G687" t="s">
        <v>421</v>
      </c>
      <c r="H687">
        <v>3</v>
      </c>
      <c r="I687" t="s">
        <v>1050</v>
      </c>
      <c r="J687" s="2">
        <v>45789</v>
      </c>
      <c r="K687" s="2">
        <v>45880</v>
      </c>
    </row>
    <row r="688" spans="1:11" x14ac:dyDescent="0.25">
      <c r="A688" t="s">
        <v>1748</v>
      </c>
      <c r="B688" t="s">
        <v>55</v>
      </c>
      <c r="C688" t="s">
        <v>56</v>
      </c>
      <c r="D688" t="s">
        <v>25</v>
      </c>
      <c r="E688" t="s">
        <v>10</v>
      </c>
      <c r="F688" t="s">
        <v>168</v>
      </c>
      <c r="G688" t="s">
        <v>350</v>
      </c>
      <c r="H688">
        <v>1</v>
      </c>
      <c r="I688" t="s">
        <v>1050</v>
      </c>
      <c r="J688" s="2">
        <v>45787</v>
      </c>
      <c r="K688" s="2">
        <v>45878</v>
      </c>
    </row>
    <row r="689" spans="1:11" x14ac:dyDescent="0.25">
      <c r="A689" t="s">
        <v>1749</v>
      </c>
      <c r="B689" t="s">
        <v>45</v>
      </c>
      <c r="C689" t="s">
        <v>33</v>
      </c>
      <c r="D689" t="s">
        <v>34</v>
      </c>
      <c r="E689" t="s">
        <v>10</v>
      </c>
      <c r="F689" t="s">
        <v>22</v>
      </c>
      <c r="G689" t="s">
        <v>716</v>
      </c>
      <c r="H689">
        <v>2</v>
      </c>
      <c r="I689" t="s">
        <v>1060</v>
      </c>
      <c r="J689" s="2">
        <v>45783</v>
      </c>
      <c r="K689" s="2">
        <v>45874</v>
      </c>
    </row>
    <row r="690" spans="1:11" x14ac:dyDescent="0.25">
      <c r="A690" t="s">
        <v>1750</v>
      </c>
      <c r="B690" t="s">
        <v>48</v>
      </c>
      <c r="C690" t="s">
        <v>49</v>
      </c>
      <c r="D690" t="s">
        <v>28</v>
      </c>
      <c r="E690" t="s">
        <v>10</v>
      </c>
      <c r="F690" t="s">
        <v>140</v>
      </c>
      <c r="G690" t="s">
        <v>893</v>
      </c>
      <c r="H690">
        <v>4</v>
      </c>
      <c r="I690" t="s">
        <v>1062</v>
      </c>
      <c r="J690" s="2">
        <v>45789</v>
      </c>
      <c r="K690" s="2">
        <v>45887</v>
      </c>
    </row>
    <row r="691" spans="1:11" x14ac:dyDescent="0.25">
      <c r="A691" t="s">
        <v>1751</v>
      </c>
      <c r="B691" t="s">
        <v>118</v>
      </c>
      <c r="C691" t="s">
        <v>82</v>
      </c>
      <c r="D691" t="s">
        <v>25</v>
      </c>
      <c r="E691" t="s">
        <v>10</v>
      </c>
      <c r="F691" t="s">
        <v>140</v>
      </c>
      <c r="G691" t="s">
        <v>646</v>
      </c>
      <c r="H691">
        <v>3</v>
      </c>
      <c r="I691" t="s">
        <v>1062</v>
      </c>
      <c r="J691" s="2">
        <v>45788</v>
      </c>
      <c r="K691" s="2">
        <v>45886</v>
      </c>
    </row>
    <row r="692" spans="1:11" x14ac:dyDescent="0.25">
      <c r="A692" t="s">
        <v>1752</v>
      </c>
      <c r="B692" t="s">
        <v>116</v>
      </c>
      <c r="C692" t="s">
        <v>84</v>
      </c>
      <c r="D692" t="s">
        <v>28</v>
      </c>
      <c r="E692" t="s">
        <v>10</v>
      </c>
      <c r="F692" t="s">
        <v>22</v>
      </c>
      <c r="G692" t="s">
        <v>831</v>
      </c>
      <c r="H692">
        <v>6</v>
      </c>
      <c r="I692" t="s">
        <v>1060</v>
      </c>
      <c r="J692" s="2">
        <v>45783</v>
      </c>
      <c r="K692" s="2">
        <v>45881</v>
      </c>
    </row>
    <row r="693" spans="1:11" x14ac:dyDescent="0.25">
      <c r="A693" t="s">
        <v>1753</v>
      </c>
      <c r="B693" t="s">
        <v>105</v>
      </c>
      <c r="C693" t="s">
        <v>73</v>
      </c>
      <c r="D693" t="s">
        <v>28</v>
      </c>
      <c r="E693" t="s">
        <v>10</v>
      </c>
      <c r="F693" t="s">
        <v>140</v>
      </c>
      <c r="G693" t="s">
        <v>1120</v>
      </c>
      <c r="H693">
        <v>3</v>
      </c>
      <c r="I693" t="s">
        <v>1060</v>
      </c>
      <c r="J693" s="2">
        <v>45788</v>
      </c>
      <c r="K693" s="2">
        <v>45879</v>
      </c>
    </row>
    <row r="694" spans="1:11" x14ac:dyDescent="0.25">
      <c r="A694" t="s">
        <v>1754</v>
      </c>
      <c r="B694" t="s">
        <v>71</v>
      </c>
      <c r="C694" t="s">
        <v>30</v>
      </c>
      <c r="D694" t="s">
        <v>18</v>
      </c>
      <c r="E694" t="s">
        <v>10</v>
      </c>
      <c r="F694" t="s">
        <v>140</v>
      </c>
      <c r="G694" t="s">
        <v>560</v>
      </c>
      <c r="H694">
        <v>3</v>
      </c>
      <c r="I694" t="s">
        <v>1050</v>
      </c>
      <c r="J694" s="2">
        <v>45783</v>
      </c>
      <c r="K694" s="2">
        <v>45881</v>
      </c>
    </row>
    <row r="695" spans="1:11" x14ac:dyDescent="0.25">
      <c r="A695" t="s">
        <v>1755</v>
      </c>
      <c r="B695" t="s">
        <v>102</v>
      </c>
      <c r="C695" t="s">
        <v>37</v>
      </c>
      <c r="D695" t="s">
        <v>14</v>
      </c>
      <c r="E695" t="s">
        <v>10</v>
      </c>
      <c r="F695" t="s">
        <v>140</v>
      </c>
      <c r="G695" t="s">
        <v>633</v>
      </c>
      <c r="H695">
        <v>1</v>
      </c>
      <c r="I695" t="s">
        <v>1050</v>
      </c>
      <c r="J695" s="2">
        <v>45783</v>
      </c>
      <c r="K695" s="2">
        <v>45881</v>
      </c>
    </row>
    <row r="696" spans="1:11" x14ac:dyDescent="0.25">
      <c r="A696" t="s">
        <v>1756</v>
      </c>
      <c r="B696" t="s">
        <v>54</v>
      </c>
      <c r="C696" t="s">
        <v>8</v>
      </c>
      <c r="D696" t="s">
        <v>9</v>
      </c>
      <c r="E696" t="s">
        <v>10</v>
      </c>
      <c r="F696" t="s">
        <v>22</v>
      </c>
      <c r="G696" t="s">
        <v>217</v>
      </c>
      <c r="H696">
        <v>1</v>
      </c>
      <c r="I696" t="s">
        <v>1060</v>
      </c>
      <c r="J696" s="2">
        <v>45787</v>
      </c>
      <c r="K696" s="2">
        <v>45871</v>
      </c>
    </row>
    <row r="697" spans="1:11" x14ac:dyDescent="0.25">
      <c r="A697" t="s">
        <v>1757</v>
      </c>
      <c r="B697" t="s">
        <v>45</v>
      </c>
      <c r="C697" t="s">
        <v>33</v>
      </c>
      <c r="D697" t="s">
        <v>34</v>
      </c>
      <c r="E697" t="s">
        <v>10</v>
      </c>
      <c r="F697" t="s">
        <v>22</v>
      </c>
      <c r="G697" t="s">
        <v>494</v>
      </c>
      <c r="H697">
        <v>5</v>
      </c>
      <c r="I697" t="s">
        <v>1062</v>
      </c>
      <c r="J697" s="2">
        <v>45783</v>
      </c>
      <c r="K697" s="2">
        <v>45874</v>
      </c>
    </row>
    <row r="698" spans="1:11" x14ac:dyDescent="0.25">
      <c r="A698" t="s">
        <v>1758</v>
      </c>
      <c r="B698" t="s">
        <v>104</v>
      </c>
      <c r="C698" t="s">
        <v>75</v>
      </c>
      <c r="D698" t="s">
        <v>18</v>
      </c>
      <c r="E698" t="s">
        <v>10</v>
      </c>
      <c r="F698" t="s">
        <v>22</v>
      </c>
      <c r="G698" t="s">
        <v>982</v>
      </c>
      <c r="H698">
        <v>3</v>
      </c>
      <c r="I698" t="s">
        <v>1062</v>
      </c>
      <c r="J698" s="2">
        <v>45783</v>
      </c>
      <c r="K698" s="2">
        <v>45881</v>
      </c>
    </row>
    <row r="699" spans="1:11" x14ac:dyDescent="0.25">
      <c r="A699" t="s">
        <v>1759</v>
      </c>
      <c r="B699" t="s">
        <v>110</v>
      </c>
      <c r="C699" t="s">
        <v>70</v>
      </c>
      <c r="D699" t="s">
        <v>9</v>
      </c>
      <c r="E699" t="s">
        <v>10</v>
      </c>
      <c r="F699" t="s">
        <v>22</v>
      </c>
      <c r="G699" t="s">
        <v>205</v>
      </c>
      <c r="H699">
        <v>4</v>
      </c>
      <c r="I699" t="s">
        <v>1060</v>
      </c>
      <c r="J699" s="2">
        <v>45785</v>
      </c>
      <c r="K699" s="2">
        <v>45883</v>
      </c>
    </row>
    <row r="700" spans="1:11" x14ac:dyDescent="0.25">
      <c r="A700" t="s">
        <v>1760</v>
      </c>
      <c r="B700" t="s">
        <v>114</v>
      </c>
      <c r="C700" t="s">
        <v>39</v>
      </c>
      <c r="D700" t="s">
        <v>40</v>
      </c>
      <c r="E700" t="s">
        <v>10</v>
      </c>
      <c r="F700" t="s">
        <v>140</v>
      </c>
      <c r="G700" t="s">
        <v>350</v>
      </c>
      <c r="H700">
        <v>4</v>
      </c>
      <c r="I700" t="s">
        <v>1060</v>
      </c>
      <c r="J700" s="2">
        <v>45787</v>
      </c>
      <c r="K700" s="2">
        <v>45878</v>
      </c>
    </row>
    <row r="701" spans="1:11" x14ac:dyDescent="0.25">
      <c r="A701" t="s">
        <v>1761</v>
      </c>
      <c r="B701" t="s">
        <v>86</v>
      </c>
      <c r="C701" t="s">
        <v>87</v>
      </c>
      <c r="D701" t="s">
        <v>67</v>
      </c>
      <c r="E701" t="s">
        <v>10</v>
      </c>
      <c r="F701" t="s">
        <v>168</v>
      </c>
      <c r="G701" t="s">
        <v>539</v>
      </c>
      <c r="H701">
        <v>3</v>
      </c>
      <c r="I701" t="s">
        <v>1050</v>
      </c>
      <c r="J701" s="2">
        <v>45784</v>
      </c>
      <c r="K701" s="2">
        <v>45875</v>
      </c>
    </row>
    <row r="702" spans="1:11" x14ac:dyDescent="0.25">
      <c r="A702" t="s">
        <v>1762</v>
      </c>
      <c r="B702" t="s">
        <v>96</v>
      </c>
      <c r="C702" t="s">
        <v>91</v>
      </c>
      <c r="D702" t="s">
        <v>21</v>
      </c>
      <c r="E702" t="s">
        <v>10</v>
      </c>
      <c r="F702" t="s">
        <v>168</v>
      </c>
      <c r="G702" t="s">
        <v>438</v>
      </c>
      <c r="H702">
        <v>3</v>
      </c>
      <c r="I702" t="s">
        <v>1060</v>
      </c>
      <c r="J702" s="2">
        <v>45785</v>
      </c>
      <c r="K702" s="2">
        <v>45869</v>
      </c>
    </row>
    <row r="703" spans="1:11" x14ac:dyDescent="0.25">
      <c r="A703" t="s">
        <v>1763</v>
      </c>
      <c r="B703" t="s">
        <v>55</v>
      </c>
      <c r="C703" t="s">
        <v>56</v>
      </c>
      <c r="D703" t="s">
        <v>25</v>
      </c>
      <c r="E703" t="s">
        <v>10</v>
      </c>
      <c r="F703" t="s">
        <v>22</v>
      </c>
      <c r="G703" t="s">
        <v>853</v>
      </c>
      <c r="H703">
        <v>2</v>
      </c>
      <c r="I703" t="s">
        <v>1060</v>
      </c>
      <c r="J703" s="2">
        <v>45785</v>
      </c>
      <c r="K703" s="2">
        <v>45876</v>
      </c>
    </row>
    <row r="704" spans="1:11" x14ac:dyDescent="0.25">
      <c r="A704" t="s">
        <v>1764</v>
      </c>
      <c r="B704" t="s">
        <v>36</v>
      </c>
      <c r="C704" t="s">
        <v>37</v>
      </c>
      <c r="D704" t="s">
        <v>14</v>
      </c>
      <c r="E704" t="s">
        <v>10</v>
      </c>
      <c r="F704" t="s">
        <v>168</v>
      </c>
      <c r="G704" t="s">
        <v>394</v>
      </c>
      <c r="H704">
        <v>7</v>
      </c>
      <c r="I704" t="s">
        <v>1050</v>
      </c>
      <c r="J704" s="2">
        <v>45785</v>
      </c>
      <c r="K704" s="2">
        <v>45883</v>
      </c>
    </row>
    <row r="705" spans="1:11" x14ac:dyDescent="0.25">
      <c r="A705" t="s">
        <v>1765</v>
      </c>
      <c r="B705" t="s">
        <v>93</v>
      </c>
      <c r="C705" t="s">
        <v>79</v>
      </c>
      <c r="D705" t="s">
        <v>25</v>
      </c>
      <c r="E705" t="s">
        <v>10</v>
      </c>
      <c r="F705" t="s">
        <v>140</v>
      </c>
      <c r="G705" t="s">
        <v>881</v>
      </c>
      <c r="H705">
        <v>3</v>
      </c>
      <c r="I705" t="s">
        <v>1050</v>
      </c>
      <c r="J705" s="2">
        <v>45789</v>
      </c>
      <c r="K705" s="2">
        <v>45873</v>
      </c>
    </row>
    <row r="706" spans="1:11" x14ac:dyDescent="0.25">
      <c r="A706" t="s">
        <v>1766</v>
      </c>
      <c r="B706" t="s">
        <v>80</v>
      </c>
      <c r="C706" t="s">
        <v>61</v>
      </c>
      <c r="D706" t="s">
        <v>9</v>
      </c>
      <c r="E706" t="s">
        <v>10</v>
      </c>
      <c r="F706" t="s">
        <v>140</v>
      </c>
      <c r="G706" t="s">
        <v>840</v>
      </c>
      <c r="H706">
        <v>5</v>
      </c>
      <c r="I706" t="s">
        <v>1060</v>
      </c>
      <c r="J706" s="2">
        <v>45786</v>
      </c>
      <c r="K706" s="2">
        <v>45870</v>
      </c>
    </row>
    <row r="707" spans="1:11" x14ac:dyDescent="0.25">
      <c r="A707" t="s">
        <v>1767</v>
      </c>
      <c r="B707" t="s">
        <v>36</v>
      </c>
      <c r="C707" t="s">
        <v>37</v>
      </c>
      <c r="D707" t="s">
        <v>14</v>
      </c>
      <c r="E707" t="s">
        <v>10</v>
      </c>
      <c r="F707" t="s">
        <v>22</v>
      </c>
      <c r="G707" t="s">
        <v>321</v>
      </c>
      <c r="H707">
        <v>7</v>
      </c>
      <c r="I707" t="s">
        <v>1050</v>
      </c>
      <c r="J707" s="2">
        <v>45787</v>
      </c>
      <c r="K707" s="2">
        <v>45878</v>
      </c>
    </row>
    <row r="708" spans="1:11" x14ac:dyDescent="0.25">
      <c r="A708" t="s">
        <v>1768</v>
      </c>
      <c r="B708" t="s">
        <v>85</v>
      </c>
      <c r="C708" t="s">
        <v>84</v>
      </c>
      <c r="D708" t="s">
        <v>28</v>
      </c>
      <c r="E708" t="s">
        <v>10</v>
      </c>
      <c r="F708" t="s">
        <v>168</v>
      </c>
      <c r="G708" t="s">
        <v>438</v>
      </c>
      <c r="H708">
        <v>3</v>
      </c>
      <c r="I708" t="s">
        <v>1060</v>
      </c>
      <c r="J708" s="2">
        <v>45787</v>
      </c>
      <c r="K708" s="2">
        <v>45878</v>
      </c>
    </row>
    <row r="709" spans="1:11" x14ac:dyDescent="0.25">
      <c r="A709" t="s">
        <v>1769</v>
      </c>
      <c r="B709" t="s">
        <v>41</v>
      </c>
      <c r="C709" t="s">
        <v>42</v>
      </c>
      <c r="D709" t="s">
        <v>28</v>
      </c>
      <c r="E709" t="s">
        <v>10</v>
      </c>
      <c r="F709" t="s">
        <v>140</v>
      </c>
      <c r="G709" t="s">
        <v>175</v>
      </c>
      <c r="H709">
        <v>2</v>
      </c>
      <c r="I709" t="s">
        <v>1050</v>
      </c>
      <c r="J709" s="2">
        <v>45783</v>
      </c>
      <c r="K709" s="2">
        <v>45867</v>
      </c>
    </row>
    <row r="710" spans="1:11" x14ac:dyDescent="0.25">
      <c r="A710" t="s">
        <v>1770</v>
      </c>
      <c r="B710" t="s">
        <v>36</v>
      </c>
      <c r="C710" t="s">
        <v>37</v>
      </c>
      <c r="D710" t="s">
        <v>14</v>
      </c>
      <c r="E710" t="s">
        <v>10</v>
      </c>
      <c r="F710" t="s">
        <v>168</v>
      </c>
      <c r="G710" t="s">
        <v>908</v>
      </c>
      <c r="H710">
        <v>7</v>
      </c>
      <c r="I710" t="s">
        <v>1060</v>
      </c>
      <c r="J710" s="2">
        <v>45785</v>
      </c>
      <c r="K710" s="2">
        <v>45876</v>
      </c>
    </row>
    <row r="711" spans="1:11" x14ac:dyDescent="0.25">
      <c r="A711" t="s">
        <v>1771</v>
      </c>
      <c r="B711" t="s">
        <v>99</v>
      </c>
      <c r="C711" t="s">
        <v>75</v>
      </c>
      <c r="D711" t="s">
        <v>18</v>
      </c>
      <c r="E711" t="s">
        <v>10</v>
      </c>
      <c r="F711" t="s">
        <v>168</v>
      </c>
      <c r="G711" t="s">
        <v>722</v>
      </c>
      <c r="H711">
        <v>2</v>
      </c>
      <c r="I711" t="s">
        <v>1050</v>
      </c>
      <c r="J711" s="2">
        <v>45787</v>
      </c>
      <c r="K711" s="2">
        <v>45871</v>
      </c>
    </row>
    <row r="712" spans="1:11" x14ac:dyDescent="0.25">
      <c r="A712" t="s">
        <v>1772</v>
      </c>
      <c r="B712" t="s">
        <v>86</v>
      </c>
      <c r="C712" t="s">
        <v>87</v>
      </c>
      <c r="D712" t="s">
        <v>67</v>
      </c>
      <c r="E712" t="s">
        <v>10</v>
      </c>
      <c r="F712" t="s">
        <v>22</v>
      </c>
      <c r="G712" t="s">
        <v>397</v>
      </c>
      <c r="H712">
        <v>3</v>
      </c>
      <c r="I712" t="s">
        <v>1050</v>
      </c>
      <c r="J712" s="2">
        <v>45783</v>
      </c>
      <c r="K712" s="2">
        <v>45881</v>
      </c>
    </row>
    <row r="713" spans="1:11" x14ac:dyDescent="0.25">
      <c r="A713" t="s">
        <v>1773</v>
      </c>
      <c r="B713" t="s">
        <v>38</v>
      </c>
      <c r="C713" t="s">
        <v>39</v>
      </c>
      <c r="D713" t="s">
        <v>40</v>
      </c>
      <c r="E713" t="s">
        <v>10</v>
      </c>
      <c r="F713" t="s">
        <v>22</v>
      </c>
      <c r="G713" t="s">
        <v>924</v>
      </c>
      <c r="H713">
        <v>6</v>
      </c>
      <c r="I713" t="s">
        <v>1050</v>
      </c>
      <c r="J713" s="2">
        <v>45786</v>
      </c>
      <c r="K713" s="2">
        <v>45877</v>
      </c>
    </row>
    <row r="714" spans="1:11" x14ac:dyDescent="0.25">
      <c r="A714" t="s">
        <v>1774</v>
      </c>
      <c r="B714" t="s">
        <v>12</v>
      </c>
      <c r="C714" t="s">
        <v>13</v>
      </c>
      <c r="D714" t="s">
        <v>14</v>
      </c>
      <c r="E714" t="s">
        <v>10</v>
      </c>
      <c r="F714" t="s">
        <v>22</v>
      </c>
      <c r="G714" t="s">
        <v>725</v>
      </c>
      <c r="H714">
        <v>3</v>
      </c>
      <c r="I714" t="s">
        <v>1060</v>
      </c>
      <c r="J714" s="2">
        <v>45786</v>
      </c>
      <c r="K714" s="2">
        <v>45870</v>
      </c>
    </row>
    <row r="715" spans="1:11" x14ac:dyDescent="0.25">
      <c r="A715" t="s">
        <v>1775</v>
      </c>
      <c r="B715" t="s">
        <v>99</v>
      </c>
      <c r="C715" t="s">
        <v>75</v>
      </c>
      <c r="D715" t="s">
        <v>18</v>
      </c>
      <c r="E715" t="s">
        <v>10</v>
      </c>
      <c r="F715" t="s">
        <v>168</v>
      </c>
      <c r="G715" t="s">
        <v>258</v>
      </c>
      <c r="H715">
        <v>1</v>
      </c>
      <c r="I715" t="s">
        <v>1062</v>
      </c>
      <c r="J715" s="2">
        <v>45788</v>
      </c>
      <c r="K715" s="2">
        <v>45879</v>
      </c>
    </row>
    <row r="716" spans="1:11" x14ac:dyDescent="0.25">
      <c r="A716" t="s">
        <v>1776</v>
      </c>
      <c r="B716" t="s">
        <v>104</v>
      </c>
      <c r="C716" t="s">
        <v>75</v>
      </c>
      <c r="D716" t="s">
        <v>18</v>
      </c>
      <c r="E716" t="s">
        <v>10</v>
      </c>
      <c r="F716" t="s">
        <v>22</v>
      </c>
      <c r="G716" t="s">
        <v>621</v>
      </c>
      <c r="H716">
        <v>4</v>
      </c>
      <c r="I716" t="s">
        <v>1062</v>
      </c>
      <c r="J716" s="2">
        <v>45786</v>
      </c>
      <c r="K716" s="2">
        <v>45884</v>
      </c>
    </row>
    <row r="717" spans="1:11" x14ac:dyDescent="0.25">
      <c r="A717" t="s">
        <v>1777</v>
      </c>
      <c r="B717" t="s">
        <v>85</v>
      </c>
      <c r="C717" t="s">
        <v>84</v>
      </c>
      <c r="D717" t="s">
        <v>28</v>
      </c>
      <c r="E717" t="s">
        <v>10</v>
      </c>
      <c r="F717" t="s">
        <v>140</v>
      </c>
      <c r="G717" t="s">
        <v>766</v>
      </c>
      <c r="H717">
        <v>2</v>
      </c>
      <c r="I717" t="s">
        <v>1062</v>
      </c>
      <c r="J717" s="2">
        <v>45789</v>
      </c>
      <c r="K717" s="2">
        <v>45887</v>
      </c>
    </row>
    <row r="718" spans="1:11" x14ac:dyDescent="0.25">
      <c r="A718" t="s">
        <v>1778</v>
      </c>
      <c r="B718" t="s">
        <v>57</v>
      </c>
      <c r="C718" t="s">
        <v>27</v>
      </c>
      <c r="D718" t="s">
        <v>28</v>
      </c>
      <c r="E718" t="s">
        <v>10</v>
      </c>
      <c r="F718" t="s">
        <v>168</v>
      </c>
      <c r="G718" t="s">
        <v>142</v>
      </c>
      <c r="H718">
        <v>3</v>
      </c>
      <c r="I718" t="s">
        <v>1050</v>
      </c>
      <c r="J718" s="2">
        <v>45785</v>
      </c>
      <c r="K718" s="2">
        <v>45883</v>
      </c>
    </row>
    <row r="719" spans="1:11" x14ac:dyDescent="0.25">
      <c r="A719" t="s">
        <v>1779</v>
      </c>
      <c r="B719" t="s">
        <v>72</v>
      </c>
      <c r="C719" t="s">
        <v>73</v>
      </c>
      <c r="D719" t="s">
        <v>28</v>
      </c>
      <c r="E719" t="s">
        <v>10</v>
      </c>
      <c r="F719" t="s">
        <v>168</v>
      </c>
      <c r="G719" t="s">
        <v>549</v>
      </c>
      <c r="H719">
        <v>5</v>
      </c>
      <c r="I719" t="s">
        <v>1060</v>
      </c>
      <c r="J719" s="2">
        <v>45784</v>
      </c>
      <c r="K719" s="2">
        <v>45868</v>
      </c>
    </row>
    <row r="720" spans="1:11" x14ac:dyDescent="0.25">
      <c r="A720" t="s">
        <v>1780</v>
      </c>
      <c r="B720" t="s">
        <v>68</v>
      </c>
      <c r="C720" t="s">
        <v>49</v>
      </c>
      <c r="D720" t="s">
        <v>28</v>
      </c>
      <c r="E720" t="s">
        <v>10</v>
      </c>
      <c r="F720" t="s">
        <v>168</v>
      </c>
      <c r="G720" t="s">
        <v>942</v>
      </c>
      <c r="H720">
        <v>5</v>
      </c>
      <c r="I720" t="s">
        <v>1060</v>
      </c>
      <c r="J720" s="2">
        <v>45788</v>
      </c>
      <c r="K720" s="2">
        <v>45886</v>
      </c>
    </row>
    <row r="721" spans="1:11" x14ac:dyDescent="0.25">
      <c r="A721" t="s">
        <v>1781</v>
      </c>
      <c r="B721" t="s">
        <v>74</v>
      </c>
      <c r="C721" t="s">
        <v>75</v>
      </c>
      <c r="D721" t="s">
        <v>18</v>
      </c>
      <c r="E721" t="s">
        <v>10</v>
      </c>
      <c r="F721" t="s">
        <v>168</v>
      </c>
      <c r="G721" t="s">
        <v>469</v>
      </c>
      <c r="H721">
        <v>4</v>
      </c>
      <c r="I721" t="s">
        <v>1060</v>
      </c>
      <c r="J721" s="2">
        <v>45788</v>
      </c>
      <c r="K721" s="2">
        <v>45879</v>
      </c>
    </row>
    <row r="722" spans="1:11" x14ac:dyDescent="0.25">
      <c r="A722" t="s">
        <v>1782</v>
      </c>
      <c r="B722" t="s">
        <v>69</v>
      </c>
      <c r="C722" t="s">
        <v>70</v>
      </c>
      <c r="D722" t="s">
        <v>9</v>
      </c>
      <c r="E722" t="s">
        <v>10</v>
      </c>
      <c r="F722" t="s">
        <v>140</v>
      </c>
      <c r="G722" t="s">
        <v>689</v>
      </c>
      <c r="H722">
        <v>1</v>
      </c>
      <c r="I722" t="s">
        <v>1062</v>
      </c>
      <c r="J722" s="2">
        <v>45785</v>
      </c>
      <c r="K722" s="2">
        <v>45876</v>
      </c>
    </row>
    <row r="723" spans="1:11" x14ac:dyDescent="0.25">
      <c r="A723" t="s">
        <v>1783</v>
      </c>
      <c r="B723" t="s">
        <v>109</v>
      </c>
      <c r="C723" t="s">
        <v>91</v>
      </c>
      <c r="D723" t="s">
        <v>21</v>
      </c>
      <c r="E723" t="s">
        <v>10</v>
      </c>
      <c r="F723" t="s">
        <v>22</v>
      </c>
      <c r="G723" t="s">
        <v>1040</v>
      </c>
      <c r="H723">
        <v>4</v>
      </c>
      <c r="I723" t="s">
        <v>1050</v>
      </c>
      <c r="J723" s="2">
        <v>45785</v>
      </c>
      <c r="K723" s="2">
        <v>45869</v>
      </c>
    </row>
    <row r="724" spans="1:11" x14ac:dyDescent="0.25">
      <c r="A724" t="s">
        <v>1784</v>
      </c>
      <c r="B724" t="s">
        <v>58</v>
      </c>
      <c r="C724" t="s">
        <v>59</v>
      </c>
      <c r="D724" t="s">
        <v>34</v>
      </c>
      <c r="E724" t="s">
        <v>10</v>
      </c>
      <c r="F724" t="s">
        <v>168</v>
      </c>
      <c r="G724" t="s">
        <v>432</v>
      </c>
      <c r="H724">
        <v>3</v>
      </c>
      <c r="I724" t="s">
        <v>1050</v>
      </c>
      <c r="J724" s="2">
        <v>45784</v>
      </c>
      <c r="K724" s="2">
        <v>45882</v>
      </c>
    </row>
    <row r="725" spans="1:11" x14ac:dyDescent="0.25">
      <c r="A725" t="s">
        <v>1785</v>
      </c>
      <c r="B725" t="s">
        <v>102</v>
      </c>
      <c r="C725" t="s">
        <v>37</v>
      </c>
      <c r="D725" t="s">
        <v>14</v>
      </c>
      <c r="E725" t="s">
        <v>10</v>
      </c>
      <c r="F725" t="s">
        <v>22</v>
      </c>
      <c r="G725" t="s">
        <v>435</v>
      </c>
      <c r="H725">
        <v>2</v>
      </c>
      <c r="I725" t="s">
        <v>1062</v>
      </c>
      <c r="J725" s="2">
        <v>45787</v>
      </c>
      <c r="K725" s="2">
        <v>45878</v>
      </c>
    </row>
    <row r="726" spans="1:11" x14ac:dyDescent="0.25">
      <c r="A726" t="s">
        <v>1786</v>
      </c>
      <c r="B726" t="s">
        <v>71</v>
      </c>
      <c r="C726" t="s">
        <v>30</v>
      </c>
      <c r="D726" t="s">
        <v>18</v>
      </c>
      <c r="E726" t="s">
        <v>10</v>
      </c>
      <c r="F726" t="s">
        <v>168</v>
      </c>
      <c r="G726" t="s">
        <v>469</v>
      </c>
      <c r="H726">
        <v>7</v>
      </c>
      <c r="I726" t="s">
        <v>1062</v>
      </c>
      <c r="J726" s="2">
        <v>45782</v>
      </c>
      <c r="K726" s="2">
        <v>45866</v>
      </c>
    </row>
    <row r="727" spans="1:11" x14ac:dyDescent="0.25">
      <c r="A727" t="s">
        <v>1787</v>
      </c>
      <c r="B727" t="s">
        <v>64</v>
      </c>
      <c r="C727" t="s">
        <v>51</v>
      </c>
      <c r="D727" t="s">
        <v>21</v>
      </c>
      <c r="E727" t="s">
        <v>10</v>
      </c>
      <c r="F727" t="s">
        <v>22</v>
      </c>
      <c r="G727" t="s">
        <v>899</v>
      </c>
      <c r="H727">
        <v>3</v>
      </c>
      <c r="I727" t="s">
        <v>1060</v>
      </c>
      <c r="J727" s="2">
        <v>45788</v>
      </c>
      <c r="K727" s="2">
        <v>45886</v>
      </c>
    </row>
    <row r="728" spans="1:11" x14ac:dyDescent="0.25">
      <c r="A728" t="s">
        <v>1788</v>
      </c>
      <c r="B728" t="s">
        <v>72</v>
      </c>
      <c r="C728" t="s">
        <v>73</v>
      </c>
      <c r="D728" t="s">
        <v>28</v>
      </c>
      <c r="E728" t="s">
        <v>10</v>
      </c>
      <c r="F728" t="s">
        <v>22</v>
      </c>
      <c r="G728" t="s">
        <v>368</v>
      </c>
      <c r="H728">
        <v>5</v>
      </c>
      <c r="I728" t="s">
        <v>1062</v>
      </c>
      <c r="J728" s="2">
        <v>45786</v>
      </c>
      <c r="K728" s="2">
        <v>45877</v>
      </c>
    </row>
    <row r="729" spans="1:11" x14ac:dyDescent="0.25">
      <c r="A729" t="s">
        <v>1789</v>
      </c>
      <c r="B729" t="s">
        <v>92</v>
      </c>
      <c r="C729" t="s">
        <v>8</v>
      </c>
      <c r="D729" t="s">
        <v>9</v>
      </c>
      <c r="E729" t="s">
        <v>10</v>
      </c>
      <c r="F729" t="s">
        <v>22</v>
      </c>
      <c r="G729" t="s">
        <v>217</v>
      </c>
      <c r="H729">
        <v>2</v>
      </c>
      <c r="I729" t="s">
        <v>1050</v>
      </c>
      <c r="J729" s="2">
        <v>45782</v>
      </c>
      <c r="K729" s="2">
        <v>45866</v>
      </c>
    </row>
    <row r="730" spans="1:11" x14ac:dyDescent="0.25">
      <c r="A730" t="s">
        <v>1790</v>
      </c>
      <c r="B730" t="s">
        <v>7</v>
      </c>
      <c r="C730" t="s">
        <v>8</v>
      </c>
      <c r="D730" t="s">
        <v>9</v>
      </c>
      <c r="E730" t="s">
        <v>10</v>
      </c>
      <c r="F730" t="s">
        <v>168</v>
      </c>
      <c r="G730" t="s">
        <v>756</v>
      </c>
      <c r="H730">
        <v>6</v>
      </c>
      <c r="I730" t="s">
        <v>1060</v>
      </c>
      <c r="J730" s="2">
        <v>45789</v>
      </c>
      <c r="K730" s="2">
        <v>45873</v>
      </c>
    </row>
    <row r="731" spans="1:11" x14ac:dyDescent="0.25">
      <c r="A731" t="s">
        <v>1791</v>
      </c>
      <c r="B731" t="s">
        <v>117</v>
      </c>
      <c r="C731" t="s">
        <v>75</v>
      </c>
      <c r="D731" t="s">
        <v>18</v>
      </c>
      <c r="E731" t="s">
        <v>10</v>
      </c>
      <c r="F731" t="s">
        <v>168</v>
      </c>
      <c r="G731" t="s">
        <v>338</v>
      </c>
      <c r="H731">
        <v>1</v>
      </c>
      <c r="I731" t="s">
        <v>1060</v>
      </c>
      <c r="J731" s="2">
        <v>45788</v>
      </c>
      <c r="K731" s="2">
        <v>45886</v>
      </c>
    </row>
    <row r="732" spans="1:11" x14ac:dyDescent="0.25">
      <c r="A732" t="s">
        <v>1792</v>
      </c>
      <c r="B732" t="s">
        <v>94</v>
      </c>
      <c r="C732" t="s">
        <v>95</v>
      </c>
      <c r="D732" t="s">
        <v>21</v>
      </c>
      <c r="E732" t="s">
        <v>10</v>
      </c>
      <c r="F732" t="s">
        <v>140</v>
      </c>
      <c r="G732" t="s">
        <v>1028</v>
      </c>
      <c r="H732">
        <v>2</v>
      </c>
      <c r="I732" t="s">
        <v>1050</v>
      </c>
      <c r="J732" s="2">
        <v>45789</v>
      </c>
      <c r="K732" s="2">
        <v>45873</v>
      </c>
    </row>
    <row r="733" spans="1:11" x14ac:dyDescent="0.25">
      <c r="A733" t="s">
        <v>1793</v>
      </c>
      <c r="B733" t="s">
        <v>52</v>
      </c>
      <c r="C733" t="s">
        <v>53</v>
      </c>
      <c r="D733" t="s">
        <v>14</v>
      </c>
      <c r="E733" t="s">
        <v>10</v>
      </c>
      <c r="F733" t="s">
        <v>22</v>
      </c>
      <c r="G733" t="s">
        <v>952</v>
      </c>
      <c r="H733">
        <v>9</v>
      </c>
      <c r="I733" t="s">
        <v>1050</v>
      </c>
      <c r="J733" s="2">
        <v>45789</v>
      </c>
      <c r="K733" s="2">
        <v>45873</v>
      </c>
    </row>
    <row r="734" spans="1:11" x14ac:dyDescent="0.25">
      <c r="A734" t="s">
        <v>1794</v>
      </c>
      <c r="B734" t="s">
        <v>57</v>
      </c>
      <c r="C734" t="s">
        <v>27</v>
      </c>
      <c r="D734" t="s">
        <v>28</v>
      </c>
      <c r="E734" t="s">
        <v>10</v>
      </c>
      <c r="F734" t="s">
        <v>22</v>
      </c>
      <c r="G734" t="s">
        <v>612</v>
      </c>
      <c r="H734">
        <v>3</v>
      </c>
      <c r="I734" t="s">
        <v>1060</v>
      </c>
      <c r="J734" s="2">
        <v>45788</v>
      </c>
      <c r="K734" s="2">
        <v>45886</v>
      </c>
    </row>
    <row r="735" spans="1:11" x14ac:dyDescent="0.25">
      <c r="A735" t="s">
        <v>1795</v>
      </c>
      <c r="B735" t="s">
        <v>93</v>
      </c>
      <c r="C735" t="s">
        <v>79</v>
      </c>
      <c r="D735" t="s">
        <v>25</v>
      </c>
      <c r="E735" t="s">
        <v>10</v>
      </c>
      <c r="F735" t="s">
        <v>22</v>
      </c>
      <c r="G735" t="s">
        <v>1120</v>
      </c>
      <c r="H735">
        <v>6</v>
      </c>
      <c r="I735" t="s">
        <v>1060</v>
      </c>
      <c r="J735" s="2">
        <v>45787</v>
      </c>
      <c r="K735" s="2">
        <v>45885</v>
      </c>
    </row>
    <row r="736" spans="1:11" x14ac:dyDescent="0.25">
      <c r="A736" t="s">
        <v>1796</v>
      </c>
      <c r="B736" t="s">
        <v>110</v>
      </c>
      <c r="C736" t="s">
        <v>70</v>
      </c>
      <c r="D736" t="s">
        <v>9</v>
      </c>
      <c r="E736" t="s">
        <v>10</v>
      </c>
      <c r="F736" t="s">
        <v>22</v>
      </c>
      <c r="G736" t="s">
        <v>333</v>
      </c>
      <c r="H736">
        <v>3</v>
      </c>
      <c r="I736" t="s">
        <v>1050</v>
      </c>
      <c r="J736" s="2">
        <v>45788</v>
      </c>
      <c r="K736" s="2">
        <v>45872</v>
      </c>
    </row>
    <row r="737" spans="1:11" x14ac:dyDescent="0.25">
      <c r="A737" t="s">
        <v>1797</v>
      </c>
      <c r="B737" t="s">
        <v>116</v>
      </c>
      <c r="C737" t="s">
        <v>84</v>
      </c>
      <c r="D737" t="s">
        <v>28</v>
      </c>
      <c r="E737" t="s">
        <v>10</v>
      </c>
      <c r="F737" t="s">
        <v>168</v>
      </c>
      <c r="G737" t="s">
        <v>142</v>
      </c>
      <c r="H737">
        <v>6</v>
      </c>
      <c r="I737" t="s">
        <v>1062</v>
      </c>
      <c r="J737" s="2">
        <v>45788</v>
      </c>
      <c r="K737" s="2">
        <v>45872</v>
      </c>
    </row>
    <row r="738" spans="1:11" x14ac:dyDescent="0.25">
      <c r="A738" t="s">
        <v>1798</v>
      </c>
      <c r="B738" t="s">
        <v>78</v>
      </c>
      <c r="C738" t="s">
        <v>79</v>
      </c>
      <c r="D738" t="s">
        <v>25</v>
      </c>
      <c r="E738" t="s">
        <v>10</v>
      </c>
      <c r="F738" t="s">
        <v>22</v>
      </c>
      <c r="G738" t="s">
        <v>452</v>
      </c>
      <c r="H738">
        <v>2</v>
      </c>
      <c r="I738" t="s">
        <v>1060</v>
      </c>
      <c r="J738" s="2">
        <v>45782</v>
      </c>
      <c r="K738" s="2">
        <v>45866</v>
      </c>
    </row>
    <row r="739" spans="1:11" x14ac:dyDescent="0.25">
      <c r="A739" t="s">
        <v>1799</v>
      </c>
      <c r="B739" t="s">
        <v>115</v>
      </c>
      <c r="C739" t="s">
        <v>51</v>
      </c>
      <c r="D739" t="s">
        <v>21</v>
      </c>
      <c r="E739" t="s">
        <v>10</v>
      </c>
      <c r="F739" t="s">
        <v>168</v>
      </c>
      <c r="G739" t="s">
        <v>749</v>
      </c>
      <c r="H739">
        <v>1</v>
      </c>
      <c r="I739" t="s">
        <v>1060</v>
      </c>
      <c r="J739" s="2">
        <v>45787</v>
      </c>
      <c r="K739" s="2">
        <v>45885</v>
      </c>
    </row>
    <row r="740" spans="1:11" x14ac:dyDescent="0.25">
      <c r="A740" t="s">
        <v>1800</v>
      </c>
      <c r="B740" t="s">
        <v>72</v>
      </c>
      <c r="C740" t="s">
        <v>73</v>
      </c>
      <c r="D740" t="s">
        <v>28</v>
      </c>
      <c r="E740" t="s">
        <v>10</v>
      </c>
      <c r="F740" t="s">
        <v>22</v>
      </c>
      <c r="G740" t="s">
        <v>365</v>
      </c>
      <c r="H740">
        <v>6</v>
      </c>
      <c r="I740" t="s">
        <v>1062</v>
      </c>
      <c r="J740" s="2">
        <v>45783</v>
      </c>
      <c r="K740" s="2">
        <v>45874</v>
      </c>
    </row>
    <row r="741" spans="1:11" x14ac:dyDescent="0.25">
      <c r="A741" t="s">
        <v>1801</v>
      </c>
      <c r="B741" t="s">
        <v>96</v>
      </c>
      <c r="C741" t="s">
        <v>91</v>
      </c>
      <c r="D741" t="s">
        <v>21</v>
      </c>
      <c r="E741" t="s">
        <v>10</v>
      </c>
      <c r="F741" t="s">
        <v>140</v>
      </c>
      <c r="G741" t="s">
        <v>643</v>
      </c>
      <c r="H741">
        <v>1</v>
      </c>
      <c r="I741" t="s">
        <v>1050</v>
      </c>
      <c r="J741" s="2">
        <v>45786</v>
      </c>
      <c r="K741" s="2">
        <v>45877</v>
      </c>
    </row>
    <row r="742" spans="1:11" x14ac:dyDescent="0.25">
      <c r="A742" t="s">
        <v>1802</v>
      </c>
      <c r="B742" t="s">
        <v>71</v>
      </c>
      <c r="C742" t="s">
        <v>30</v>
      </c>
      <c r="D742" t="s">
        <v>18</v>
      </c>
      <c r="E742" t="s">
        <v>10</v>
      </c>
      <c r="F742" t="s">
        <v>22</v>
      </c>
      <c r="G742" t="s">
        <v>481</v>
      </c>
      <c r="H742">
        <v>5</v>
      </c>
      <c r="I742" t="s">
        <v>1050</v>
      </c>
      <c r="J742" s="2">
        <v>45782</v>
      </c>
      <c r="K742" s="2">
        <v>45866</v>
      </c>
    </row>
    <row r="743" spans="1:11" x14ac:dyDescent="0.25">
      <c r="A743" t="s">
        <v>1803</v>
      </c>
      <c r="B743" t="s">
        <v>23</v>
      </c>
      <c r="C743" t="s">
        <v>24</v>
      </c>
      <c r="D743" t="s">
        <v>25</v>
      </c>
      <c r="E743" t="s">
        <v>10</v>
      </c>
      <c r="F743" t="s">
        <v>22</v>
      </c>
      <c r="G743" t="s">
        <v>245</v>
      </c>
      <c r="H743">
        <v>2</v>
      </c>
      <c r="I743" t="s">
        <v>1062</v>
      </c>
      <c r="J743" s="2">
        <v>45786</v>
      </c>
      <c r="K743" s="2">
        <v>45870</v>
      </c>
    </row>
    <row r="744" spans="1:11" x14ac:dyDescent="0.25">
      <c r="A744" t="s">
        <v>1804</v>
      </c>
      <c r="B744" t="s">
        <v>99</v>
      </c>
      <c r="C744" t="s">
        <v>75</v>
      </c>
      <c r="D744" t="s">
        <v>18</v>
      </c>
      <c r="E744" t="s">
        <v>10</v>
      </c>
      <c r="F744" t="s">
        <v>168</v>
      </c>
      <c r="G744" t="s">
        <v>799</v>
      </c>
      <c r="H744">
        <v>2</v>
      </c>
      <c r="I744" t="s">
        <v>1060</v>
      </c>
      <c r="J744" s="2">
        <v>45787</v>
      </c>
      <c r="K744" s="2">
        <v>45878</v>
      </c>
    </row>
    <row r="745" spans="1:11" x14ac:dyDescent="0.25">
      <c r="A745" t="s">
        <v>1805</v>
      </c>
      <c r="B745" t="s">
        <v>71</v>
      </c>
      <c r="C745" t="s">
        <v>30</v>
      </c>
      <c r="D745" t="s">
        <v>18</v>
      </c>
      <c r="E745" t="s">
        <v>10</v>
      </c>
      <c r="F745" t="s">
        <v>168</v>
      </c>
      <c r="G745" t="s">
        <v>1120</v>
      </c>
      <c r="H745">
        <v>2</v>
      </c>
      <c r="I745" t="s">
        <v>1060</v>
      </c>
      <c r="J745" s="2">
        <v>45788</v>
      </c>
      <c r="K745" s="2">
        <v>45872</v>
      </c>
    </row>
    <row r="746" spans="1:11" x14ac:dyDescent="0.25">
      <c r="A746" t="s">
        <v>1806</v>
      </c>
      <c r="B746" t="s">
        <v>48</v>
      </c>
      <c r="C746" t="s">
        <v>49</v>
      </c>
      <c r="D746" t="s">
        <v>28</v>
      </c>
      <c r="E746" t="s">
        <v>10</v>
      </c>
      <c r="F746" t="s">
        <v>168</v>
      </c>
      <c r="G746" t="s">
        <v>425</v>
      </c>
      <c r="H746">
        <v>2</v>
      </c>
      <c r="I746" t="s">
        <v>1050</v>
      </c>
      <c r="J746" s="2">
        <v>45789</v>
      </c>
      <c r="K746" s="2">
        <v>45880</v>
      </c>
    </row>
    <row r="747" spans="1:11" x14ac:dyDescent="0.25">
      <c r="A747" t="s">
        <v>1807</v>
      </c>
      <c r="B747" t="s">
        <v>112</v>
      </c>
      <c r="C747" t="s">
        <v>8</v>
      </c>
      <c r="D747" t="s">
        <v>9</v>
      </c>
      <c r="E747" t="s">
        <v>10</v>
      </c>
      <c r="F747" t="s">
        <v>168</v>
      </c>
      <c r="G747" t="s">
        <v>831</v>
      </c>
      <c r="H747">
        <v>1</v>
      </c>
      <c r="I747" t="s">
        <v>1062</v>
      </c>
      <c r="J747" s="2">
        <v>45784</v>
      </c>
      <c r="K747" s="2">
        <v>45875</v>
      </c>
    </row>
    <row r="748" spans="1:11" x14ac:dyDescent="0.25">
      <c r="A748" t="s">
        <v>1808</v>
      </c>
      <c r="B748" t="s">
        <v>103</v>
      </c>
      <c r="C748" t="s">
        <v>84</v>
      </c>
      <c r="D748" t="s">
        <v>28</v>
      </c>
      <c r="E748" t="s">
        <v>10</v>
      </c>
      <c r="F748" t="s">
        <v>22</v>
      </c>
      <c r="G748" t="s">
        <v>569</v>
      </c>
      <c r="H748">
        <v>1</v>
      </c>
      <c r="I748" t="s">
        <v>1062</v>
      </c>
      <c r="J748" s="2">
        <v>45782</v>
      </c>
      <c r="K748" s="2">
        <v>45873</v>
      </c>
    </row>
    <row r="749" spans="1:11" x14ac:dyDescent="0.25">
      <c r="A749" t="s">
        <v>1809</v>
      </c>
      <c r="B749" t="s">
        <v>48</v>
      </c>
      <c r="C749" t="s">
        <v>49</v>
      </c>
      <c r="D749" t="s">
        <v>28</v>
      </c>
      <c r="E749" t="s">
        <v>10</v>
      </c>
      <c r="F749" t="s">
        <v>168</v>
      </c>
      <c r="G749" t="s">
        <v>200</v>
      </c>
      <c r="H749">
        <v>-2</v>
      </c>
      <c r="I749" t="s">
        <v>1050</v>
      </c>
      <c r="J749" s="2">
        <v>45782</v>
      </c>
      <c r="K749" s="2">
        <v>45873</v>
      </c>
    </row>
    <row r="750" spans="1:11" x14ac:dyDescent="0.25">
      <c r="A750" t="s">
        <v>1810</v>
      </c>
      <c r="B750" t="s">
        <v>111</v>
      </c>
      <c r="C750" t="s">
        <v>107</v>
      </c>
      <c r="D750" t="s">
        <v>67</v>
      </c>
      <c r="E750" t="s">
        <v>10</v>
      </c>
      <c r="F750" t="s">
        <v>22</v>
      </c>
      <c r="G750" t="s">
        <v>481</v>
      </c>
      <c r="H750">
        <v>4</v>
      </c>
      <c r="I750" t="s">
        <v>1062</v>
      </c>
      <c r="J750" s="2">
        <v>45787</v>
      </c>
      <c r="K750" s="2">
        <v>45878</v>
      </c>
    </row>
    <row r="751" spans="1:11" x14ac:dyDescent="0.25">
      <c r="A751" t="s">
        <v>1811</v>
      </c>
      <c r="B751" t="s">
        <v>102</v>
      </c>
      <c r="C751" t="s">
        <v>37</v>
      </c>
      <c r="D751" t="s">
        <v>14</v>
      </c>
      <c r="E751" t="s">
        <v>10</v>
      </c>
      <c r="F751" t="s">
        <v>168</v>
      </c>
      <c r="G751" t="s">
        <v>1120</v>
      </c>
      <c r="H751">
        <v>3</v>
      </c>
      <c r="I751" t="s">
        <v>1060</v>
      </c>
      <c r="J751" s="2">
        <v>45785</v>
      </c>
      <c r="K751" s="2">
        <v>45883</v>
      </c>
    </row>
    <row r="752" spans="1:11" x14ac:dyDescent="0.25">
      <c r="A752" t="s">
        <v>1812</v>
      </c>
      <c r="B752" t="s">
        <v>114</v>
      </c>
      <c r="C752" t="s">
        <v>39</v>
      </c>
      <c r="D752" t="s">
        <v>40</v>
      </c>
      <c r="E752" t="s">
        <v>10</v>
      </c>
      <c r="F752" t="s">
        <v>22</v>
      </c>
      <c r="G752" t="s">
        <v>702</v>
      </c>
      <c r="H752">
        <v>7</v>
      </c>
      <c r="I752" t="s">
        <v>1050</v>
      </c>
      <c r="J752" s="2">
        <v>45787</v>
      </c>
      <c r="K752" s="2">
        <v>45878</v>
      </c>
    </row>
    <row r="753" spans="1:11" x14ac:dyDescent="0.25">
      <c r="A753" t="s">
        <v>1813</v>
      </c>
      <c r="B753" t="s">
        <v>117</v>
      </c>
      <c r="C753" t="s">
        <v>75</v>
      </c>
      <c r="D753" t="s">
        <v>18</v>
      </c>
      <c r="E753" t="s">
        <v>10</v>
      </c>
      <c r="F753" t="s">
        <v>168</v>
      </c>
      <c r="G753" t="s">
        <v>397</v>
      </c>
      <c r="H753">
        <v>2</v>
      </c>
      <c r="I753" t="s">
        <v>1050</v>
      </c>
      <c r="J753" s="2">
        <v>45787</v>
      </c>
      <c r="K753" s="2">
        <v>45878</v>
      </c>
    </row>
    <row r="754" spans="1:11" x14ac:dyDescent="0.25">
      <c r="A754" t="s">
        <v>1814</v>
      </c>
      <c r="B754" t="s">
        <v>111</v>
      </c>
      <c r="C754" t="s">
        <v>107</v>
      </c>
      <c r="D754" t="s">
        <v>67</v>
      </c>
      <c r="E754" t="s">
        <v>10</v>
      </c>
      <c r="F754" t="s">
        <v>140</v>
      </c>
      <c r="G754" t="s">
        <v>831</v>
      </c>
      <c r="H754">
        <v>4</v>
      </c>
      <c r="I754" t="s">
        <v>1050</v>
      </c>
      <c r="J754" s="2">
        <v>45783</v>
      </c>
      <c r="K754" s="2">
        <v>45867</v>
      </c>
    </row>
    <row r="755" spans="1:11" x14ac:dyDescent="0.25">
      <c r="A755" t="s">
        <v>1815</v>
      </c>
      <c r="B755" t="s">
        <v>38</v>
      </c>
      <c r="C755" t="s">
        <v>39</v>
      </c>
      <c r="D755" t="s">
        <v>40</v>
      </c>
      <c r="E755" t="s">
        <v>10</v>
      </c>
      <c r="F755" t="s">
        <v>22</v>
      </c>
      <c r="G755" t="s">
        <v>649</v>
      </c>
      <c r="H755">
        <v>7</v>
      </c>
      <c r="I755" t="s">
        <v>1062</v>
      </c>
      <c r="J755" s="2">
        <v>45788</v>
      </c>
      <c r="K755" s="2">
        <v>45879</v>
      </c>
    </row>
    <row r="756" spans="1:11" x14ac:dyDescent="0.25">
      <c r="A756" t="s">
        <v>1816</v>
      </c>
      <c r="B756" t="s">
        <v>109</v>
      </c>
      <c r="C756" t="s">
        <v>91</v>
      </c>
      <c r="D756" t="s">
        <v>21</v>
      </c>
      <c r="E756" t="s">
        <v>10</v>
      </c>
      <c r="F756" t="s">
        <v>140</v>
      </c>
      <c r="G756" t="s">
        <v>428</v>
      </c>
      <c r="H756">
        <v>4</v>
      </c>
      <c r="I756" t="s">
        <v>1062</v>
      </c>
      <c r="J756" s="2">
        <v>45785</v>
      </c>
      <c r="K756" s="2">
        <v>45883</v>
      </c>
    </row>
    <row r="757" spans="1:11" x14ac:dyDescent="0.25">
      <c r="A757" t="s">
        <v>1817</v>
      </c>
      <c r="B757" t="s">
        <v>110</v>
      </c>
      <c r="C757" t="s">
        <v>70</v>
      </c>
      <c r="D757" t="s">
        <v>9</v>
      </c>
      <c r="E757" t="s">
        <v>10</v>
      </c>
      <c r="F757" t="s">
        <v>168</v>
      </c>
      <c r="G757" t="s">
        <v>160</v>
      </c>
      <c r="H757">
        <v>3</v>
      </c>
      <c r="I757" t="s">
        <v>1050</v>
      </c>
      <c r="J757" s="2">
        <v>45785</v>
      </c>
      <c r="K757" s="2">
        <v>45869</v>
      </c>
    </row>
    <row r="758" spans="1:11" x14ac:dyDescent="0.25">
      <c r="A758" t="s">
        <v>1818</v>
      </c>
      <c r="B758" t="s">
        <v>46</v>
      </c>
      <c r="C758" t="s">
        <v>47</v>
      </c>
      <c r="D758" t="s">
        <v>34</v>
      </c>
      <c r="E758" t="s">
        <v>10</v>
      </c>
      <c r="F758" t="s">
        <v>168</v>
      </c>
      <c r="G758" t="s">
        <v>615</v>
      </c>
      <c r="H758">
        <v>2</v>
      </c>
      <c r="I758" t="s">
        <v>1050</v>
      </c>
      <c r="J758" s="2">
        <v>45783</v>
      </c>
      <c r="K758" s="2">
        <v>45881</v>
      </c>
    </row>
    <row r="759" spans="1:11" x14ac:dyDescent="0.25">
      <c r="A759" t="s">
        <v>1819</v>
      </c>
      <c r="B759" t="s">
        <v>52</v>
      </c>
      <c r="C759" t="s">
        <v>53</v>
      </c>
      <c r="D759" t="s">
        <v>14</v>
      </c>
      <c r="E759" t="s">
        <v>10</v>
      </c>
      <c r="F759" t="s">
        <v>22</v>
      </c>
      <c r="G759" t="s">
        <v>627</v>
      </c>
      <c r="H759">
        <v>6</v>
      </c>
      <c r="I759" t="s">
        <v>1060</v>
      </c>
      <c r="J759" s="2">
        <v>45783</v>
      </c>
      <c r="K759" s="2">
        <v>45874</v>
      </c>
    </row>
    <row r="760" spans="1:11" x14ac:dyDescent="0.25">
      <c r="A760" t="s">
        <v>1820</v>
      </c>
      <c r="B760" t="s">
        <v>100</v>
      </c>
      <c r="C760" t="s">
        <v>101</v>
      </c>
      <c r="D760" t="s">
        <v>25</v>
      </c>
      <c r="E760" t="s">
        <v>10</v>
      </c>
      <c r="F760" t="s">
        <v>168</v>
      </c>
      <c r="G760" t="s">
        <v>591</v>
      </c>
      <c r="H760">
        <v>4</v>
      </c>
      <c r="I760" t="s">
        <v>1060</v>
      </c>
      <c r="J760" s="2">
        <v>45785</v>
      </c>
      <c r="K760" s="2">
        <v>45883</v>
      </c>
    </row>
    <row r="761" spans="1:11" x14ac:dyDescent="0.25">
      <c r="A761" t="s">
        <v>1821</v>
      </c>
      <c r="B761" t="s">
        <v>110</v>
      </c>
      <c r="C761" t="s">
        <v>70</v>
      </c>
      <c r="D761" t="s">
        <v>9</v>
      </c>
      <c r="E761" t="s">
        <v>10</v>
      </c>
      <c r="F761" t="s">
        <v>140</v>
      </c>
      <c r="G761" t="s">
        <v>1016</v>
      </c>
      <c r="H761">
        <v>3</v>
      </c>
      <c r="I761" t="s">
        <v>1062</v>
      </c>
      <c r="J761" s="2">
        <v>45784</v>
      </c>
      <c r="K761" s="2">
        <v>45868</v>
      </c>
    </row>
    <row r="762" spans="1:11" x14ac:dyDescent="0.25">
      <c r="A762" t="s">
        <v>1822</v>
      </c>
      <c r="B762" t="s">
        <v>111</v>
      </c>
      <c r="C762" t="s">
        <v>107</v>
      </c>
      <c r="D762" t="s">
        <v>67</v>
      </c>
      <c r="E762" t="s">
        <v>10</v>
      </c>
      <c r="F762" t="s">
        <v>22</v>
      </c>
      <c r="G762" t="s">
        <v>731</v>
      </c>
      <c r="H762">
        <v>3</v>
      </c>
      <c r="I762" t="s">
        <v>1050</v>
      </c>
      <c r="J762" s="2">
        <v>45785</v>
      </c>
      <c r="K762" s="2">
        <v>45869</v>
      </c>
    </row>
    <row r="763" spans="1:11" x14ac:dyDescent="0.25">
      <c r="A763" t="s">
        <v>1823</v>
      </c>
      <c r="B763" t="s">
        <v>85</v>
      </c>
      <c r="C763" t="s">
        <v>84</v>
      </c>
      <c r="D763" t="s">
        <v>28</v>
      </c>
      <c r="E763" t="s">
        <v>10</v>
      </c>
      <c r="F763" t="s">
        <v>22</v>
      </c>
      <c r="G763" t="s">
        <v>790</v>
      </c>
      <c r="I763" t="s">
        <v>1050</v>
      </c>
      <c r="J763" s="2">
        <v>45787</v>
      </c>
      <c r="K763" s="2">
        <v>45885</v>
      </c>
    </row>
    <row r="764" spans="1:11" x14ac:dyDescent="0.25">
      <c r="A764" t="s">
        <v>1824</v>
      </c>
      <c r="B764" t="s">
        <v>54</v>
      </c>
      <c r="C764" t="s">
        <v>8</v>
      </c>
      <c r="D764" t="s">
        <v>9</v>
      </c>
      <c r="E764" t="s">
        <v>10</v>
      </c>
      <c r="F764" t="s">
        <v>168</v>
      </c>
      <c r="G764" t="s">
        <v>696</v>
      </c>
      <c r="H764">
        <v>2</v>
      </c>
      <c r="I764" t="s">
        <v>1050</v>
      </c>
      <c r="J764" s="2">
        <v>45783</v>
      </c>
      <c r="K764" s="2">
        <v>45881</v>
      </c>
    </row>
    <row r="765" spans="1:11" x14ac:dyDescent="0.25">
      <c r="A765" t="s">
        <v>1825</v>
      </c>
      <c r="B765" t="s">
        <v>19</v>
      </c>
      <c r="C765" t="s">
        <v>20</v>
      </c>
      <c r="D765" t="s">
        <v>21</v>
      </c>
      <c r="E765" t="s">
        <v>10</v>
      </c>
      <c r="F765" t="s">
        <v>22</v>
      </c>
      <c r="G765" t="s">
        <v>318</v>
      </c>
      <c r="H765">
        <v>6</v>
      </c>
      <c r="I765" t="s">
        <v>1060</v>
      </c>
      <c r="J765" s="2">
        <v>45787</v>
      </c>
      <c r="K765" s="2">
        <v>45878</v>
      </c>
    </row>
    <row r="766" spans="1:11" x14ac:dyDescent="0.25">
      <c r="A766" t="s">
        <v>1826</v>
      </c>
      <c r="B766" t="s">
        <v>38</v>
      </c>
      <c r="C766" t="s">
        <v>39</v>
      </c>
      <c r="D766" t="s">
        <v>40</v>
      </c>
      <c r="E766" t="s">
        <v>10</v>
      </c>
      <c r="F766" t="s">
        <v>168</v>
      </c>
      <c r="G766" t="s">
        <v>863</v>
      </c>
      <c r="H766">
        <v>4</v>
      </c>
      <c r="I766" t="s">
        <v>1062</v>
      </c>
      <c r="J766" s="2">
        <v>45788</v>
      </c>
      <c r="K766" s="2">
        <v>45879</v>
      </c>
    </row>
    <row r="767" spans="1:11" x14ac:dyDescent="0.25">
      <c r="A767" t="s">
        <v>1827</v>
      </c>
      <c r="B767" t="s">
        <v>58</v>
      </c>
      <c r="C767" t="s">
        <v>59</v>
      </c>
      <c r="D767" t="s">
        <v>34</v>
      </c>
      <c r="E767" t="s">
        <v>10</v>
      </c>
      <c r="F767" t="s">
        <v>140</v>
      </c>
      <c r="G767" t="s">
        <v>787</v>
      </c>
      <c r="H767">
        <v>5</v>
      </c>
      <c r="I767" t="s">
        <v>1062</v>
      </c>
      <c r="J767" s="2">
        <v>45785</v>
      </c>
      <c r="K767" s="2">
        <v>45869</v>
      </c>
    </row>
    <row r="768" spans="1:11" x14ac:dyDescent="0.25">
      <c r="A768" t="s">
        <v>1828</v>
      </c>
      <c r="B768" t="s">
        <v>58</v>
      </c>
      <c r="C768" t="s">
        <v>59</v>
      </c>
      <c r="D768" t="s">
        <v>34</v>
      </c>
      <c r="E768" t="s">
        <v>10</v>
      </c>
      <c r="F768" t="s">
        <v>140</v>
      </c>
      <c r="G768" t="s">
        <v>728</v>
      </c>
      <c r="H768">
        <v>0</v>
      </c>
      <c r="I768" t="s">
        <v>1062</v>
      </c>
      <c r="J768" s="2">
        <v>45782</v>
      </c>
      <c r="K768" s="2">
        <v>45880</v>
      </c>
    </row>
    <row r="769" spans="1:11" x14ac:dyDescent="0.25">
      <c r="A769" t="s">
        <v>1829</v>
      </c>
      <c r="B769" t="s">
        <v>76</v>
      </c>
      <c r="C769" t="s">
        <v>8</v>
      </c>
      <c r="D769" t="s">
        <v>9</v>
      </c>
      <c r="E769" t="s">
        <v>10</v>
      </c>
      <c r="F769" t="s">
        <v>22</v>
      </c>
      <c r="G769" t="s">
        <v>627</v>
      </c>
      <c r="H769">
        <v>3</v>
      </c>
      <c r="I769" t="s">
        <v>1050</v>
      </c>
      <c r="J769" s="2">
        <v>45784</v>
      </c>
      <c r="K769" s="2">
        <v>45875</v>
      </c>
    </row>
    <row r="770" spans="1:11" x14ac:dyDescent="0.25">
      <c r="A770" t="s">
        <v>1830</v>
      </c>
      <c r="B770" t="s">
        <v>58</v>
      </c>
      <c r="C770" t="s">
        <v>59</v>
      </c>
      <c r="D770" t="s">
        <v>34</v>
      </c>
      <c r="E770" t="s">
        <v>10</v>
      </c>
      <c r="F770" t="s">
        <v>140</v>
      </c>
      <c r="G770" t="s">
        <v>494</v>
      </c>
      <c r="H770">
        <v>1</v>
      </c>
      <c r="I770" t="s">
        <v>1060</v>
      </c>
      <c r="J770" s="2">
        <v>45782</v>
      </c>
      <c r="K770" s="2">
        <v>45873</v>
      </c>
    </row>
    <row r="771" spans="1:11" x14ac:dyDescent="0.25">
      <c r="A771" t="s">
        <v>1831</v>
      </c>
      <c r="B771" t="s">
        <v>71</v>
      </c>
      <c r="C771" t="s">
        <v>30</v>
      </c>
      <c r="D771" t="s">
        <v>18</v>
      </c>
      <c r="E771" t="s">
        <v>10</v>
      </c>
      <c r="F771" t="s">
        <v>168</v>
      </c>
      <c r="G771" t="s">
        <v>784</v>
      </c>
      <c r="H771">
        <v>3</v>
      </c>
      <c r="I771" t="s">
        <v>1062</v>
      </c>
      <c r="J771" s="2">
        <v>45785</v>
      </c>
      <c r="K771" s="2">
        <v>45883</v>
      </c>
    </row>
    <row r="772" spans="1:11" x14ac:dyDescent="0.25">
      <c r="A772" t="s">
        <v>1832</v>
      </c>
      <c r="B772" t="s">
        <v>29</v>
      </c>
      <c r="C772" t="s">
        <v>30</v>
      </c>
      <c r="D772" t="s">
        <v>18</v>
      </c>
      <c r="E772" t="s">
        <v>10</v>
      </c>
      <c r="F772" t="s">
        <v>140</v>
      </c>
      <c r="G772" t="s">
        <v>443</v>
      </c>
      <c r="H772">
        <v>5</v>
      </c>
      <c r="I772" t="s">
        <v>1062</v>
      </c>
      <c r="J772" s="2">
        <v>45784</v>
      </c>
      <c r="K772" s="2">
        <v>45875</v>
      </c>
    </row>
    <row r="773" spans="1:11" x14ac:dyDescent="0.25">
      <c r="A773" t="s">
        <v>1833</v>
      </c>
      <c r="B773" t="s">
        <v>12</v>
      </c>
      <c r="C773" t="s">
        <v>13</v>
      </c>
      <c r="D773" t="s">
        <v>14</v>
      </c>
      <c r="E773" t="s">
        <v>10</v>
      </c>
      <c r="F773" t="s">
        <v>168</v>
      </c>
      <c r="G773" t="s">
        <v>549</v>
      </c>
      <c r="H773">
        <v>2</v>
      </c>
      <c r="I773" t="s">
        <v>1062</v>
      </c>
      <c r="J773" s="2">
        <v>45782</v>
      </c>
      <c r="K773" s="2">
        <v>45880</v>
      </c>
    </row>
    <row r="774" spans="1:11" x14ac:dyDescent="0.25">
      <c r="A774" t="s">
        <v>1834</v>
      </c>
      <c r="B774" t="s">
        <v>92</v>
      </c>
      <c r="C774" t="s">
        <v>8</v>
      </c>
      <c r="D774" t="s">
        <v>9</v>
      </c>
      <c r="E774" t="s">
        <v>10</v>
      </c>
      <c r="F774" t="s">
        <v>168</v>
      </c>
      <c r="G774" t="s">
        <v>671</v>
      </c>
      <c r="H774">
        <v>2</v>
      </c>
      <c r="I774" t="s">
        <v>1060</v>
      </c>
      <c r="J774" s="2">
        <v>45786</v>
      </c>
      <c r="K774" s="2">
        <v>45877</v>
      </c>
    </row>
    <row r="775" spans="1:11" x14ac:dyDescent="0.25">
      <c r="A775" t="s">
        <v>1835</v>
      </c>
      <c r="B775" t="s">
        <v>29</v>
      </c>
      <c r="C775" t="s">
        <v>30</v>
      </c>
      <c r="D775" t="s">
        <v>18</v>
      </c>
      <c r="E775" t="s">
        <v>10</v>
      </c>
      <c r="F775" t="s">
        <v>22</v>
      </c>
      <c r="G775" t="s">
        <v>621</v>
      </c>
      <c r="H775">
        <v>4</v>
      </c>
      <c r="I775" t="s">
        <v>1060</v>
      </c>
      <c r="J775" s="2">
        <v>45786</v>
      </c>
      <c r="K775" s="2">
        <v>45870</v>
      </c>
    </row>
    <row r="776" spans="1:11" x14ac:dyDescent="0.25">
      <c r="A776" t="s">
        <v>1836</v>
      </c>
      <c r="B776" t="s">
        <v>62</v>
      </c>
      <c r="C776" t="s">
        <v>24</v>
      </c>
      <c r="D776" t="s">
        <v>25</v>
      </c>
      <c r="E776" t="s">
        <v>10</v>
      </c>
      <c r="F776" t="s">
        <v>22</v>
      </c>
      <c r="G776" t="s">
        <v>154</v>
      </c>
      <c r="H776">
        <v>4</v>
      </c>
      <c r="I776" t="s">
        <v>1050</v>
      </c>
      <c r="J776" s="2">
        <v>45789</v>
      </c>
      <c r="K776" s="2">
        <v>45887</v>
      </c>
    </row>
    <row r="777" spans="1:11" x14ac:dyDescent="0.25">
      <c r="A777" t="s">
        <v>1837</v>
      </c>
      <c r="B777" t="s">
        <v>58</v>
      </c>
      <c r="C777" t="s">
        <v>59</v>
      </c>
      <c r="D777" t="s">
        <v>34</v>
      </c>
      <c r="E777" t="s">
        <v>10</v>
      </c>
      <c r="F777" t="s">
        <v>140</v>
      </c>
      <c r="G777" t="s">
        <v>787</v>
      </c>
      <c r="H777">
        <v>3</v>
      </c>
      <c r="I777" t="s">
        <v>1050</v>
      </c>
      <c r="J777" s="2">
        <v>45787</v>
      </c>
      <c r="K777" s="2">
        <v>45885</v>
      </c>
    </row>
    <row r="778" spans="1:11" x14ac:dyDescent="0.25">
      <c r="A778" t="s">
        <v>1838</v>
      </c>
      <c r="B778" t="s">
        <v>112</v>
      </c>
      <c r="C778" t="s">
        <v>8</v>
      </c>
      <c r="D778" t="s">
        <v>9</v>
      </c>
      <c r="E778" t="s">
        <v>10</v>
      </c>
      <c r="F778" t="s">
        <v>140</v>
      </c>
      <c r="G778" t="s">
        <v>627</v>
      </c>
      <c r="H778">
        <v>2</v>
      </c>
      <c r="I778" t="s">
        <v>1050</v>
      </c>
      <c r="J778" s="2">
        <v>45787</v>
      </c>
      <c r="K778" s="2">
        <v>45885</v>
      </c>
    </row>
    <row r="779" spans="1:11" x14ac:dyDescent="0.25">
      <c r="A779" t="s">
        <v>1839</v>
      </c>
      <c r="B779" t="s">
        <v>60</v>
      </c>
      <c r="C779" t="s">
        <v>61</v>
      </c>
      <c r="D779" t="s">
        <v>9</v>
      </c>
      <c r="E779" t="s">
        <v>10</v>
      </c>
      <c r="F779" t="s">
        <v>168</v>
      </c>
      <c r="G779" t="s">
        <v>205</v>
      </c>
      <c r="H779">
        <v>7</v>
      </c>
      <c r="I779" t="s">
        <v>1062</v>
      </c>
      <c r="J779" s="2">
        <v>45787</v>
      </c>
      <c r="K779" s="2">
        <v>45871</v>
      </c>
    </row>
    <row r="780" spans="1:11" x14ac:dyDescent="0.25">
      <c r="A780" t="s">
        <v>1840</v>
      </c>
      <c r="B780" t="s">
        <v>108</v>
      </c>
      <c r="C780" t="s">
        <v>30</v>
      </c>
      <c r="D780" t="s">
        <v>18</v>
      </c>
      <c r="E780" t="s">
        <v>10</v>
      </c>
      <c r="F780" t="s">
        <v>140</v>
      </c>
      <c r="G780" t="s">
        <v>982</v>
      </c>
      <c r="H780">
        <v>4</v>
      </c>
      <c r="I780" t="s">
        <v>1050</v>
      </c>
      <c r="J780" s="2">
        <v>45784</v>
      </c>
      <c r="K780" s="2">
        <v>45868</v>
      </c>
    </row>
    <row r="781" spans="1:11" x14ac:dyDescent="0.25">
      <c r="A781" t="s">
        <v>1841</v>
      </c>
      <c r="B781" t="s">
        <v>45</v>
      </c>
      <c r="C781" t="s">
        <v>33</v>
      </c>
      <c r="D781" t="s">
        <v>34</v>
      </c>
      <c r="E781" t="s">
        <v>10</v>
      </c>
      <c r="F781" t="s">
        <v>22</v>
      </c>
      <c r="G781" t="s">
        <v>556</v>
      </c>
      <c r="H781">
        <v>7</v>
      </c>
      <c r="I781" t="s">
        <v>1060</v>
      </c>
      <c r="J781" s="2">
        <v>45785</v>
      </c>
      <c r="K781" s="2">
        <v>45869</v>
      </c>
    </row>
    <row r="782" spans="1:11" x14ac:dyDescent="0.25">
      <c r="A782" t="s">
        <v>1842</v>
      </c>
      <c r="B782" t="s">
        <v>16</v>
      </c>
      <c r="C782" t="s">
        <v>17</v>
      </c>
      <c r="D782" t="s">
        <v>18</v>
      </c>
      <c r="E782" t="s">
        <v>10</v>
      </c>
      <c r="F782" t="s">
        <v>22</v>
      </c>
      <c r="G782" t="s">
        <v>799</v>
      </c>
      <c r="H782">
        <v>3</v>
      </c>
      <c r="I782" t="s">
        <v>1062</v>
      </c>
      <c r="J782" s="2">
        <v>45783</v>
      </c>
      <c r="K782" s="2">
        <v>45867</v>
      </c>
    </row>
    <row r="783" spans="1:11" x14ac:dyDescent="0.25">
      <c r="A783" t="s">
        <v>1843</v>
      </c>
      <c r="B783" t="s">
        <v>117</v>
      </c>
      <c r="C783" t="s">
        <v>75</v>
      </c>
      <c r="D783" t="s">
        <v>18</v>
      </c>
      <c r="E783" t="s">
        <v>10</v>
      </c>
      <c r="F783" t="s">
        <v>140</v>
      </c>
      <c r="G783" t="s">
        <v>443</v>
      </c>
      <c r="H783">
        <v>2</v>
      </c>
      <c r="I783" t="s">
        <v>1062</v>
      </c>
      <c r="J783" s="2">
        <v>45785</v>
      </c>
      <c r="K783" s="2">
        <v>45876</v>
      </c>
    </row>
    <row r="784" spans="1:11" x14ac:dyDescent="0.25">
      <c r="A784" t="s">
        <v>1844</v>
      </c>
      <c r="B784" t="s">
        <v>16</v>
      </c>
      <c r="C784" t="s">
        <v>17</v>
      </c>
      <c r="D784" t="s">
        <v>18</v>
      </c>
      <c r="E784" t="s">
        <v>10</v>
      </c>
      <c r="F784" t="s">
        <v>22</v>
      </c>
      <c r="G784" t="s">
        <v>481</v>
      </c>
      <c r="H784">
        <v>3</v>
      </c>
      <c r="I784" t="s">
        <v>1050</v>
      </c>
      <c r="J784" s="2">
        <v>45783</v>
      </c>
      <c r="K784" s="2">
        <v>45881</v>
      </c>
    </row>
    <row r="785" spans="1:11" x14ac:dyDescent="0.25">
      <c r="A785" t="s">
        <v>1845</v>
      </c>
      <c r="B785" t="s">
        <v>72</v>
      </c>
      <c r="C785" t="s">
        <v>73</v>
      </c>
      <c r="D785" t="s">
        <v>28</v>
      </c>
      <c r="E785" t="s">
        <v>10</v>
      </c>
      <c r="F785" t="s">
        <v>22</v>
      </c>
      <c r="G785" t="s">
        <v>465</v>
      </c>
      <c r="H785">
        <v>4</v>
      </c>
      <c r="I785" t="s">
        <v>1060</v>
      </c>
      <c r="J785" s="2">
        <v>45786</v>
      </c>
      <c r="K785" s="2">
        <v>45877</v>
      </c>
    </row>
    <row r="786" spans="1:11" x14ac:dyDescent="0.25">
      <c r="A786" t="s">
        <v>1846</v>
      </c>
      <c r="B786" t="s">
        <v>115</v>
      </c>
      <c r="C786" t="s">
        <v>51</v>
      </c>
      <c r="D786" t="s">
        <v>21</v>
      </c>
      <c r="E786" t="s">
        <v>10</v>
      </c>
      <c r="F786" t="s">
        <v>22</v>
      </c>
      <c r="G786" t="s">
        <v>428</v>
      </c>
      <c r="H786">
        <v>5</v>
      </c>
      <c r="I786" t="s">
        <v>1060</v>
      </c>
      <c r="J786" s="2">
        <v>45789</v>
      </c>
      <c r="K786" s="2">
        <v>45880</v>
      </c>
    </row>
    <row r="787" spans="1:11" x14ac:dyDescent="0.25">
      <c r="A787" t="s">
        <v>1847</v>
      </c>
      <c r="B787" t="s">
        <v>46</v>
      </c>
      <c r="C787" t="s">
        <v>47</v>
      </c>
      <c r="D787" t="s">
        <v>34</v>
      </c>
      <c r="E787" t="s">
        <v>10</v>
      </c>
      <c r="F787" t="s">
        <v>22</v>
      </c>
      <c r="G787" t="s">
        <v>566</v>
      </c>
      <c r="H787">
        <v>5</v>
      </c>
      <c r="I787" t="s">
        <v>1050</v>
      </c>
      <c r="J787" s="2">
        <v>45786</v>
      </c>
      <c r="K787" s="2">
        <v>45870</v>
      </c>
    </row>
    <row r="788" spans="1:11" x14ac:dyDescent="0.25">
      <c r="A788" t="s">
        <v>1848</v>
      </c>
      <c r="B788" t="s">
        <v>57</v>
      </c>
      <c r="C788" t="s">
        <v>27</v>
      </c>
      <c r="D788" t="s">
        <v>28</v>
      </c>
      <c r="E788" t="s">
        <v>10</v>
      </c>
      <c r="F788" t="s">
        <v>22</v>
      </c>
      <c r="G788" t="s">
        <v>258</v>
      </c>
      <c r="H788">
        <v>3</v>
      </c>
      <c r="I788" t="s">
        <v>1060</v>
      </c>
      <c r="J788" s="2">
        <v>45786</v>
      </c>
      <c r="K788" s="2">
        <v>45884</v>
      </c>
    </row>
    <row r="789" spans="1:11" x14ac:dyDescent="0.25">
      <c r="A789" t="s">
        <v>1849</v>
      </c>
      <c r="B789" t="s">
        <v>117</v>
      </c>
      <c r="C789" t="s">
        <v>75</v>
      </c>
      <c r="D789" t="s">
        <v>18</v>
      </c>
      <c r="E789" t="s">
        <v>10</v>
      </c>
      <c r="F789" t="s">
        <v>22</v>
      </c>
      <c r="G789" t="s">
        <v>566</v>
      </c>
      <c r="H789">
        <v>2</v>
      </c>
      <c r="I789" t="s">
        <v>1062</v>
      </c>
      <c r="J789" s="2">
        <v>45784</v>
      </c>
      <c r="K789" s="2">
        <v>45875</v>
      </c>
    </row>
    <row r="790" spans="1:11" x14ac:dyDescent="0.25">
      <c r="A790" t="s">
        <v>1850</v>
      </c>
      <c r="B790" t="s">
        <v>113</v>
      </c>
      <c r="C790" t="s">
        <v>30</v>
      </c>
      <c r="D790" t="s">
        <v>18</v>
      </c>
      <c r="E790" t="s">
        <v>10</v>
      </c>
      <c r="F790" t="s">
        <v>140</v>
      </c>
      <c r="G790" t="s">
        <v>443</v>
      </c>
      <c r="H790">
        <v>3</v>
      </c>
      <c r="I790" t="s">
        <v>1050</v>
      </c>
      <c r="J790" s="2">
        <v>45788</v>
      </c>
      <c r="K790" s="2">
        <v>45886</v>
      </c>
    </row>
    <row r="791" spans="1:11" x14ac:dyDescent="0.25">
      <c r="A791" t="s">
        <v>1851</v>
      </c>
      <c r="B791" t="s">
        <v>64</v>
      </c>
      <c r="C791" t="s">
        <v>51</v>
      </c>
      <c r="D791" t="s">
        <v>21</v>
      </c>
      <c r="E791" t="s">
        <v>10</v>
      </c>
      <c r="F791" t="s">
        <v>22</v>
      </c>
      <c r="G791" t="s">
        <v>946</v>
      </c>
      <c r="H791">
        <v>2</v>
      </c>
      <c r="I791" t="s">
        <v>1062</v>
      </c>
      <c r="J791" s="2">
        <v>45785</v>
      </c>
      <c r="K791" s="2">
        <v>45876</v>
      </c>
    </row>
    <row r="792" spans="1:11" x14ac:dyDescent="0.25">
      <c r="A792" t="s">
        <v>1852</v>
      </c>
      <c r="B792" t="s">
        <v>83</v>
      </c>
      <c r="C792" t="s">
        <v>84</v>
      </c>
      <c r="D792" t="s">
        <v>28</v>
      </c>
      <c r="E792" t="s">
        <v>10</v>
      </c>
      <c r="F792" t="s">
        <v>168</v>
      </c>
      <c r="G792" t="s">
        <v>569</v>
      </c>
      <c r="H792">
        <v>8</v>
      </c>
      <c r="I792" t="s">
        <v>1062</v>
      </c>
      <c r="J792" s="2">
        <v>45789</v>
      </c>
      <c r="K792" s="2">
        <v>45873</v>
      </c>
    </row>
    <row r="793" spans="1:11" x14ac:dyDescent="0.25">
      <c r="A793" t="s">
        <v>1853</v>
      </c>
      <c r="B793" t="s">
        <v>57</v>
      </c>
      <c r="C793" t="s">
        <v>27</v>
      </c>
      <c r="D793" t="s">
        <v>28</v>
      </c>
      <c r="E793" t="s">
        <v>10</v>
      </c>
      <c r="F793" t="s">
        <v>140</v>
      </c>
      <c r="G793" t="s">
        <v>438</v>
      </c>
      <c r="H793">
        <v>4</v>
      </c>
      <c r="I793" t="s">
        <v>1060</v>
      </c>
      <c r="J793" s="2">
        <v>45784</v>
      </c>
      <c r="K793" s="2">
        <v>45882</v>
      </c>
    </row>
    <row r="794" spans="1:11" x14ac:dyDescent="0.25">
      <c r="A794" t="s">
        <v>1854</v>
      </c>
      <c r="B794" t="s">
        <v>113</v>
      </c>
      <c r="C794" t="s">
        <v>30</v>
      </c>
      <c r="D794" t="s">
        <v>18</v>
      </c>
      <c r="E794" t="s">
        <v>10</v>
      </c>
      <c r="F794" t="s">
        <v>168</v>
      </c>
      <c r="G794" t="s">
        <v>722</v>
      </c>
      <c r="H794">
        <v>3</v>
      </c>
      <c r="I794" t="s">
        <v>1050</v>
      </c>
      <c r="J794" s="2">
        <v>45788</v>
      </c>
      <c r="K794" s="2">
        <v>45879</v>
      </c>
    </row>
    <row r="795" spans="1:11" x14ac:dyDescent="0.25">
      <c r="A795" t="s">
        <v>1855</v>
      </c>
      <c r="B795" t="s">
        <v>72</v>
      </c>
      <c r="C795" t="s">
        <v>73</v>
      </c>
      <c r="D795" t="s">
        <v>28</v>
      </c>
      <c r="E795" t="s">
        <v>10</v>
      </c>
      <c r="F795" t="s">
        <v>140</v>
      </c>
      <c r="G795" t="s">
        <v>884</v>
      </c>
      <c r="H795">
        <v>4</v>
      </c>
      <c r="I795" t="s">
        <v>1060</v>
      </c>
      <c r="J795" s="2">
        <v>45783</v>
      </c>
      <c r="K795" s="2">
        <v>45881</v>
      </c>
    </row>
    <row r="796" spans="1:11" x14ac:dyDescent="0.25">
      <c r="A796" t="s">
        <v>1856</v>
      </c>
      <c r="B796" t="s">
        <v>111</v>
      </c>
      <c r="C796" t="s">
        <v>107</v>
      </c>
      <c r="D796" t="s">
        <v>67</v>
      </c>
      <c r="E796" t="s">
        <v>10</v>
      </c>
      <c r="F796" t="s">
        <v>22</v>
      </c>
      <c r="G796" t="s">
        <v>793</v>
      </c>
      <c r="H796">
        <v>4</v>
      </c>
      <c r="I796" t="s">
        <v>1060</v>
      </c>
      <c r="J796" s="2">
        <v>45787</v>
      </c>
      <c r="K796" s="2">
        <v>45878</v>
      </c>
    </row>
    <row r="797" spans="1:11" x14ac:dyDescent="0.25">
      <c r="A797" t="s">
        <v>1857</v>
      </c>
      <c r="B797" t="s">
        <v>111</v>
      </c>
      <c r="C797" t="s">
        <v>107</v>
      </c>
      <c r="D797" t="s">
        <v>67</v>
      </c>
      <c r="E797" t="s">
        <v>10</v>
      </c>
      <c r="F797" t="s">
        <v>168</v>
      </c>
      <c r="G797" t="s">
        <v>972</v>
      </c>
      <c r="H797">
        <v>5</v>
      </c>
      <c r="I797" t="s">
        <v>1060</v>
      </c>
      <c r="J797" s="2">
        <v>45789</v>
      </c>
      <c r="K797" s="2">
        <v>45880</v>
      </c>
    </row>
    <row r="798" spans="1:11" x14ac:dyDescent="0.25">
      <c r="A798" t="s">
        <v>1858</v>
      </c>
      <c r="B798" t="s">
        <v>65</v>
      </c>
      <c r="C798" t="s">
        <v>66</v>
      </c>
      <c r="D798" t="s">
        <v>67</v>
      </c>
      <c r="E798" t="s">
        <v>10</v>
      </c>
      <c r="F798" t="s">
        <v>22</v>
      </c>
      <c r="G798" t="s">
        <v>449</v>
      </c>
      <c r="H798">
        <v>4</v>
      </c>
      <c r="I798" t="s">
        <v>1060</v>
      </c>
      <c r="J798" s="2">
        <v>45788</v>
      </c>
      <c r="K798" s="2">
        <v>45879</v>
      </c>
    </row>
    <row r="799" spans="1:11" x14ac:dyDescent="0.25">
      <c r="A799" t="s">
        <v>1859</v>
      </c>
      <c r="B799" t="s">
        <v>92</v>
      </c>
      <c r="C799" t="s">
        <v>8</v>
      </c>
      <c r="D799" t="s">
        <v>9</v>
      </c>
      <c r="E799" t="s">
        <v>10</v>
      </c>
      <c r="F799" t="s">
        <v>22</v>
      </c>
      <c r="G799" t="s">
        <v>377</v>
      </c>
      <c r="H799">
        <v>1</v>
      </c>
      <c r="I799" t="s">
        <v>1060</v>
      </c>
      <c r="J799" s="2">
        <v>45789</v>
      </c>
      <c r="K799" s="2">
        <v>45873</v>
      </c>
    </row>
    <row r="800" spans="1:11" x14ac:dyDescent="0.25">
      <c r="A800" t="s">
        <v>1860</v>
      </c>
      <c r="B800" t="s">
        <v>86</v>
      </c>
      <c r="C800" t="s">
        <v>87</v>
      </c>
      <c r="D800" t="s">
        <v>67</v>
      </c>
      <c r="E800" t="s">
        <v>10</v>
      </c>
      <c r="F800" t="s">
        <v>168</v>
      </c>
      <c r="G800" t="s">
        <v>421</v>
      </c>
      <c r="H800">
        <v>3</v>
      </c>
      <c r="I800" t="s">
        <v>1060</v>
      </c>
      <c r="J800" s="2">
        <v>45788</v>
      </c>
      <c r="K800" s="2">
        <v>45886</v>
      </c>
    </row>
    <row r="801" spans="1:11" x14ac:dyDescent="0.25">
      <c r="A801" t="s">
        <v>1861</v>
      </c>
      <c r="B801" t="s">
        <v>104</v>
      </c>
      <c r="C801" t="s">
        <v>75</v>
      </c>
      <c r="D801" t="s">
        <v>18</v>
      </c>
      <c r="E801" t="s">
        <v>10</v>
      </c>
      <c r="F801" t="s">
        <v>140</v>
      </c>
      <c r="G801" t="s">
        <v>722</v>
      </c>
      <c r="H801">
        <v>3</v>
      </c>
      <c r="I801" t="s">
        <v>1060</v>
      </c>
      <c r="J801" s="2">
        <v>45788</v>
      </c>
      <c r="K801" s="2">
        <v>45879</v>
      </c>
    </row>
    <row r="802" spans="1:11" x14ac:dyDescent="0.25">
      <c r="A802" t="s">
        <v>1862</v>
      </c>
      <c r="B802" t="s">
        <v>116</v>
      </c>
      <c r="C802" t="s">
        <v>84</v>
      </c>
      <c r="D802" t="s">
        <v>28</v>
      </c>
      <c r="E802" t="s">
        <v>10</v>
      </c>
      <c r="F802" t="s">
        <v>168</v>
      </c>
      <c r="G802" t="s">
        <v>353</v>
      </c>
      <c r="H802">
        <v>6</v>
      </c>
      <c r="I802" t="s">
        <v>1062</v>
      </c>
      <c r="J802" s="2">
        <v>45787</v>
      </c>
      <c r="K802" s="2">
        <v>45878</v>
      </c>
    </row>
    <row r="803" spans="1:11" x14ac:dyDescent="0.25">
      <c r="A803" t="s">
        <v>1863</v>
      </c>
      <c r="B803" t="s">
        <v>118</v>
      </c>
      <c r="C803" t="s">
        <v>82</v>
      </c>
      <c r="D803" t="s">
        <v>25</v>
      </c>
      <c r="E803" t="s">
        <v>10</v>
      </c>
      <c r="F803" t="s">
        <v>168</v>
      </c>
      <c r="G803" t="s">
        <v>452</v>
      </c>
      <c r="H803">
        <v>6</v>
      </c>
      <c r="I803" t="s">
        <v>1062</v>
      </c>
      <c r="J803" s="2">
        <v>45783</v>
      </c>
      <c r="K803" s="2">
        <v>45867</v>
      </c>
    </row>
    <row r="804" spans="1:11" x14ac:dyDescent="0.25">
      <c r="A804" t="s">
        <v>1864</v>
      </c>
      <c r="B804" t="s">
        <v>69</v>
      </c>
      <c r="C804" t="s">
        <v>70</v>
      </c>
      <c r="D804" t="s">
        <v>9</v>
      </c>
      <c r="E804" t="s">
        <v>10</v>
      </c>
      <c r="F804" t="s">
        <v>140</v>
      </c>
      <c r="G804" t="s">
        <v>630</v>
      </c>
      <c r="H804">
        <v>1</v>
      </c>
      <c r="I804" t="s">
        <v>1060</v>
      </c>
      <c r="J804" s="2">
        <v>45783</v>
      </c>
      <c r="K804" s="2">
        <v>45881</v>
      </c>
    </row>
    <row r="805" spans="1:11" x14ac:dyDescent="0.25">
      <c r="A805" t="s">
        <v>1865</v>
      </c>
      <c r="B805" t="s">
        <v>117</v>
      </c>
      <c r="C805" t="s">
        <v>75</v>
      </c>
      <c r="D805" t="s">
        <v>18</v>
      </c>
      <c r="E805" t="s">
        <v>10</v>
      </c>
      <c r="F805" t="s">
        <v>168</v>
      </c>
      <c r="G805" t="s">
        <v>658</v>
      </c>
      <c r="H805">
        <v>1</v>
      </c>
      <c r="I805" t="s">
        <v>1060</v>
      </c>
      <c r="J805" s="2">
        <v>45786</v>
      </c>
      <c r="K805" s="2">
        <v>45870</v>
      </c>
    </row>
    <row r="806" spans="1:11" x14ac:dyDescent="0.25">
      <c r="A806" t="s">
        <v>1866</v>
      </c>
      <c r="B806" t="s">
        <v>55</v>
      </c>
      <c r="C806" t="s">
        <v>56</v>
      </c>
      <c r="D806" t="s">
        <v>25</v>
      </c>
      <c r="E806" t="s">
        <v>10</v>
      </c>
      <c r="F806" t="s">
        <v>22</v>
      </c>
      <c r="G806" t="s">
        <v>556</v>
      </c>
      <c r="H806">
        <v>1</v>
      </c>
      <c r="I806" t="s">
        <v>1060</v>
      </c>
      <c r="J806" s="2">
        <v>45789</v>
      </c>
      <c r="K806" s="2">
        <v>45887</v>
      </c>
    </row>
    <row r="807" spans="1:11" x14ac:dyDescent="0.25">
      <c r="A807" t="s">
        <v>1867</v>
      </c>
      <c r="B807" t="s">
        <v>81</v>
      </c>
      <c r="C807" t="s">
        <v>82</v>
      </c>
      <c r="D807" t="s">
        <v>25</v>
      </c>
      <c r="E807" t="s">
        <v>10</v>
      </c>
      <c r="F807" t="s">
        <v>168</v>
      </c>
      <c r="G807" t="s">
        <v>240</v>
      </c>
      <c r="H807">
        <v>6</v>
      </c>
      <c r="I807" t="s">
        <v>1062</v>
      </c>
      <c r="J807" s="2">
        <v>45782</v>
      </c>
      <c r="K807" s="2">
        <v>45880</v>
      </c>
    </row>
    <row r="808" spans="1:11" x14ac:dyDescent="0.25">
      <c r="A808" t="s">
        <v>1868</v>
      </c>
      <c r="B808" t="s">
        <v>92</v>
      </c>
      <c r="C808" t="s">
        <v>8</v>
      </c>
      <c r="D808" t="s">
        <v>9</v>
      </c>
      <c r="E808" t="s">
        <v>10</v>
      </c>
      <c r="F808" t="s">
        <v>140</v>
      </c>
      <c r="G808" t="s">
        <v>689</v>
      </c>
      <c r="H808">
        <v>1</v>
      </c>
      <c r="I808" t="s">
        <v>1050</v>
      </c>
      <c r="J808" s="2">
        <v>45789</v>
      </c>
      <c r="K808" s="2">
        <v>45880</v>
      </c>
    </row>
    <row r="809" spans="1:11" x14ac:dyDescent="0.25">
      <c r="A809" t="s">
        <v>1869</v>
      </c>
      <c r="B809" t="s">
        <v>43</v>
      </c>
      <c r="C809" t="s">
        <v>44</v>
      </c>
      <c r="D809" t="s">
        <v>18</v>
      </c>
      <c r="E809" t="s">
        <v>10</v>
      </c>
      <c r="F809" t="s">
        <v>22</v>
      </c>
      <c r="G809" t="s">
        <v>878</v>
      </c>
      <c r="H809">
        <v>7</v>
      </c>
      <c r="I809" t="s">
        <v>1062</v>
      </c>
      <c r="J809" s="2">
        <v>45788</v>
      </c>
      <c r="K809" s="2">
        <v>45886</v>
      </c>
    </row>
    <row r="810" spans="1:11" x14ac:dyDescent="0.25">
      <c r="A810" t="s">
        <v>1870</v>
      </c>
      <c r="B810" t="s">
        <v>105</v>
      </c>
      <c r="C810" t="s">
        <v>73</v>
      </c>
      <c r="D810" t="s">
        <v>28</v>
      </c>
      <c r="E810" t="s">
        <v>10</v>
      </c>
      <c r="F810" t="s">
        <v>168</v>
      </c>
      <c r="G810" t="s">
        <v>517</v>
      </c>
      <c r="H810">
        <v>3</v>
      </c>
      <c r="I810" t="s">
        <v>1060</v>
      </c>
      <c r="J810" s="2">
        <v>45789</v>
      </c>
      <c r="K810" s="2">
        <v>45887</v>
      </c>
    </row>
    <row r="811" spans="1:11" x14ac:dyDescent="0.25">
      <c r="A811" t="s">
        <v>1871</v>
      </c>
      <c r="B811" t="s">
        <v>96</v>
      </c>
      <c r="C811" t="s">
        <v>91</v>
      </c>
      <c r="D811" t="s">
        <v>21</v>
      </c>
      <c r="E811" t="s">
        <v>10</v>
      </c>
      <c r="F811" t="s">
        <v>22</v>
      </c>
      <c r="G811" t="s">
        <v>731</v>
      </c>
      <c r="H811">
        <v>5</v>
      </c>
      <c r="I811" t="s">
        <v>1062</v>
      </c>
      <c r="J811" s="2">
        <v>45784</v>
      </c>
      <c r="K811" s="2">
        <v>45875</v>
      </c>
    </row>
    <row r="812" spans="1:11" x14ac:dyDescent="0.25">
      <c r="A812" t="s">
        <v>1872</v>
      </c>
      <c r="B812" t="s">
        <v>71</v>
      </c>
      <c r="C812" t="s">
        <v>30</v>
      </c>
      <c r="D812" t="s">
        <v>18</v>
      </c>
      <c r="E812" t="s">
        <v>10</v>
      </c>
      <c r="F812" t="s">
        <v>168</v>
      </c>
      <c r="G812" t="s">
        <v>443</v>
      </c>
      <c r="H812">
        <v>5</v>
      </c>
      <c r="I812" t="s">
        <v>1050</v>
      </c>
      <c r="J812" s="2">
        <v>45786</v>
      </c>
      <c r="K812" s="2">
        <v>45884</v>
      </c>
    </row>
    <row r="813" spans="1:11" x14ac:dyDescent="0.25">
      <c r="A813" t="s">
        <v>1873</v>
      </c>
      <c r="B813" t="s">
        <v>19</v>
      </c>
      <c r="C813" t="s">
        <v>20</v>
      </c>
      <c r="D813" t="s">
        <v>21</v>
      </c>
      <c r="E813" t="s">
        <v>10</v>
      </c>
      <c r="F813" t="s">
        <v>168</v>
      </c>
      <c r="G813" t="s">
        <v>740</v>
      </c>
      <c r="H813">
        <v>3</v>
      </c>
      <c r="I813" t="s">
        <v>1062</v>
      </c>
      <c r="J813" s="2">
        <v>45782</v>
      </c>
      <c r="K813" s="2">
        <v>45880</v>
      </c>
    </row>
    <row r="814" spans="1:11" x14ac:dyDescent="0.25">
      <c r="A814" t="s">
        <v>1874</v>
      </c>
      <c r="B814" t="s">
        <v>86</v>
      </c>
      <c r="C814" t="s">
        <v>87</v>
      </c>
      <c r="D814" t="s">
        <v>67</v>
      </c>
      <c r="E814" t="s">
        <v>10</v>
      </c>
      <c r="F814" t="s">
        <v>22</v>
      </c>
      <c r="G814" t="s">
        <v>1019</v>
      </c>
      <c r="H814">
        <v>3</v>
      </c>
      <c r="I814" t="s">
        <v>1060</v>
      </c>
      <c r="J814" s="2">
        <v>45783</v>
      </c>
      <c r="K814" s="2">
        <v>45867</v>
      </c>
    </row>
    <row r="815" spans="1:11" x14ac:dyDescent="0.25">
      <c r="A815" t="s">
        <v>1875</v>
      </c>
      <c r="B815" t="s">
        <v>55</v>
      </c>
      <c r="C815" t="s">
        <v>56</v>
      </c>
      <c r="D815" t="s">
        <v>25</v>
      </c>
      <c r="E815" t="s">
        <v>10</v>
      </c>
      <c r="F815" t="s">
        <v>140</v>
      </c>
      <c r="G815" t="s">
        <v>961</v>
      </c>
      <c r="H815">
        <v>1</v>
      </c>
      <c r="I815" t="s">
        <v>1060</v>
      </c>
      <c r="J815" s="2">
        <v>45788</v>
      </c>
      <c r="K815" s="2">
        <v>45886</v>
      </c>
    </row>
    <row r="816" spans="1:11" x14ac:dyDescent="0.25">
      <c r="A816" t="s">
        <v>1876</v>
      </c>
      <c r="B816" t="s">
        <v>113</v>
      </c>
      <c r="C816" t="s">
        <v>30</v>
      </c>
      <c r="D816" t="s">
        <v>18</v>
      </c>
      <c r="E816" t="s">
        <v>10</v>
      </c>
      <c r="F816" t="s">
        <v>140</v>
      </c>
      <c r="G816" t="s">
        <v>384</v>
      </c>
      <c r="H816">
        <v>2</v>
      </c>
      <c r="I816" t="s">
        <v>1062</v>
      </c>
      <c r="J816" s="2">
        <v>45782</v>
      </c>
      <c r="K816" s="2">
        <v>45873</v>
      </c>
    </row>
    <row r="817" spans="1:11" x14ac:dyDescent="0.25">
      <c r="A817" t="s">
        <v>1877</v>
      </c>
      <c r="B817" t="s">
        <v>46</v>
      </c>
      <c r="C817" t="s">
        <v>47</v>
      </c>
      <c r="D817" t="s">
        <v>34</v>
      </c>
      <c r="E817" t="s">
        <v>10</v>
      </c>
      <c r="F817" t="s">
        <v>168</v>
      </c>
      <c r="G817" t="s">
        <v>805</v>
      </c>
      <c r="H817">
        <v>3</v>
      </c>
      <c r="I817" t="s">
        <v>1060</v>
      </c>
      <c r="J817" s="2">
        <v>45785</v>
      </c>
      <c r="K817" s="2">
        <v>45869</v>
      </c>
    </row>
    <row r="818" spans="1:11" x14ac:dyDescent="0.25">
      <c r="A818" t="s">
        <v>1878</v>
      </c>
      <c r="B818" t="s">
        <v>88</v>
      </c>
      <c r="C818" t="s">
        <v>89</v>
      </c>
      <c r="D818" t="s">
        <v>34</v>
      </c>
      <c r="E818" t="s">
        <v>10</v>
      </c>
      <c r="F818" t="s">
        <v>168</v>
      </c>
      <c r="G818" t="s">
        <v>128</v>
      </c>
      <c r="H818">
        <v>1</v>
      </c>
      <c r="I818" t="s">
        <v>1062</v>
      </c>
      <c r="J818" s="2">
        <v>45784</v>
      </c>
      <c r="K818" s="2">
        <v>45875</v>
      </c>
    </row>
    <row r="819" spans="1:11" x14ac:dyDescent="0.25">
      <c r="A819" t="s">
        <v>1879</v>
      </c>
      <c r="B819" t="s">
        <v>32</v>
      </c>
      <c r="C819" t="s">
        <v>33</v>
      </c>
      <c r="D819" t="s">
        <v>34</v>
      </c>
      <c r="E819" t="s">
        <v>10</v>
      </c>
      <c r="F819" t="s">
        <v>140</v>
      </c>
      <c r="G819" t="s">
        <v>594</v>
      </c>
      <c r="H819">
        <v>9</v>
      </c>
      <c r="I819" t="s">
        <v>1050</v>
      </c>
      <c r="J819" s="2">
        <v>45784</v>
      </c>
      <c r="K819" s="2">
        <v>45875</v>
      </c>
    </row>
    <row r="820" spans="1:11" x14ac:dyDescent="0.25">
      <c r="A820" t="s">
        <v>1880</v>
      </c>
      <c r="B820" t="s">
        <v>109</v>
      </c>
      <c r="C820" t="s">
        <v>91</v>
      </c>
      <c r="D820" t="s">
        <v>21</v>
      </c>
      <c r="E820" t="s">
        <v>10</v>
      </c>
      <c r="F820" t="s">
        <v>140</v>
      </c>
      <c r="G820" t="s">
        <v>485</v>
      </c>
      <c r="H820">
        <v>4</v>
      </c>
      <c r="I820" t="s">
        <v>1062</v>
      </c>
      <c r="J820" s="2">
        <v>45788</v>
      </c>
      <c r="K820" s="2">
        <v>45872</v>
      </c>
    </row>
    <row r="821" spans="1:11" x14ac:dyDescent="0.25">
      <c r="A821" t="s">
        <v>1881</v>
      </c>
      <c r="B821" t="s">
        <v>80</v>
      </c>
      <c r="C821" t="s">
        <v>61</v>
      </c>
      <c r="D821" t="s">
        <v>9</v>
      </c>
      <c r="E821" t="s">
        <v>10</v>
      </c>
      <c r="F821" t="s">
        <v>140</v>
      </c>
      <c r="G821" t="s">
        <v>288</v>
      </c>
      <c r="H821">
        <v>6</v>
      </c>
      <c r="I821" t="s">
        <v>1060</v>
      </c>
      <c r="J821" s="2">
        <v>45788</v>
      </c>
      <c r="K821" s="2">
        <v>45872</v>
      </c>
    </row>
    <row r="822" spans="1:11" x14ac:dyDescent="0.25">
      <c r="A822" t="s">
        <v>1882</v>
      </c>
      <c r="B822" t="s">
        <v>7</v>
      </c>
      <c r="C822" t="s">
        <v>8</v>
      </c>
      <c r="D822" t="s">
        <v>9</v>
      </c>
      <c r="E822" t="s">
        <v>10</v>
      </c>
      <c r="F822" t="s">
        <v>168</v>
      </c>
      <c r="G822" t="s">
        <v>853</v>
      </c>
      <c r="H822">
        <v>6</v>
      </c>
      <c r="I822" t="s">
        <v>1062</v>
      </c>
      <c r="J822" s="2">
        <v>45783</v>
      </c>
      <c r="K822" s="2">
        <v>45867</v>
      </c>
    </row>
    <row r="823" spans="1:11" x14ac:dyDescent="0.25">
      <c r="A823" t="s">
        <v>1883</v>
      </c>
      <c r="B823" t="s">
        <v>92</v>
      </c>
      <c r="C823" t="s">
        <v>8</v>
      </c>
      <c r="D823" t="s">
        <v>9</v>
      </c>
      <c r="E823" t="s">
        <v>10</v>
      </c>
      <c r="F823" t="s">
        <v>140</v>
      </c>
      <c r="G823" t="s">
        <v>438</v>
      </c>
      <c r="H823">
        <v>1</v>
      </c>
      <c r="I823" t="s">
        <v>1062</v>
      </c>
      <c r="J823" s="2">
        <v>45785</v>
      </c>
      <c r="K823" s="2">
        <v>45876</v>
      </c>
    </row>
    <row r="824" spans="1:11" x14ac:dyDescent="0.25">
      <c r="A824" t="s">
        <v>1884</v>
      </c>
      <c r="B824" t="s">
        <v>43</v>
      </c>
      <c r="C824" t="s">
        <v>44</v>
      </c>
      <c r="D824" t="s">
        <v>18</v>
      </c>
      <c r="E824" t="s">
        <v>10</v>
      </c>
      <c r="F824" t="s">
        <v>140</v>
      </c>
      <c r="G824" t="s">
        <v>722</v>
      </c>
      <c r="H824">
        <v>1</v>
      </c>
      <c r="I824" t="s">
        <v>1060</v>
      </c>
      <c r="J824" s="2">
        <v>45785</v>
      </c>
      <c r="K824" s="2">
        <v>45869</v>
      </c>
    </row>
    <row r="825" spans="1:11" x14ac:dyDescent="0.25">
      <c r="A825" t="s">
        <v>1885</v>
      </c>
      <c r="B825" t="s">
        <v>93</v>
      </c>
      <c r="C825" t="s">
        <v>79</v>
      </c>
      <c r="D825" t="s">
        <v>25</v>
      </c>
      <c r="E825" t="s">
        <v>10</v>
      </c>
      <c r="F825" t="s">
        <v>168</v>
      </c>
      <c r="G825" t="s">
        <v>781</v>
      </c>
      <c r="H825">
        <v>2</v>
      </c>
      <c r="I825" t="s">
        <v>1060</v>
      </c>
      <c r="J825" s="2">
        <v>45786</v>
      </c>
      <c r="K825" s="2">
        <v>45870</v>
      </c>
    </row>
    <row r="826" spans="1:11" x14ac:dyDescent="0.25">
      <c r="A826" t="s">
        <v>1886</v>
      </c>
      <c r="B826" t="s">
        <v>77</v>
      </c>
      <c r="C826" t="s">
        <v>53</v>
      </c>
      <c r="D826" t="s">
        <v>14</v>
      </c>
      <c r="E826" t="s">
        <v>10</v>
      </c>
      <c r="F826" t="s">
        <v>168</v>
      </c>
      <c r="G826" t="s">
        <v>195</v>
      </c>
      <c r="H826">
        <v>8</v>
      </c>
      <c r="I826" t="s">
        <v>1050</v>
      </c>
      <c r="J826" s="2">
        <v>45784</v>
      </c>
      <c r="K826" s="2">
        <v>45868</v>
      </c>
    </row>
    <row r="827" spans="1:11" x14ac:dyDescent="0.25">
      <c r="A827" t="s">
        <v>1887</v>
      </c>
      <c r="B827" t="s">
        <v>94</v>
      </c>
      <c r="C827" t="s">
        <v>95</v>
      </c>
      <c r="D827" t="s">
        <v>21</v>
      </c>
      <c r="E827" t="s">
        <v>10</v>
      </c>
      <c r="F827" t="s">
        <v>168</v>
      </c>
      <c r="G827" t="s">
        <v>417</v>
      </c>
      <c r="H827">
        <v>5</v>
      </c>
      <c r="I827" t="s">
        <v>1062</v>
      </c>
      <c r="J827" s="2">
        <v>45783</v>
      </c>
      <c r="K827" s="2">
        <v>45881</v>
      </c>
    </row>
    <row r="828" spans="1:11" x14ac:dyDescent="0.25">
      <c r="A828" t="s">
        <v>1888</v>
      </c>
      <c r="B828" t="s">
        <v>32</v>
      </c>
      <c r="C828" t="s">
        <v>33</v>
      </c>
      <c r="D828" t="s">
        <v>34</v>
      </c>
      <c r="E828" t="s">
        <v>10</v>
      </c>
      <c r="F828" t="s">
        <v>22</v>
      </c>
      <c r="G828" t="s">
        <v>425</v>
      </c>
      <c r="H828">
        <v>5</v>
      </c>
      <c r="I828" t="s">
        <v>1060</v>
      </c>
      <c r="J828" s="2">
        <v>45786</v>
      </c>
      <c r="K828" s="2">
        <v>45870</v>
      </c>
    </row>
    <row r="829" spans="1:11" x14ac:dyDescent="0.25">
      <c r="A829" t="s">
        <v>1889</v>
      </c>
      <c r="B829" t="s">
        <v>78</v>
      </c>
      <c r="C829" t="s">
        <v>79</v>
      </c>
      <c r="D829" t="s">
        <v>25</v>
      </c>
      <c r="E829" t="s">
        <v>10</v>
      </c>
      <c r="F829" t="s">
        <v>168</v>
      </c>
      <c r="G829" t="s">
        <v>214</v>
      </c>
      <c r="H829">
        <v>4</v>
      </c>
      <c r="I829" t="s">
        <v>1050</v>
      </c>
      <c r="J829" s="2">
        <v>45785</v>
      </c>
      <c r="K829" s="2">
        <v>45869</v>
      </c>
    </row>
    <row r="830" spans="1:11" x14ac:dyDescent="0.25">
      <c r="A830" t="s">
        <v>1890</v>
      </c>
      <c r="B830" t="s">
        <v>117</v>
      </c>
      <c r="C830" t="s">
        <v>75</v>
      </c>
      <c r="D830" t="s">
        <v>18</v>
      </c>
      <c r="E830" t="s">
        <v>10</v>
      </c>
      <c r="F830" t="s">
        <v>22</v>
      </c>
      <c r="G830" t="s">
        <v>342</v>
      </c>
      <c r="H830">
        <v>2</v>
      </c>
      <c r="I830" t="s">
        <v>1050</v>
      </c>
      <c r="J830" s="2">
        <v>45787</v>
      </c>
      <c r="K830" s="2">
        <v>45878</v>
      </c>
    </row>
    <row r="831" spans="1:11" x14ac:dyDescent="0.25">
      <c r="A831" t="s">
        <v>1891</v>
      </c>
      <c r="B831" t="s">
        <v>99</v>
      </c>
      <c r="C831" t="s">
        <v>75</v>
      </c>
      <c r="D831" t="s">
        <v>18</v>
      </c>
      <c r="E831" t="s">
        <v>10</v>
      </c>
      <c r="F831" t="s">
        <v>140</v>
      </c>
      <c r="G831" t="s">
        <v>1120</v>
      </c>
      <c r="H831">
        <v>2</v>
      </c>
      <c r="I831" t="s">
        <v>1062</v>
      </c>
      <c r="J831" s="2">
        <v>45788</v>
      </c>
      <c r="K831" s="2">
        <v>45879</v>
      </c>
    </row>
    <row r="832" spans="1:11" x14ac:dyDescent="0.25">
      <c r="A832" t="s">
        <v>1892</v>
      </c>
      <c r="B832" t="s">
        <v>104</v>
      </c>
      <c r="C832" t="s">
        <v>75</v>
      </c>
      <c r="D832" t="s">
        <v>18</v>
      </c>
      <c r="E832" t="s">
        <v>10</v>
      </c>
      <c r="F832" t="s">
        <v>140</v>
      </c>
      <c r="G832" t="s">
        <v>292</v>
      </c>
      <c r="H832">
        <v>3</v>
      </c>
      <c r="I832" t="s">
        <v>1060</v>
      </c>
      <c r="J832" s="2">
        <v>45788</v>
      </c>
      <c r="K832" s="2">
        <v>45886</v>
      </c>
    </row>
    <row r="833" spans="1:11" x14ac:dyDescent="0.25">
      <c r="A833" t="s">
        <v>1893</v>
      </c>
      <c r="B833" t="s">
        <v>65</v>
      </c>
      <c r="C833" t="s">
        <v>66</v>
      </c>
      <c r="D833" t="s">
        <v>67</v>
      </c>
      <c r="E833" t="s">
        <v>10</v>
      </c>
      <c r="F833" t="s">
        <v>140</v>
      </c>
      <c r="G833" t="s">
        <v>235</v>
      </c>
      <c r="H833">
        <v>3</v>
      </c>
      <c r="I833" t="s">
        <v>1060</v>
      </c>
      <c r="J833" s="2">
        <v>45783</v>
      </c>
      <c r="K833" s="2">
        <v>45874</v>
      </c>
    </row>
    <row r="834" spans="1:11" x14ac:dyDescent="0.25">
      <c r="A834" t="s">
        <v>1894</v>
      </c>
      <c r="B834" t="s">
        <v>23</v>
      </c>
      <c r="C834" t="s">
        <v>24</v>
      </c>
      <c r="D834" t="s">
        <v>25</v>
      </c>
      <c r="E834" t="s">
        <v>10</v>
      </c>
      <c r="F834" t="s">
        <v>168</v>
      </c>
      <c r="G834" t="s">
        <v>668</v>
      </c>
      <c r="H834">
        <v>3</v>
      </c>
      <c r="I834" t="s">
        <v>1062</v>
      </c>
      <c r="J834" s="2">
        <v>45786</v>
      </c>
      <c r="K834" s="2">
        <v>45884</v>
      </c>
    </row>
    <row r="835" spans="1:11" x14ac:dyDescent="0.25">
      <c r="A835" t="s">
        <v>1895</v>
      </c>
      <c r="B835" t="s">
        <v>81</v>
      </c>
      <c r="C835" t="s">
        <v>82</v>
      </c>
      <c r="D835" t="s">
        <v>25</v>
      </c>
      <c r="E835" t="s">
        <v>10</v>
      </c>
      <c r="F835" t="s">
        <v>22</v>
      </c>
      <c r="G835" t="s">
        <v>815</v>
      </c>
      <c r="H835">
        <v>4</v>
      </c>
      <c r="I835" t="s">
        <v>1050</v>
      </c>
      <c r="J835" s="2">
        <v>45784</v>
      </c>
      <c r="K835" s="2">
        <v>45882</v>
      </c>
    </row>
    <row r="836" spans="1:11" x14ac:dyDescent="0.25">
      <c r="A836" t="s">
        <v>1896</v>
      </c>
      <c r="B836" t="s">
        <v>96</v>
      </c>
      <c r="C836" t="s">
        <v>91</v>
      </c>
      <c r="D836" t="s">
        <v>21</v>
      </c>
      <c r="E836" t="s">
        <v>10</v>
      </c>
      <c r="F836" t="s">
        <v>168</v>
      </c>
      <c r="G836" t="s">
        <v>985</v>
      </c>
      <c r="H836">
        <v>1</v>
      </c>
      <c r="I836" t="s">
        <v>1060</v>
      </c>
      <c r="J836" s="2">
        <v>45784</v>
      </c>
      <c r="K836" s="2">
        <v>45875</v>
      </c>
    </row>
    <row r="837" spans="1:11" x14ac:dyDescent="0.25">
      <c r="A837" t="s">
        <v>1897</v>
      </c>
      <c r="B837" t="s">
        <v>115</v>
      </c>
      <c r="C837" t="s">
        <v>51</v>
      </c>
      <c r="D837" t="s">
        <v>21</v>
      </c>
      <c r="E837" t="s">
        <v>10</v>
      </c>
      <c r="F837" t="s">
        <v>140</v>
      </c>
      <c r="G837" t="s">
        <v>572</v>
      </c>
      <c r="H837">
        <v>2</v>
      </c>
      <c r="I837" t="s">
        <v>1050</v>
      </c>
      <c r="J837" s="2">
        <v>45785</v>
      </c>
      <c r="K837" s="2">
        <v>45876</v>
      </c>
    </row>
    <row r="838" spans="1:11" x14ac:dyDescent="0.25">
      <c r="A838" t="s">
        <v>1898</v>
      </c>
      <c r="B838" t="s">
        <v>105</v>
      </c>
      <c r="C838" t="s">
        <v>73</v>
      </c>
      <c r="D838" t="s">
        <v>28</v>
      </c>
      <c r="E838" t="s">
        <v>10</v>
      </c>
      <c r="F838" t="s">
        <v>22</v>
      </c>
      <c r="G838" t="s">
        <v>902</v>
      </c>
      <c r="H838">
        <v>5</v>
      </c>
      <c r="I838" t="s">
        <v>1062</v>
      </c>
      <c r="J838" s="2">
        <v>45787</v>
      </c>
      <c r="K838" s="2">
        <v>45878</v>
      </c>
    </row>
    <row r="839" spans="1:11" x14ac:dyDescent="0.25">
      <c r="A839" t="s">
        <v>1899</v>
      </c>
      <c r="B839" t="s">
        <v>80</v>
      </c>
      <c r="C839" t="s">
        <v>61</v>
      </c>
      <c r="D839" t="s">
        <v>9</v>
      </c>
      <c r="E839" t="s">
        <v>10</v>
      </c>
      <c r="F839" t="s">
        <v>22</v>
      </c>
      <c r="G839" t="s">
        <v>985</v>
      </c>
      <c r="H839">
        <v>4</v>
      </c>
      <c r="I839" t="s">
        <v>1050</v>
      </c>
      <c r="J839" s="2">
        <v>45786</v>
      </c>
      <c r="K839" s="2">
        <v>45877</v>
      </c>
    </row>
    <row r="840" spans="1:11" x14ac:dyDescent="0.25">
      <c r="A840" t="s">
        <v>1900</v>
      </c>
      <c r="B840" t="s">
        <v>74</v>
      </c>
      <c r="C840" t="s">
        <v>75</v>
      </c>
      <c r="D840" t="s">
        <v>18</v>
      </c>
      <c r="E840" t="s">
        <v>10</v>
      </c>
      <c r="F840" t="s">
        <v>168</v>
      </c>
      <c r="G840" t="s">
        <v>292</v>
      </c>
      <c r="H840">
        <v>3</v>
      </c>
      <c r="I840" t="s">
        <v>1062</v>
      </c>
      <c r="J840" s="2">
        <v>45784</v>
      </c>
      <c r="K840" s="2">
        <v>45875</v>
      </c>
    </row>
    <row r="841" spans="1:11" x14ac:dyDescent="0.25">
      <c r="A841" t="s">
        <v>1901</v>
      </c>
      <c r="B841" t="s">
        <v>29</v>
      </c>
      <c r="C841" t="s">
        <v>30</v>
      </c>
      <c r="D841" t="s">
        <v>18</v>
      </c>
      <c r="E841" t="s">
        <v>10</v>
      </c>
      <c r="F841" t="s">
        <v>22</v>
      </c>
      <c r="G841" t="s">
        <v>443</v>
      </c>
      <c r="H841">
        <v>3</v>
      </c>
      <c r="I841" t="s">
        <v>1050</v>
      </c>
      <c r="J841" s="2">
        <v>45782</v>
      </c>
      <c r="K841" s="2">
        <v>45866</v>
      </c>
    </row>
    <row r="842" spans="1:11" x14ac:dyDescent="0.25">
      <c r="A842" t="s">
        <v>1902</v>
      </c>
      <c r="B842" t="s">
        <v>60</v>
      </c>
      <c r="C842" t="s">
        <v>61</v>
      </c>
      <c r="D842" t="s">
        <v>9</v>
      </c>
      <c r="E842" t="s">
        <v>10</v>
      </c>
      <c r="F842" t="s">
        <v>140</v>
      </c>
      <c r="G842" t="s">
        <v>689</v>
      </c>
      <c r="H842">
        <v>6</v>
      </c>
      <c r="I842" t="s">
        <v>1050</v>
      </c>
      <c r="J842" s="2">
        <v>45784</v>
      </c>
      <c r="K842" s="2">
        <v>45882</v>
      </c>
    </row>
    <row r="843" spans="1:11" x14ac:dyDescent="0.25">
      <c r="A843" t="s">
        <v>1903</v>
      </c>
      <c r="B843" t="s">
        <v>117</v>
      </c>
      <c r="C843" t="s">
        <v>75</v>
      </c>
      <c r="D843" t="s">
        <v>18</v>
      </c>
      <c r="E843" t="s">
        <v>10</v>
      </c>
      <c r="F843" t="s">
        <v>22</v>
      </c>
      <c r="G843" t="s">
        <v>869</v>
      </c>
      <c r="H843">
        <v>2</v>
      </c>
      <c r="I843" t="s">
        <v>1050</v>
      </c>
      <c r="J843" s="2">
        <v>45782</v>
      </c>
      <c r="K843" s="2">
        <v>45880</v>
      </c>
    </row>
    <row r="844" spans="1:11" x14ac:dyDescent="0.25">
      <c r="A844" t="s">
        <v>1904</v>
      </c>
      <c r="B844" t="s">
        <v>60</v>
      </c>
      <c r="C844" t="s">
        <v>61</v>
      </c>
      <c r="D844" t="s">
        <v>9</v>
      </c>
      <c r="E844" t="s">
        <v>10</v>
      </c>
      <c r="F844" t="s">
        <v>140</v>
      </c>
      <c r="G844" t="s">
        <v>837</v>
      </c>
      <c r="H844">
        <v>7</v>
      </c>
      <c r="I844" t="s">
        <v>1060</v>
      </c>
      <c r="J844" s="2">
        <v>45785</v>
      </c>
      <c r="K844" s="2">
        <v>45869</v>
      </c>
    </row>
    <row r="845" spans="1:11" x14ac:dyDescent="0.25">
      <c r="A845" t="s">
        <v>1905</v>
      </c>
      <c r="B845" t="s">
        <v>48</v>
      </c>
      <c r="C845" t="s">
        <v>49</v>
      </c>
      <c r="D845" t="s">
        <v>28</v>
      </c>
      <c r="E845" t="s">
        <v>10</v>
      </c>
      <c r="F845" t="s">
        <v>140</v>
      </c>
      <c r="G845" t="s">
        <v>806</v>
      </c>
      <c r="H845">
        <v>4</v>
      </c>
      <c r="I845" t="s">
        <v>1060</v>
      </c>
      <c r="J845" s="2">
        <v>45789</v>
      </c>
      <c r="K845" s="2">
        <v>45887</v>
      </c>
    </row>
    <row r="846" spans="1:11" x14ac:dyDescent="0.25">
      <c r="A846" t="s">
        <v>1906</v>
      </c>
      <c r="B846" t="s">
        <v>85</v>
      </c>
      <c r="C846" t="s">
        <v>84</v>
      </c>
      <c r="D846" t="s">
        <v>28</v>
      </c>
      <c r="E846" t="s">
        <v>10</v>
      </c>
      <c r="F846" t="s">
        <v>168</v>
      </c>
      <c r="G846" t="s">
        <v>655</v>
      </c>
      <c r="H846">
        <v>2</v>
      </c>
      <c r="I846" t="s">
        <v>1062</v>
      </c>
      <c r="J846" s="2">
        <v>45788</v>
      </c>
      <c r="K846" s="2">
        <v>45872</v>
      </c>
    </row>
    <row r="847" spans="1:11" x14ac:dyDescent="0.25">
      <c r="A847" t="s">
        <v>1907</v>
      </c>
      <c r="B847" t="s">
        <v>98</v>
      </c>
      <c r="C847" t="s">
        <v>79</v>
      </c>
      <c r="D847" t="s">
        <v>25</v>
      </c>
      <c r="E847" t="s">
        <v>10</v>
      </c>
      <c r="F847" t="s">
        <v>22</v>
      </c>
      <c r="G847" t="s">
        <v>781</v>
      </c>
      <c r="H847">
        <v>3</v>
      </c>
      <c r="I847" t="s">
        <v>1050</v>
      </c>
      <c r="J847" s="2">
        <v>45785</v>
      </c>
      <c r="K847" s="2">
        <v>45869</v>
      </c>
    </row>
    <row r="848" spans="1:11" x14ac:dyDescent="0.25">
      <c r="A848" t="s">
        <v>1908</v>
      </c>
      <c r="B848" t="s">
        <v>98</v>
      </c>
      <c r="C848" t="s">
        <v>79</v>
      </c>
      <c r="D848" t="s">
        <v>25</v>
      </c>
      <c r="E848" t="s">
        <v>10</v>
      </c>
      <c r="F848" t="s">
        <v>168</v>
      </c>
      <c r="G848" t="s">
        <v>982</v>
      </c>
      <c r="H848">
        <v>8</v>
      </c>
      <c r="I848" t="s">
        <v>1062</v>
      </c>
      <c r="J848" s="2">
        <v>45789</v>
      </c>
      <c r="K848" s="2">
        <v>45873</v>
      </c>
    </row>
    <row r="849" spans="1:11" x14ac:dyDescent="0.25">
      <c r="A849" t="s">
        <v>1909</v>
      </c>
      <c r="B849" t="s">
        <v>97</v>
      </c>
      <c r="C849" t="s">
        <v>33</v>
      </c>
      <c r="D849" t="s">
        <v>34</v>
      </c>
      <c r="E849" t="s">
        <v>10</v>
      </c>
      <c r="F849" t="s">
        <v>140</v>
      </c>
      <c r="G849" t="s">
        <v>214</v>
      </c>
      <c r="H849">
        <v>4</v>
      </c>
      <c r="I849" t="s">
        <v>1060</v>
      </c>
      <c r="J849" s="2">
        <v>45784</v>
      </c>
      <c r="K849" s="2">
        <v>45875</v>
      </c>
    </row>
    <row r="850" spans="1:11" x14ac:dyDescent="0.25">
      <c r="A850" t="s">
        <v>1910</v>
      </c>
      <c r="B850" t="s">
        <v>104</v>
      </c>
      <c r="C850" t="s">
        <v>75</v>
      </c>
      <c r="D850" t="s">
        <v>18</v>
      </c>
      <c r="E850" t="s">
        <v>10</v>
      </c>
      <c r="F850" t="s">
        <v>168</v>
      </c>
      <c r="G850" t="s">
        <v>284</v>
      </c>
      <c r="H850">
        <v>3</v>
      </c>
      <c r="I850" t="s">
        <v>1050</v>
      </c>
      <c r="J850" s="2">
        <v>45785</v>
      </c>
      <c r="K850" s="2">
        <v>45883</v>
      </c>
    </row>
    <row r="851" spans="1:11" x14ac:dyDescent="0.25">
      <c r="A851" t="s">
        <v>1911</v>
      </c>
      <c r="B851" t="s">
        <v>102</v>
      </c>
      <c r="C851" t="s">
        <v>37</v>
      </c>
      <c r="D851" t="s">
        <v>14</v>
      </c>
      <c r="E851" t="s">
        <v>10</v>
      </c>
      <c r="F851" t="s">
        <v>140</v>
      </c>
      <c r="G851" t="s">
        <v>160</v>
      </c>
      <c r="H851">
        <v>3</v>
      </c>
      <c r="I851" t="s">
        <v>1060</v>
      </c>
      <c r="J851" s="2">
        <v>45789</v>
      </c>
      <c r="K851" s="2">
        <v>45873</v>
      </c>
    </row>
    <row r="852" spans="1:11" x14ac:dyDescent="0.25">
      <c r="A852" t="s">
        <v>1912</v>
      </c>
      <c r="B852" t="s">
        <v>43</v>
      </c>
      <c r="C852" t="s">
        <v>44</v>
      </c>
      <c r="D852" t="s">
        <v>18</v>
      </c>
      <c r="E852" t="s">
        <v>10</v>
      </c>
      <c r="F852" t="s">
        <v>140</v>
      </c>
      <c r="G852" t="s">
        <v>878</v>
      </c>
      <c r="H852">
        <v>4</v>
      </c>
      <c r="I852" t="s">
        <v>1062</v>
      </c>
      <c r="J852" s="2">
        <v>45788</v>
      </c>
      <c r="K852" s="2">
        <v>45872</v>
      </c>
    </row>
    <row r="853" spans="1:11" x14ac:dyDescent="0.25">
      <c r="A853" t="s">
        <v>1913</v>
      </c>
      <c r="B853" t="s">
        <v>71</v>
      </c>
      <c r="C853" t="s">
        <v>30</v>
      </c>
      <c r="D853" t="s">
        <v>18</v>
      </c>
      <c r="E853" t="s">
        <v>10</v>
      </c>
      <c r="F853" t="s">
        <v>22</v>
      </c>
      <c r="G853" t="s">
        <v>609</v>
      </c>
      <c r="H853">
        <v>2</v>
      </c>
      <c r="I853" t="s">
        <v>1050</v>
      </c>
      <c r="J853" s="2">
        <v>45785</v>
      </c>
      <c r="K853" s="2">
        <v>45869</v>
      </c>
    </row>
    <row r="854" spans="1:11" x14ac:dyDescent="0.25">
      <c r="A854" t="s">
        <v>1914</v>
      </c>
      <c r="B854" t="s">
        <v>36</v>
      </c>
      <c r="C854" t="s">
        <v>37</v>
      </c>
      <c r="D854" t="s">
        <v>14</v>
      </c>
      <c r="E854" t="s">
        <v>10</v>
      </c>
      <c r="F854" t="s">
        <v>22</v>
      </c>
      <c r="G854" t="s">
        <v>1120</v>
      </c>
      <c r="H854">
        <v>8</v>
      </c>
      <c r="I854" t="s">
        <v>1062</v>
      </c>
      <c r="J854" s="2">
        <v>45785</v>
      </c>
      <c r="K854" s="2">
        <v>45883</v>
      </c>
    </row>
    <row r="855" spans="1:11" x14ac:dyDescent="0.25">
      <c r="A855" t="s">
        <v>1915</v>
      </c>
      <c r="B855" t="s">
        <v>110</v>
      </c>
      <c r="C855" t="s">
        <v>70</v>
      </c>
      <c r="D855" t="s">
        <v>9</v>
      </c>
      <c r="E855" t="s">
        <v>10</v>
      </c>
      <c r="F855" t="s">
        <v>140</v>
      </c>
      <c r="G855" t="s">
        <v>477</v>
      </c>
      <c r="H855">
        <v>3</v>
      </c>
      <c r="I855" t="s">
        <v>1062</v>
      </c>
      <c r="J855" s="2">
        <v>45782</v>
      </c>
      <c r="K855" s="2">
        <v>45873</v>
      </c>
    </row>
    <row r="856" spans="1:11" x14ac:dyDescent="0.25">
      <c r="A856" t="s">
        <v>1916</v>
      </c>
      <c r="B856" t="s">
        <v>108</v>
      </c>
      <c r="C856" t="s">
        <v>30</v>
      </c>
      <c r="D856" t="s">
        <v>18</v>
      </c>
      <c r="E856" t="s">
        <v>10</v>
      </c>
      <c r="F856" t="s">
        <v>168</v>
      </c>
      <c r="G856" t="s">
        <v>680</v>
      </c>
      <c r="H856">
        <v>3</v>
      </c>
      <c r="I856" t="s">
        <v>1050</v>
      </c>
      <c r="J856" s="2">
        <v>45784</v>
      </c>
      <c r="K856" s="2">
        <v>45882</v>
      </c>
    </row>
    <row r="857" spans="1:11" x14ac:dyDescent="0.25">
      <c r="A857" t="s">
        <v>1917</v>
      </c>
      <c r="B857" t="s">
        <v>109</v>
      </c>
      <c r="C857" t="s">
        <v>91</v>
      </c>
      <c r="D857" t="s">
        <v>21</v>
      </c>
      <c r="E857" t="s">
        <v>10</v>
      </c>
      <c r="F857" t="s">
        <v>140</v>
      </c>
      <c r="G857" t="s">
        <v>799</v>
      </c>
      <c r="H857">
        <v>4</v>
      </c>
      <c r="I857" t="s">
        <v>1062</v>
      </c>
      <c r="J857" s="2">
        <v>45786</v>
      </c>
      <c r="K857" s="2">
        <v>45870</v>
      </c>
    </row>
    <row r="858" spans="1:11" x14ac:dyDescent="0.25">
      <c r="A858" t="s">
        <v>1918</v>
      </c>
      <c r="B858" t="s">
        <v>63</v>
      </c>
      <c r="C858" t="s">
        <v>17</v>
      </c>
      <c r="D858" t="s">
        <v>18</v>
      </c>
      <c r="E858" t="s">
        <v>10</v>
      </c>
      <c r="F858" t="s">
        <v>168</v>
      </c>
      <c r="G858" t="s">
        <v>784</v>
      </c>
      <c r="H858">
        <v>1</v>
      </c>
      <c r="I858" t="s">
        <v>1060</v>
      </c>
      <c r="J858" s="2">
        <v>45787</v>
      </c>
      <c r="K858" s="2">
        <v>45871</v>
      </c>
    </row>
    <row r="859" spans="1:11" x14ac:dyDescent="0.25">
      <c r="A859" t="s">
        <v>1919</v>
      </c>
      <c r="B859" t="s">
        <v>58</v>
      </c>
      <c r="C859" t="s">
        <v>59</v>
      </c>
      <c r="D859" t="s">
        <v>34</v>
      </c>
      <c r="E859" t="s">
        <v>10</v>
      </c>
      <c r="F859" t="s">
        <v>22</v>
      </c>
      <c r="G859" t="s">
        <v>911</v>
      </c>
      <c r="H859">
        <v>3</v>
      </c>
      <c r="I859" t="s">
        <v>1062</v>
      </c>
      <c r="J859" s="2">
        <v>45782</v>
      </c>
      <c r="K859" s="2">
        <v>45866</v>
      </c>
    </row>
    <row r="860" spans="1:11" x14ac:dyDescent="0.25">
      <c r="A860" t="s">
        <v>1920</v>
      </c>
      <c r="B860" t="s">
        <v>118</v>
      </c>
      <c r="C860" t="s">
        <v>82</v>
      </c>
      <c r="D860" t="s">
        <v>25</v>
      </c>
      <c r="E860" t="s">
        <v>10</v>
      </c>
      <c r="F860" t="s">
        <v>168</v>
      </c>
      <c r="G860" t="s">
        <v>1120</v>
      </c>
      <c r="H860">
        <v>6</v>
      </c>
      <c r="I860" t="s">
        <v>1060</v>
      </c>
      <c r="J860" s="2">
        <v>45785</v>
      </c>
      <c r="K860" s="2">
        <v>45883</v>
      </c>
    </row>
    <row r="861" spans="1:11" x14ac:dyDescent="0.25">
      <c r="A861" t="s">
        <v>1921</v>
      </c>
      <c r="B861" t="s">
        <v>16</v>
      </c>
      <c r="C861" t="s">
        <v>17</v>
      </c>
      <c r="D861" t="s">
        <v>18</v>
      </c>
      <c r="E861" t="s">
        <v>10</v>
      </c>
      <c r="F861" t="s">
        <v>140</v>
      </c>
      <c r="G861" t="s">
        <v>443</v>
      </c>
      <c r="H861">
        <v>3</v>
      </c>
      <c r="I861" t="s">
        <v>1050</v>
      </c>
      <c r="J861" s="2">
        <v>45782</v>
      </c>
      <c r="K861" s="2">
        <v>45873</v>
      </c>
    </row>
    <row r="862" spans="1:11" x14ac:dyDescent="0.25">
      <c r="A862" t="s">
        <v>1922</v>
      </c>
      <c r="B862" t="s">
        <v>60</v>
      </c>
      <c r="C862" t="s">
        <v>61</v>
      </c>
      <c r="D862" t="s">
        <v>9</v>
      </c>
      <c r="E862" t="s">
        <v>10</v>
      </c>
      <c r="F862" t="s">
        <v>140</v>
      </c>
      <c r="G862" t="s">
        <v>443</v>
      </c>
      <c r="H862">
        <v>6</v>
      </c>
      <c r="I862" t="s">
        <v>1060</v>
      </c>
      <c r="J862" s="2">
        <v>45784</v>
      </c>
      <c r="K862" s="2">
        <v>45875</v>
      </c>
    </row>
    <row r="863" spans="1:11" x14ac:dyDescent="0.25">
      <c r="A863" t="s">
        <v>1923</v>
      </c>
      <c r="B863" t="s">
        <v>102</v>
      </c>
      <c r="C863" t="s">
        <v>37</v>
      </c>
      <c r="D863" t="s">
        <v>14</v>
      </c>
      <c r="E863" t="s">
        <v>10</v>
      </c>
      <c r="F863" t="s">
        <v>22</v>
      </c>
      <c r="G863" t="s">
        <v>473</v>
      </c>
      <c r="H863">
        <v>3</v>
      </c>
      <c r="I863" t="s">
        <v>1062</v>
      </c>
      <c r="J863" s="2">
        <v>45784</v>
      </c>
      <c r="K863" s="2">
        <v>45868</v>
      </c>
    </row>
    <row r="864" spans="1:11" x14ac:dyDescent="0.25">
      <c r="A864" t="s">
        <v>1924</v>
      </c>
      <c r="B864" t="s">
        <v>98</v>
      </c>
      <c r="C864" t="s">
        <v>79</v>
      </c>
      <c r="D864" t="s">
        <v>25</v>
      </c>
      <c r="E864" t="s">
        <v>10</v>
      </c>
      <c r="F864" t="s">
        <v>168</v>
      </c>
      <c r="G864" t="s">
        <v>961</v>
      </c>
      <c r="H864">
        <v>4</v>
      </c>
      <c r="I864" t="s">
        <v>1050</v>
      </c>
      <c r="J864" s="2">
        <v>45782</v>
      </c>
      <c r="K864" s="2">
        <v>45873</v>
      </c>
    </row>
    <row r="865" spans="1:11" x14ac:dyDescent="0.25">
      <c r="A865" t="s">
        <v>1925</v>
      </c>
      <c r="B865" t="s">
        <v>100</v>
      </c>
      <c r="C865" t="s">
        <v>101</v>
      </c>
      <c r="D865" t="s">
        <v>25</v>
      </c>
      <c r="E865" t="s">
        <v>10</v>
      </c>
      <c r="F865" t="s">
        <v>22</v>
      </c>
      <c r="G865" t="s">
        <v>763</v>
      </c>
      <c r="H865">
        <v>2</v>
      </c>
      <c r="I865" t="s">
        <v>1062</v>
      </c>
      <c r="J865" s="2">
        <v>45782</v>
      </c>
      <c r="K865" s="2">
        <v>45873</v>
      </c>
    </row>
    <row r="866" spans="1:11" x14ac:dyDescent="0.25">
      <c r="A866" t="s">
        <v>1926</v>
      </c>
      <c r="B866" t="s">
        <v>80</v>
      </c>
      <c r="C866" t="s">
        <v>61</v>
      </c>
      <c r="D866" t="s">
        <v>9</v>
      </c>
      <c r="E866" t="s">
        <v>10</v>
      </c>
      <c r="F866" t="s">
        <v>168</v>
      </c>
      <c r="G866" t="s">
        <v>875</v>
      </c>
      <c r="H866">
        <v>9</v>
      </c>
      <c r="I866" t="s">
        <v>1050</v>
      </c>
      <c r="J866" s="2">
        <v>45783</v>
      </c>
      <c r="K866" s="2">
        <v>45867</v>
      </c>
    </row>
    <row r="867" spans="1:11" x14ac:dyDescent="0.25">
      <c r="A867" t="s">
        <v>1927</v>
      </c>
      <c r="B867" t="s">
        <v>57</v>
      </c>
      <c r="C867" t="s">
        <v>27</v>
      </c>
      <c r="D867" t="s">
        <v>28</v>
      </c>
      <c r="E867" t="s">
        <v>10</v>
      </c>
      <c r="F867" t="s">
        <v>168</v>
      </c>
      <c r="G867" t="s">
        <v>809</v>
      </c>
      <c r="H867">
        <v>2</v>
      </c>
      <c r="I867" t="s">
        <v>1050</v>
      </c>
      <c r="J867" s="2">
        <v>45783</v>
      </c>
      <c r="K867" s="2">
        <v>45867</v>
      </c>
    </row>
    <row r="868" spans="1:11" x14ac:dyDescent="0.25">
      <c r="A868" t="s">
        <v>1928</v>
      </c>
      <c r="B868" t="s">
        <v>98</v>
      </c>
      <c r="C868" t="s">
        <v>79</v>
      </c>
      <c r="D868" t="s">
        <v>25</v>
      </c>
      <c r="E868" t="s">
        <v>10</v>
      </c>
      <c r="F868" t="s">
        <v>22</v>
      </c>
      <c r="G868" t="s">
        <v>1120</v>
      </c>
      <c r="H868">
        <v>2</v>
      </c>
      <c r="I868" t="s">
        <v>1062</v>
      </c>
      <c r="J868" s="2">
        <v>45786</v>
      </c>
      <c r="K868" s="2">
        <v>45884</v>
      </c>
    </row>
    <row r="869" spans="1:11" x14ac:dyDescent="0.25">
      <c r="A869" t="s">
        <v>1929</v>
      </c>
      <c r="B869" t="s">
        <v>54</v>
      </c>
      <c r="C869" t="s">
        <v>8</v>
      </c>
      <c r="D869" t="s">
        <v>9</v>
      </c>
      <c r="E869" t="s">
        <v>10</v>
      </c>
      <c r="F869" t="s">
        <v>168</v>
      </c>
      <c r="G869" t="s">
        <v>1016</v>
      </c>
      <c r="H869">
        <v>1</v>
      </c>
      <c r="I869" t="s">
        <v>1050</v>
      </c>
      <c r="J869" s="2">
        <v>45782</v>
      </c>
      <c r="K869" s="2">
        <v>45873</v>
      </c>
    </row>
    <row r="870" spans="1:11" x14ac:dyDescent="0.25">
      <c r="A870" t="s">
        <v>1930</v>
      </c>
      <c r="B870" t="s">
        <v>78</v>
      </c>
      <c r="C870" t="s">
        <v>79</v>
      </c>
      <c r="D870" t="s">
        <v>25</v>
      </c>
      <c r="E870" t="s">
        <v>10</v>
      </c>
      <c r="F870" t="s">
        <v>140</v>
      </c>
      <c r="G870" t="s">
        <v>148</v>
      </c>
      <c r="H870">
        <v>4</v>
      </c>
      <c r="I870" t="s">
        <v>1050</v>
      </c>
      <c r="J870" s="2">
        <v>45783</v>
      </c>
      <c r="K870" s="2">
        <v>45874</v>
      </c>
    </row>
    <row r="871" spans="1:11" x14ac:dyDescent="0.25">
      <c r="A871" t="s">
        <v>1931</v>
      </c>
      <c r="B871" t="s">
        <v>117</v>
      </c>
      <c r="C871" t="s">
        <v>75</v>
      </c>
      <c r="D871" t="s">
        <v>18</v>
      </c>
      <c r="E871" t="s">
        <v>10</v>
      </c>
      <c r="F871" t="s">
        <v>22</v>
      </c>
      <c r="G871" t="s">
        <v>621</v>
      </c>
      <c r="H871">
        <v>5</v>
      </c>
      <c r="I871" t="s">
        <v>1062</v>
      </c>
      <c r="J871" s="2">
        <v>45784</v>
      </c>
      <c r="K871" s="2">
        <v>45868</v>
      </c>
    </row>
    <row r="872" spans="1:11" x14ac:dyDescent="0.25">
      <c r="A872" t="s">
        <v>1932</v>
      </c>
      <c r="B872" t="s">
        <v>57</v>
      </c>
      <c r="C872" t="s">
        <v>27</v>
      </c>
      <c r="D872" t="s">
        <v>28</v>
      </c>
      <c r="E872" t="s">
        <v>10</v>
      </c>
      <c r="F872" t="s">
        <v>140</v>
      </c>
      <c r="G872" t="s">
        <v>831</v>
      </c>
      <c r="H872">
        <v>4</v>
      </c>
      <c r="I872" t="s">
        <v>1062</v>
      </c>
      <c r="J872" s="2">
        <v>45788</v>
      </c>
      <c r="K872" s="2">
        <v>45872</v>
      </c>
    </row>
    <row r="873" spans="1:11" x14ac:dyDescent="0.25">
      <c r="A873" t="s">
        <v>1933</v>
      </c>
      <c r="B873" t="s">
        <v>117</v>
      </c>
      <c r="C873" t="s">
        <v>75</v>
      </c>
      <c r="D873" t="s">
        <v>18</v>
      </c>
      <c r="E873" t="s">
        <v>10</v>
      </c>
      <c r="F873" t="s">
        <v>168</v>
      </c>
      <c r="G873" t="s">
        <v>812</v>
      </c>
      <c r="H873">
        <v>2</v>
      </c>
      <c r="I873" t="s">
        <v>1060</v>
      </c>
      <c r="J873" s="2">
        <v>45786</v>
      </c>
      <c r="K873" s="2">
        <v>45877</v>
      </c>
    </row>
    <row r="874" spans="1:11" x14ac:dyDescent="0.25">
      <c r="A874" t="s">
        <v>1934</v>
      </c>
      <c r="B874" t="s">
        <v>108</v>
      </c>
      <c r="C874" t="s">
        <v>30</v>
      </c>
      <c r="D874" t="s">
        <v>18</v>
      </c>
      <c r="E874" t="s">
        <v>10</v>
      </c>
      <c r="F874" t="s">
        <v>140</v>
      </c>
      <c r="G874" t="s">
        <v>658</v>
      </c>
      <c r="H874">
        <v>5</v>
      </c>
      <c r="I874" t="s">
        <v>1060</v>
      </c>
      <c r="J874" s="2">
        <v>45787</v>
      </c>
      <c r="K874" s="2">
        <v>45871</v>
      </c>
    </row>
    <row r="875" spans="1:11" x14ac:dyDescent="0.25">
      <c r="A875" t="s">
        <v>1935</v>
      </c>
      <c r="B875" t="s">
        <v>109</v>
      </c>
      <c r="C875" t="s">
        <v>91</v>
      </c>
      <c r="D875" t="s">
        <v>21</v>
      </c>
      <c r="E875" t="s">
        <v>10</v>
      </c>
      <c r="F875" t="s">
        <v>22</v>
      </c>
      <c r="G875" t="s">
        <v>627</v>
      </c>
      <c r="H875">
        <v>3</v>
      </c>
      <c r="I875" t="s">
        <v>1060</v>
      </c>
      <c r="J875" s="2">
        <v>45788</v>
      </c>
      <c r="K875" s="2">
        <v>45879</v>
      </c>
    </row>
    <row r="876" spans="1:11" x14ac:dyDescent="0.25">
      <c r="A876" t="s">
        <v>1936</v>
      </c>
      <c r="B876" t="s">
        <v>83</v>
      </c>
      <c r="C876" t="s">
        <v>84</v>
      </c>
      <c r="D876" t="s">
        <v>28</v>
      </c>
      <c r="E876" t="s">
        <v>10</v>
      </c>
      <c r="F876" t="s">
        <v>22</v>
      </c>
      <c r="G876" t="s">
        <v>360</v>
      </c>
      <c r="H876">
        <v>5</v>
      </c>
      <c r="I876" t="s">
        <v>1060</v>
      </c>
      <c r="J876" s="2">
        <v>45789</v>
      </c>
      <c r="K876" s="2">
        <v>45873</v>
      </c>
    </row>
    <row r="877" spans="1:11" x14ac:dyDescent="0.25">
      <c r="A877" t="s">
        <v>1937</v>
      </c>
      <c r="B877" t="s">
        <v>71</v>
      </c>
      <c r="C877" t="s">
        <v>30</v>
      </c>
      <c r="D877" t="s">
        <v>18</v>
      </c>
      <c r="E877" t="s">
        <v>10</v>
      </c>
      <c r="F877" t="s">
        <v>168</v>
      </c>
      <c r="G877" t="s">
        <v>982</v>
      </c>
      <c r="H877">
        <v>3</v>
      </c>
      <c r="I877" t="s">
        <v>1050</v>
      </c>
      <c r="J877" s="2">
        <v>45785</v>
      </c>
      <c r="K877" s="2">
        <v>45876</v>
      </c>
    </row>
    <row r="878" spans="1:11" x14ac:dyDescent="0.25">
      <c r="A878" t="s">
        <v>1938</v>
      </c>
      <c r="B878" t="s">
        <v>111</v>
      </c>
      <c r="C878" t="s">
        <v>107</v>
      </c>
      <c r="D878" t="s">
        <v>67</v>
      </c>
      <c r="E878" t="s">
        <v>10</v>
      </c>
      <c r="F878" t="s">
        <v>140</v>
      </c>
      <c r="G878" t="s">
        <v>936</v>
      </c>
      <c r="H878">
        <v>4</v>
      </c>
      <c r="I878" t="s">
        <v>1050</v>
      </c>
      <c r="J878" s="2">
        <v>45782</v>
      </c>
      <c r="K878" s="2">
        <v>45866</v>
      </c>
    </row>
    <row r="879" spans="1:11" x14ac:dyDescent="0.25">
      <c r="A879" t="s">
        <v>1939</v>
      </c>
      <c r="B879" t="s">
        <v>114</v>
      </c>
      <c r="C879" t="s">
        <v>39</v>
      </c>
      <c r="D879" t="s">
        <v>40</v>
      </c>
      <c r="E879" t="s">
        <v>10</v>
      </c>
      <c r="F879" t="s">
        <v>140</v>
      </c>
      <c r="G879" t="s">
        <v>805</v>
      </c>
      <c r="H879">
        <v>2</v>
      </c>
      <c r="I879" t="s">
        <v>1060</v>
      </c>
      <c r="J879" s="2">
        <v>45784</v>
      </c>
      <c r="K879" s="2">
        <v>45882</v>
      </c>
    </row>
    <row r="880" spans="1:11" x14ac:dyDescent="0.25">
      <c r="A880" t="s">
        <v>1940</v>
      </c>
      <c r="B880" t="s">
        <v>93</v>
      </c>
      <c r="C880" t="s">
        <v>79</v>
      </c>
      <c r="D880" t="s">
        <v>25</v>
      </c>
      <c r="E880" t="s">
        <v>10</v>
      </c>
      <c r="F880" t="s">
        <v>140</v>
      </c>
      <c r="G880" t="s">
        <v>825</v>
      </c>
      <c r="H880">
        <v>4</v>
      </c>
      <c r="I880" t="s">
        <v>1062</v>
      </c>
      <c r="J880" s="2">
        <v>45786</v>
      </c>
      <c r="K880" s="2">
        <v>45884</v>
      </c>
    </row>
    <row r="881" spans="1:11" x14ac:dyDescent="0.25">
      <c r="A881" t="s">
        <v>1941</v>
      </c>
      <c r="B881" t="s">
        <v>38</v>
      </c>
      <c r="C881" t="s">
        <v>39</v>
      </c>
      <c r="D881" t="s">
        <v>40</v>
      </c>
      <c r="E881" t="s">
        <v>10</v>
      </c>
      <c r="F881" t="s">
        <v>140</v>
      </c>
      <c r="G881" t="s">
        <v>734</v>
      </c>
      <c r="H881">
        <v>5</v>
      </c>
      <c r="I881" t="s">
        <v>1060</v>
      </c>
      <c r="J881" s="2">
        <v>45784</v>
      </c>
      <c r="K881" s="2">
        <v>45882</v>
      </c>
    </row>
    <row r="882" spans="1:11" x14ac:dyDescent="0.25">
      <c r="A882" t="s">
        <v>1942</v>
      </c>
      <c r="B882" t="s">
        <v>62</v>
      </c>
      <c r="C882" t="s">
        <v>24</v>
      </c>
      <c r="D882" t="s">
        <v>25</v>
      </c>
      <c r="E882" t="s">
        <v>10</v>
      </c>
      <c r="F882" t="s">
        <v>168</v>
      </c>
      <c r="G882" t="s">
        <v>227</v>
      </c>
      <c r="H882">
        <v>4</v>
      </c>
      <c r="I882" t="s">
        <v>1062</v>
      </c>
      <c r="J882" s="2">
        <v>45786</v>
      </c>
      <c r="K882" s="2">
        <v>45877</v>
      </c>
    </row>
    <row r="883" spans="1:11" x14ac:dyDescent="0.25">
      <c r="A883" t="s">
        <v>1943</v>
      </c>
      <c r="B883" t="s">
        <v>46</v>
      </c>
      <c r="C883" t="s">
        <v>47</v>
      </c>
      <c r="D883" t="s">
        <v>34</v>
      </c>
      <c r="E883" t="s">
        <v>10</v>
      </c>
      <c r="F883" t="s">
        <v>168</v>
      </c>
      <c r="G883" t="s">
        <v>933</v>
      </c>
      <c r="H883">
        <v>2</v>
      </c>
      <c r="I883" t="s">
        <v>1050</v>
      </c>
      <c r="J883" s="2">
        <v>45784</v>
      </c>
      <c r="K883" s="2">
        <v>45868</v>
      </c>
    </row>
    <row r="884" spans="1:11" x14ac:dyDescent="0.25">
      <c r="A884" t="s">
        <v>1944</v>
      </c>
      <c r="B884" t="s">
        <v>23</v>
      </c>
      <c r="C884" t="s">
        <v>24</v>
      </c>
      <c r="D884" t="s">
        <v>25</v>
      </c>
      <c r="E884" t="s">
        <v>10</v>
      </c>
      <c r="F884" t="s">
        <v>140</v>
      </c>
      <c r="G884" t="s">
        <v>446</v>
      </c>
      <c r="H884">
        <v>2</v>
      </c>
      <c r="I884" t="s">
        <v>1062</v>
      </c>
      <c r="J884" s="2">
        <v>45783</v>
      </c>
      <c r="K884" s="2">
        <v>45867</v>
      </c>
    </row>
    <row r="885" spans="1:11" x14ac:dyDescent="0.25">
      <c r="A885" t="s">
        <v>1945</v>
      </c>
      <c r="B885" t="s">
        <v>55</v>
      </c>
      <c r="C885" t="s">
        <v>56</v>
      </c>
      <c r="D885" t="s">
        <v>25</v>
      </c>
      <c r="E885" t="s">
        <v>10</v>
      </c>
      <c r="F885" t="s">
        <v>140</v>
      </c>
      <c r="G885" t="s">
        <v>825</v>
      </c>
      <c r="H885">
        <v>1</v>
      </c>
      <c r="I885" t="s">
        <v>1060</v>
      </c>
      <c r="J885" s="2">
        <v>45788</v>
      </c>
      <c r="K885" s="2">
        <v>45886</v>
      </c>
    </row>
    <row r="886" spans="1:11" x14ac:dyDescent="0.25">
      <c r="A886" t="s">
        <v>1946</v>
      </c>
      <c r="B886" t="s">
        <v>55</v>
      </c>
      <c r="C886" t="s">
        <v>56</v>
      </c>
      <c r="D886" t="s">
        <v>25</v>
      </c>
      <c r="E886" t="s">
        <v>10</v>
      </c>
      <c r="F886" t="s">
        <v>140</v>
      </c>
      <c r="G886" t="s">
        <v>135</v>
      </c>
      <c r="H886">
        <v>2</v>
      </c>
      <c r="I886" t="s">
        <v>1060</v>
      </c>
      <c r="J886" s="2">
        <v>45788</v>
      </c>
      <c r="K886" s="2">
        <v>45879</v>
      </c>
    </row>
    <row r="887" spans="1:11" x14ac:dyDescent="0.25">
      <c r="A887" t="s">
        <v>1947</v>
      </c>
      <c r="B887" t="s">
        <v>46</v>
      </c>
      <c r="C887" t="s">
        <v>47</v>
      </c>
      <c r="D887" t="s">
        <v>34</v>
      </c>
      <c r="E887" t="s">
        <v>10</v>
      </c>
      <c r="F887" t="s">
        <v>22</v>
      </c>
      <c r="G887" t="s">
        <v>772</v>
      </c>
      <c r="H887">
        <v>2</v>
      </c>
      <c r="I887" t="s">
        <v>1062</v>
      </c>
      <c r="J887" s="2">
        <v>45786</v>
      </c>
      <c r="K887" s="2">
        <v>45877</v>
      </c>
    </row>
    <row r="888" spans="1:11" x14ac:dyDescent="0.25">
      <c r="A888" t="s">
        <v>1948</v>
      </c>
      <c r="B888" t="s">
        <v>74</v>
      </c>
      <c r="C888" t="s">
        <v>75</v>
      </c>
      <c r="D888" t="s">
        <v>18</v>
      </c>
      <c r="E888" t="s">
        <v>10</v>
      </c>
      <c r="F888" t="s">
        <v>168</v>
      </c>
      <c r="G888" t="s">
        <v>621</v>
      </c>
      <c r="H888">
        <v>3</v>
      </c>
      <c r="I888" t="s">
        <v>1060</v>
      </c>
      <c r="J888" s="2">
        <v>45782</v>
      </c>
      <c r="K888" s="2">
        <v>45880</v>
      </c>
    </row>
    <row r="889" spans="1:11" x14ac:dyDescent="0.25">
      <c r="A889" t="s">
        <v>1949</v>
      </c>
      <c r="B889" t="s">
        <v>106</v>
      </c>
      <c r="C889" t="s">
        <v>107</v>
      </c>
      <c r="D889" t="s">
        <v>67</v>
      </c>
      <c r="E889" t="s">
        <v>10</v>
      </c>
      <c r="F889" t="s">
        <v>140</v>
      </c>
      <c r="G889" t="s">
        <v>872</v>
      </c>
      <c r="H889">
        <v>6</v>
      </c>
      <c r="I889" t="s">
        <v>1062</v>
      </c>
      <c r="J889" s="2">
        <v>45784</v>
      </c>
      <c r="K889" s="2">
        <v>45868</v>
      </c>
    </row>
    <row r="890" spans="1:11" x14ac:dyDescent="0.25">
      <c r="A890" t="s">
        <v>1950</v>
      </c>
      <c r="B890" t="s">
        <v>12</v>
      </c>
      <c r="C890" t="s">
        <v>13</v>
      </c>
      <c r="D890" t="s">
        <v>14</v>
      </c>
      <c r="E890" t="s">
        <v>10</v>
      </c>
      <c r="F890" t="s">
        <v>22</v>
      </c>
      <c r="G890" t="s">
        <v>412</v>
      </c>
      <c r="H890">
        <v>2</v>
      </c>
      <c r="I890" t="s">
        <v>1060</v>
      </c>
      <c r="J890" s="2">
        <v>45787</v>
      </c>
      <c r="K890" s="2">
        <v>45871</v>
      </c>
    </row>
    <row r="891" spans="1:11" x14ac:dyDescent="0.25">
      <c r="A891" t="s">
        <v>1951</v>
      </c>
      <c r="B891" t="s">
        <v>36</v>
      </c>
      <c r="C891" t="s">
        <v>37</v>
      </c>
      <c r="D891" t="s">
        <v>14</v>
      </c>
      <c r="E891" t="s">
        <v>10</v>
      </c>
      <c r="F891" t="s">
        <v>140</v>
      </c>
      <c r="G891" t="s">
        <v>520</v>
      </c>
      <c r="H891">
        <v>6</v>
      </c>
      <c r="I891" t="s">
        <v>1050</v>
      </c>
      <c r="J891" s="2">
        <v>45789</v>
      </c>
      <c r="K891" s="2">
        <v>45880</v>
      </c>
    </row>
    <row r="892" spans="1:11" x14ac:dyDescent="0.25">
      <c r="A892" t="s">
        <v>1952</v>
      </c>
      <c r="B892" t="s">
        <v>76</v>
      </c>
      <c r="C892" t="s">
        <v>8</v>
      </c>
      <c r="D892" t="s">
        <v>9</v>
      </c>
      <c r="E892" t="s">
        <v>10</v>
      </c>
      <c r="F892" t="s">
        <v>140</v>
      </c>
      <c r="G892" t="s">
        <v>875</v>
      </c>
      <c r="H892">
        <v>2</v>
      </c>
      <c r="I892" t="s">
        <v>1060</v>
      </c>
      <c r="J892" s="2">
        <v>45786</v>
      </c>
      <c r="K892" s="2">
        <v>45877</v>
      </c>
    </row>
    <row r="893" spans="1:11" x14ac:dyDescent="0.25">
      <c r="A893" t="s">
        <v>1953</v>
      </c>
      <c r="B893" t="s">
        <v>19</v>
      </c>
      <c r="C893" t="s">
        <v>20</v>
      </c>
      <c r="D893" t="s">
        <v>21</v>
      </c>
      <c r="E893" t="s">
        <v>10</v>
      </c>
      <c r="F893" t="s">
        <v>168</v>
      </c>
      <c r="G893" t="s">
        <v>572</v>
      </c>
      <c r="H893">
        <v>9</v>
      </c>
      <c r="I893" t="s">
        <v>1060</v>
      </c>
      <c r="J893" s="2">
        <v>45788</v>
      </c>
      <c r="K893" s="2">
        <v>45879</v>
      </c>
    </row>
    <row r="894" spans="1:11" x14ac:dyDescent="0.25">
      <c r="A894" t="s">
        <v>1954</v>
      </c>
      <c r="B894" t="s">
        <v>36</v>
      </c>
      <c r="C894" t="s">
        <v>37</v>
      </c>
      <c r="D894" t="s">
        <v>14</v>
      </c>
      <c r="E894" t="s">
        <v>10</v>
      </c>
      <c r="F894" t="s">
        <v>168</v>
      </c>
      <c r="G894" t="s">
        <v>878</v>
      </c>
      <c r="H894">
        <v>5</v>
      </c>
      <c r="I894" t="s">
        <v>1050</v>
      </c>
      <c r="J894" s="2">
        <v>45782</v>
      </c>
      <c r="K894" s="2">
        <v>45866</v>
      </c>
    </row>
    <row r="895" spans="1:11" x14ac:dyDescent="0.25">
      <c r="A895" t="s">
        <v>1955</v>
      </c>
      <c r="B895" t="s">
        <v>110</v>
      </c>
      <c r="C895" t="s">
        <v>70</v>
      </c>
      <c r="D895" t="s">
        <v>9</v>
      </c>
      <c r="E895" t="s">
        <v>10</v>
      </c>
      <c r="F895" t="s">
        <v>22</v>
      </c>
      <c r="G895" t="s">
        <v>806</v>
      </c>
      <c r="H895">
        <v>4</v>
      </c>
      <c r="I895" t="s">
        <v>1060</v>
      </c>
      <c r="J895" s="2">
        <v>45782</v>
      </c>
      <c r="K895" s="2">
        <v>45873</v>
      </c>
    </row>
    <row r="896" spans="1:11" x14ac:dyDescent="0.25">
      <c r="A896" t="s">
        <v>1956</v>
      </c>
      <c r="B896" t="s">
        <v>38</v>
      </c>
      <c r="C896" t="s">
        <v>39</v>
      </c>
      <c r="D896" t="s">
        <v>40</v>
      </c>
      <c r="E896" t="s">
        <v>10</v>
      </c>
      <c r="F896" t="s">
        <v>168</v>
      </c>
      <c r="G896" t="s">
        <v>853</v>
      </c>
      <c r="H896">
        <v>5</v>
      </c>
      <c r="I896" t="s">
        <v>1062</v>
      </c>
      <c r="J896" s="2">
        <v>45785</v>
      </c>
      <c r="K896" s="2">
        <v>45876</v>
      </c>
    </row>
    <row r="897" spans="1:11" x14ac:dyDescent="0.25">
      <c r="A897" t="s">
        <v>1957</v>
      </c>
      <c r="B897" t="s">
        <v>115</v>
      </c>
      <c r="C897" t="s">
        <v>51</v>
      </c>
      <c r="D897" t="s">
        <v>21</v>
      </c>
      <c r="E897" t="s">
        <v>10</v>
      </c>
      <c r="F897" t="s">
        <v>22</v>
      </c>
      <c r="G897" t="s">
        <v>716</v>
      </c>
      <c r="H897">
        <v>3</v>
      </c>
      <c r="I897" t="s">
        <v>1050</v>
      </c>
      <c r="J897" s="2">
        <v>45784</v>
      </c>
      <c r="K897" s="2">
        <v>45868</v>
      </c>
    </row>
    <row r="898" spans="1:11" x14ac:dyDescent="0.25">
      <c r="A898" t="s">
        <v>1958</v>
      </c>
      <c r="B898" t="s">
        <v>115</v>
      </c>
      <c r="C898" t="s">
        <v>51</v>
      </c>
      <c r="D898" t="s">
        <v>21</v>
      </c>
      <c r="E898" t="s">
        <v>10</v>
      </c>
      <c r="F898" t="s">
        <v>140</v>
      </c>
      <c r="G898" t="s">
        <v>304</v>
      </c>
      <c r="H898">
        <v>1</v>
      </c>
      <c r="I898" t="s">
        <v>1060</v>
      </c>
      <c r="J898" s="2">
        <v>45785</v>
      </c>
      <c r="K898" s="2">
        <v>45869</v>
      </c>
    </row>
    <row r="899" spans="1:11" x14ac:dyDescent="0.25">
      <c r="A899" t="s">
        <v>1959</v>
      </c>
      <c r="B899" t="s">
        <v>78</v>
      </c>
      <c r="C899" t="s">
        <v>79</v>
      </c>
      <c r="D899" t="s">
        <v>25</v>
      </c>
      <c r="E899" t="s">
        <v>10</v>
      </c>
      <c r="F899" t="s">
        <v>168</v>
      </c>
      <c r="G899" t="s">
        <v>240</v>
      </c>
      <c r="H899">
        <v>1</v>
      </c>
      <c r="I899" t="s">
        <v>1062</v>
      </c>
      <c r="J899" s="2">
        <v>45787</v>
      </c>
      <c r="K899" s="2">
        <v>45871</v>
      </c>
    </row>
    <row r="900" spans="1:11" x14ac:dyDescent="0.25">
      <c r="A900" t="s">
        <v>1960</v>
      </c>
      <c r="B900" t="s">
        <v>48</v>
      </c>
      <c r="C900" t="s">
        <v>49</v>
      </c>
      <c r="D900" t="s">
        <v>28</v>
      </c>
      <c r="E900" t="s">
        <v>10</v>
      </c>
      <c r="F900" t="s">
        <v>22</v>
      </c>
      <c r="G900" t="s">
        <v>784</v>
      </c>
      <c r="H900">
        <v>2</v>
      </c>
      <c r="I900" t="s">
        <v>1050</v>
      </c>
      <c r="J900" s="2">
        <v>45785</v>
      </c>
      <c r="K900" s="2">
        <v>45876</v>
      </c>
    </row>
    <row r="901" spans="1:11" x14ac:dyDescent="0.25">
      <c r="A901" t="s">
        <v>1961</v>
      </c>
      <c r="B901" t="s">
        <v>45</v>
      </c>
      <c r="C901" t="s">
        <v>33</v>
      </c>
      <c r="D901" t="s">
        <v>34</v>
      </c>
      <c r="E901" t="s">
        <v>10</v>
      </c>
      <c r="F901" t="s">
        <v>22</v>
      </c>
      <c r="G901" t="s">
        <v>606</v>
      </c>
      <c r="H901">
        <v>3</v>
      </c>
      <c r="I901" t="s">
        <v>1062</v>
      </c>
      <c r="J901" s="2">
        <v>45784</v>
      </c>
      <c r="K901" s="2">
        <v>45868</v>
      </c>
    </row>
    <row r="902" spans="1:11" x14ac:dyDescent="0.25">
      <c r="A902" t="s">
        <v>1962</v>
      </c>
      <c r="B902" t="s">
        <v>58</v>
      </c>
      <c r="C902" t="s">
        <v>59</v>
      </c>
      <c r="D902" t="s">
        <v>34</v>
      </c>
      <c r="E902" t="s">
        <v>10</v>
      </c>
      <c r="F902" t="s">
        <v>168</v>
      </c>
      <c r="G902" t="s">
        <v>746</v>
      </c>
      <c r="H902">
        <v>4</v>
      </c>
      <c r="I902" t="s">
        <v>1050</v>
      </c>
      <c r="J902" s="2">
        <v>45789</v>
      </c>
      <c r="K902" s="2">
        <v>45887</v>
      </c>
    </row>
    <row r="903" spans="1:11" x14ac:dyDescent="0.25">
      <c r="A903" t="s">
        <v>1963</v>
      </c>
      <c r="B903" t="s">
        <v>108</v>
      </c>
      <c r="C903" t="s">
        <v>30</v>
      </c>
      <c r="D903" t="s">
        <v>18</v>
      </c>
      <c r="E903" t="s">
        <v>10</v>
      </c>
      <c r="F903" t="s">
        <v>22</v>
      </c>
      <c r="G903" t="s">
        <v>918</v>
      </c>
      <c r="H903">
        <v>5</v>
      </c>
      <c r="I903" t="s">
        <v>1060</v>
      </c>
      <c r="J903" s="2">
        <v>45787</v>
      </c>
      <c r="K903" s="2">
        <v>45871</v>
      </c>
    </row>
    <row r="904" spans="1:11" x14ac:dyDescent="0.25">
      <c r="A904" t="s">
        <v>1964</v>
      </c>
      <c r="B904" t="s">
        <v>112</v>
      </c>
      <c r="C904" t="s">
        <v>8</v>
      </c>
      <c r="D904" t="s">
        <v>9</v>
      </c>
      <c r="E904" t="s">
        <v>10</v>
      </c>
      <c r="F904" t="s">
        <v>168</v>
      </c>
      <c r="G904" t="s">
        <v>790</v>
      </c>
      <c r="H904">
        <v>2</v>
      </c>
      <c r="I904" t="s">
        <v>1062</v>
      </c>
      <c r="J904" s="2">
        <v>45785</v>
      </c>
      <c r="K904" s="2">
        <v>45876</v>
      </c>
    </row>
    <row r="905" spans="1:11" x14ac:dyDescent="0.25">
      <c r="A905" t="s">
        <v>1965</v>
      </c>
      <c r="B905" t="s">
        <v>93</v>
      </c>
      <c r="C905" t="s">
        <v>79</v>
      </c>
      <c r="D905" t="s">
        <v>25</v>
      </c>
      <c r="E905" t="s">
        <v>10</v>
      </c>
      <c r="F905" t="s">
        <v>140</v>
      </c>
      <c r="G905" t="s">
        <v>384</v>
      </c>
      <c r="H905">
        <v>4</v>
      </c>
      <c r="I905" t="s">
        <v>1060</v>
      </c>
      <c r="J905" s="2">
        <v>45786</v>
      </c>
      <c r="K905" s="2">
        <v>45877</v>
      </c>
    </row>
    <row r="906" spans="1:11" x14ac:dyDescent="0.25">
      <c r="A906" t="s">
        <v>1966</v>
      </c>
      <c r="B906" t="s">
        <v>72</v>
      </c>
      <c r="C906" t="s">
        <v>73</v>
      </c>
      <c r="D906" t="s">
        <v>28</v>
      </c>
      <c r="E906" t="s">
        <v>10</v>
      </c>
      <c r="F906" t="s">
        <v>140</v>
      </c>
      <c r="G906" t="s">
        <v>834</v>
      </c>
      <c r="H906">
        <v>6</v>
      </c>
      <c r="I906" t="s">
        <v>1062</v>
      </c>
      <c r="J906" s="2">
        <v>45788</v>
      </c>
      <c r="K906" s="2">
        <v>45872</v>
      </c>
    </row>
    <row r="907" spans="1:11" x14ac:dyDescent="0.25">
      <c r="A907" t="s">
        <v>1967</v>
      </c>
      <c r="B907" t="s">
        <v>85</v>
      </c>
      <c r="C907" t="s">
        <v>84</v>
      </c>
      <c r="D907" t="s">
        <v>28</v>
      </c>
      <c r="E907" t="s">
        <v>10</v>
      </c>
      <c r="F907" t="s">
        <v>22</v>
      </c>
      <c r="G907" t="s">
        <v>135</v>
      </c>
      <c r="H907">
        <v>3</v>
      </c>
      <c r="I907" t="s">
        <v>1062</v>
      </c>
      <c r="J907" s="2">
        <v>45786</v>
      </c>
      <c r="K907" s="2">
        <v>45877</v>
      </c>
    </row>
    <row r="908" spans="1:11" x14ac:dyDescent="0.25">
      <c r="A908" t="s">
        <v>1968</v>
      </c>
      <c r="B908" t="s">
        <v>55</v>
      </c>
      <c r="C908" t="s">
        <v>56</v>
      </c>
      <c r="D908" t="s">
        <v>25</v>
      </c>
      <c r="E908" t="s">
        <v>10</v>
      </c>
      <c r="F908" t="s">
        <v>168</v>
      </c>
      <c r="G908" t="s">
        <v>254</v>
      </c>
      <c r="H908">
        <v>2</v>
      </c>
      <c r="I908" t="s">
        <v>1050</v>
      </c>
      <c r="J908" s="2">
        <v>45789</v>
      </c>
      <c r="K908" s="2">
        <v>45873</v>
      </c>
    </row>
    <row r="909" spans="1:11" x14ac:dyDescent="0.25">
      <c r="A909" t="s">
        <v>1969</v>
      </c>
      <c r="B909" t="s">
        <v>94</v>
      </c>
      <c r="C909" t="s">
        <v>95</v>
      </c>
      <c r="D909" t="s">
        <v>21</v>
      </c>
      <c r="E909" t="s">
        <v>10</v>
      </c>
      <c r="F909" t="s">
        <v>22</v>
      </c>
      <c r="G909" t="s">
        <v>428</v>
      </c>
      <c r="H909">
        <v>3</v>
      </c>
      <c r="I909" t="s">
        <v>1050</v>
      </c>
      <c r="J909" s="2">
        <v>45785</v>
      </c>
      <c r="K909" s="2">
        <v>45883</v>
      </c>
    </row>
    <row r="910" spans="1:11" x14ac:dyDescent="0.25">
      <c r="A910" t="s">
        <v>1970</v>
      </c>
      <c r="B910" t="s">
        <v>114</v>
      </c>
      <c r="C910" t="s">
        <v>39</v>
      </c>
      <c r="D910" t="s">
        <v>40</v>
      </c>
      <c r="E910" t="s">
        <v>10</v>
      </c>
      <c r="F910" t="s">
        <v>168</v>
      </c>
      <c r="G910" t="s">
        <v>828</v>
      </c>
      <c r="H910">
        <v>3</v>
      </c>
      <c r="I910" t="s">
        <v>1050</v>
      </c>
      <c r="J910" s="2">
        <v>45788</v>
      </c>
      <c r="K910" s="2">
        <v>45886</v>
      </c>
    </row>
    <row r="911" spans="1:11" x14ac:dyDescent="0.25">
      <c r="A911" t="s">
        <v>1971</v>
      </c>
      <c r="B911" t="s">
        <v>97</v>
      </c>
      <c r="C911" t="s">
        <v>33</v>
      </c>
      <c r="D911" t="s">
        <v>34</v>
      </c>
      <c r="E911" t="s">
        <v>10</v>
      </c>
      <c r="F911" t="s">
        <v>168</v>
      </c>
      <c r="G911" t="s">
        <v>353</v>
      </c>
      <c r="H911">
        <v>4</v>
      </c>
      <c r="I911" t="s">
        <v>1060</v>
      </c>
      <c r="J911" s="2">
        <v>45785</v>
      </c>
      <c r="K911" s="2">
        <v>45876</v>
      </c>
    </row>
    <row r="912" spans="1:11" x14ac:dyDescent="0.25">
      <c r="A912" t="s">
        <v>1972</v>
      </c>
      <c r="B912" t="s">
        <v>62</v>
      </c>
      <c r="C912" t="s">
        <v>24</v>
      </c>
      <c r="D912" t="s">
        <v>25</v>
      </c>
      <c r="E912" t="s">
        <v>10</v>
      </c>
      <c r="F912" t="s">
        <v>140</v>
      </c>
      <c r="G912" t="s">
        <v>401</v>
      </c>
      <c r="H912">
        <v>4</v>
      </c>
      <c r="I912" t="s">
        <v>1060</v>
      </c>
      <c r="J912" s="2">
        <v>45786</v>
      </c>
      <c r="K912" s="2">
        <v>45870</v>
      </c>
    </row>
    <row r="913" spans="1:11" x14ac:dyDescent="0.25">
      <c r="A913" t="s">
        <v>1973</v>
      </c>
      <c r="B913" t="s">
        <v>115</v>
      </c>
      <c r="C913" t="s">
        <v>51</v>
      </c>
      <c r="D913" t="s">
        <v>21</v>
      </c>
      <c r="E913" t="s">
        <v>10</v>
      </c>
      <c r="F913" t="s">
        <v>22</v>
      </c>
      <c r="G913" t="s">
        <v>805</v>
      </c>
      <c r="H913">
        <v>1</v>
      </c>
      <c r="I913" t="s">
        <v>1062</v>
      </c>
      <c r="J913" s="2">
        <v>45786</v>
      </c>
      <c r="K913" s="2">
        <v>45877</v>
      </c>
    </row>
    <row r="914" spans="1:11" x14ac:dyDescent="0.25">
      <c r="A914" t="s">
        <v>1974</v>
      </c>
      <c r="B914" t="s">
        <v>114</v>
      </c>
      <c r="C914" t="s">
        <v>39</v>
      </c>
      <c r="D914" t="s">
        <v>40</v>
      </c>
      <c r="E914" t="s">
        <v>10</v>
      </c>
      <c r="F914" t="s">
        <v>22</v>
      </c>
      <c r="G914" t="s">
        <v>662</v>
      </c>
      <c r="H914">
        <v>2</v>
      </c>
      <c r="I914" t="s">
        <v>1060</v>
      </c>
      <c r="J914" s="2">
        <v>45782</v>
      </c>
      <c r="K914" s="2">
        <v>45873</v>
      </c>
    </row>
    <row r="915" spans="1:11" x14ac:dyDescent="0.25">
      <c r="A915" t="s">
        <v>1975</v>
      </c>
      <c r="B915" t="s">
        <v>32</v>
      </c>
      <c r="C915" t="s">
        <v>33</v>
      </c>
      <c r="D915" t="s">
        <v>34</v>
      </c>
      <c r="E915" t="s">
        <v>10</v>
      </c>
      <c r="F915" t="s">
        <v>22</v>
      </c>
      <c r="G915" t="s">
        <v>523</v>
      </c>
      <c r="H915">
        <v>4</v>
      </c>
      <c r="I915" t="s">
        <v>1050</v>
      </c>
      <c r="J915" s="2">
        <v>45789</v>
      </c>
      <c r="K915" s="2">
        <v>45887</v>
      </c>
    </row>
    <row r="916" spans="1:11" x14ac:dyDescent="0.25">
      <c r="A916" t="s">
        <v>1976</v>
      </c>
      <c r="B916" t="s">
        <v>46</v>
      </c>
      <c r="C916" t="s">
        <v>47</v>
      </c>
      <c r="D916" t="s">
        <v>34</v>
      </c>
      <c r="E916" t="s">
        <v>10</v>
      </c>
      <c r="F916" t="s">
        <v>168</v>
      </c>
      <c r="G916" t="s">
        <v>939</v>
      </c>
      <c r="H916">
        <v>4</v>
      </c>
      <c r="I916" t="s">
        <v>1050</v>
      </c>
      <c r="J916" s="2">
        <v>45784</v>
      </c>
      <c r="K916" s="2">
        <v>45882</v>
      </c>
    </row>
    <row r="917" spans="1:11" x14ac:dyDescent="0.25">
      <c r="A917" t="s">
        <v>1977</v>
      </c>
      <c r="B917" t="s">
        <v>100</v>
      </c>
      <c r="C917" t="s">
        <v>101</v>
      </c>
      <c r="D917" t="s">
        <v>25</v>
      </c>
      <c r="E917" t="s">
        <v>10</v>
      </c>
      <c r="F917" t="s">
        <v>168</v>
      </c>
      <c r="G917" t="s">
        <v>652</v>
      </c>
      <c r="H917">
        <v>4</v>
      </c>
      <c r="I917" t="s">
        <v>1062</v>
      </c>
      <c r="J917" s="2">
        <v>45787</v>
      </c>
      <c r="K917" s="2">
        <v>45871</v>
      </c>
    </row>
    <row r="918" spans="1:11" x14ac:dyDescent="0.25">
      <c r="A918" t="s">
        <v>1978</v>
      </c>
      <c r="B918" t="s">
        <v>46</v>
      </c>
      <c r="C918" t="s">
        <v>47</v>
      </c>
      <c r="D918" t="s">
        <v>34</v>
      </c>
      <c r="E918" t="s">
        <v>10</v>
      </c>
      <c r="F918" t="s">
        <v>22</v>
      </c>
      <c r="G918" t="s">
        <v>594</v>
      </c>
      <c r="H918">
        <v>7</v>
      </c>
      <c r="I918" t="s">
        <v>1060</v>
      </c>
      <c r="J918" s="2">
        <v>45784</v>
      </c>
      <c r="K918" s="2">
        <v>45868</v>
      </c>
    </row>
    <row r="919" spans="1:11" x14ac:dyDescent="0.25">
      <c r="A919" t="s">
        <v>1979</v>
      </c>
      <c r="B919" t="s">
        <v>38</v>
      </c>
      <c r="C919" t="s">
        <v>39</v>
      </c>
      <c r="D919" t="s">
        <v>40</v>
      </c>
      <c r="E919" t="s">
        <v>10</v>
      </c>
      <c r="F919" t="s">
        <v>22</v>
      </c>
      <c r="G919" t="s">
        <v>557</v>
      </c>
      <c r="H919">
        <v>6</v>
      </c>
      <c r="I919" t="s">
        <v>1050</v>
      </c>
      <c r="J919" s="2">
        <v>45788</v>
      </c>
      <c r="K919" s="2">
        <v>45879</v>
      </c>
    </row>
    <row r="920" spans="1:11" x14ac:dyDescent="0.25">
      <c r="A920" t="s">
        <v>1980</v>
      </c>
      <c r="B920" t="s">
        <v>50</v>
      </c>
      <c r="C920" t="s">
        <v>51</v>
      </c>
      <c r="D920" t="s">
        <v>21</v>
      </c>
      <c r="E920" t="s">
        <v>10</v>
      </c>
      <c r="F920" t="s">
        <v>140</v>
      </c>
      <c r="G920" t="s">
        <v>498</v>
      </c>
      <c r="H920">
        <v>3</v>
      </c>
      <c r="I920" t="s">
        <v>1050</v>
      </c>
      <c r="J920" s="2">
        <v>45785</v>
      </c>
      <c r="K920" s="2">
        <v>45876</v>
      </c>
    </row>
    <row r="921" spans="1:11" x14ac:dyDescent="0.25">
      <c r="A921" t="s">
        <v>1981</v>
      </c>
      <c r="B921" t="s">
        <v>62</v>
      </c>
      <c r="C921" t="s">
        <v>24</v>
      </c>
      <c r="D921" t="s">
        <v>25</v>
      </c>
      <c r="E921" t="s">
        <v>10</v>
      </c>
      <c r="F921" t="s">
        <v>22</v>
      </c>
      <c r="G921" t="s">
        <v>1040</v>
      </c>
      <c r="H921">
        <v>2</v>
      </c>
      <c r="I921" t="s">
        <v>1062</v>
      </c>
      <c r="J921" s="2">
        <v>45784</v>
      </c>
      <c r="K921" s="2">
        <v>45875</v>
      </c>
    </row>
    <row r="922" spans="1:11" x14ac:dyDescent="0.25">
      <c r="A922" t="s">
        <v>1982</v>
      </c>
      <c r="B922" t="s">
        <v>43</v>
      </c>
      <c r="C922" t="s">
        <v>44</v>
      </c>
      <c r="D922" t="s">
        <v>18</v>
      </c>
      <c r="E922" t="s">
        <v>10</v>
      </c>
      <c r="F922" t="s">
        <v>22</v>
      </c>
      <c r="G922" t="s">
        <v>982</v>
      </c>
      <c r="H922">
        <v>7</v>
      </c>
      <c r="I922" t="s">
        <v>1060</v>
      </c>
      <c r="J922" s="2">
        <v>45785</v>
      </c>
      <c r="K922" s="2">
        <v>45876</v>
      </c>
    </row>
    <row r="923" spans="1:11" x14ac:dyDescent="0.25">
      <c r="A923" t="s">
        <v>1983</v>
      </c>
      <c r="B923" t="s">
        <v>117</v>
      </c>
      <c r="C923" t="s">
        <v>75</v>
      </c>
      <c r="D923" t="s">
        <v>18</v>
      </c>
      <c r="E923" t="s">
        <v>10</v>
      </c>
      <c r="F923" t="s">
        <v>140</v>
      </c>
      <c r="G923" t="s">
        <v>982</v>
      </c>
      <c r="H923">
        <v>4</v>
      </c>
      <c r="I923" t="s">
        <v>1060</v>
      </c>
      <c r="J923" s="2">
        <v>45783</v>
      </c>
      <c r="K923" s="2">
        <v>45881</v>
      </c>
    </row>
    <row r="924" spans="1:11" x14ac:dyDescent="0.25">
      <c r="A924" t="s">
        <v>1984</v>
      </c>
      <c r="B924" t="s">
        <v>90</v>
      </c>
      <c r="C924" t="s">
        <v>91</v>
      </c>
      <c r="D924" t="s">
        <v>21</v>
      </c>
      <c r="E924" t="s">
        <v>10</v>
      </c>
      <c r="F924" t="s">
        <v>22</v>
      </c>
      <c r="G924" t="s">
        <v>834</v>
      </c>
      <c r="H924">
        <v>3</v>
      </c>
      <c r="I924" t="s">
        <v>1050</v>
      </c>
      <c r="J924" s="2">
        <v>45785</v>
      </c>
      <c r="K924" s="2">
        <v>45883</v>
      </c>
    </row>
    <row r="925" spans="1:11" x14ac:dyDescent="0.25">
      <c r="A925" t="s">
        <v>1985</v>
      </c>
      <c r="B925" t="s">
        <v>110</v>
      </c>
      <c r="C925" t="s">
        <v>70</v>
      </c>
      <c r="D925" t="s">
        <v>9</v>
      </c>
      <c r="E925" t="s">
        <v>10</v>
      </c>
      <c r="F925" t="s">
        <v>140</v>
      </c>
      <c r="G925" t="s">
        <v>504</v>
      </c>
      <c r="H925">
        <v>5</v>
      </c>
      <c r="I925" t="s">
        <v>1062</v>
      </c>
      <c r="J925" s="2">
        <v>45785</v>
      </c>
      <c r="K925" s="2">
        <v>45869</v>
      </c>
    </row>
    <row r="926" spans="1:11" x14ac:dyDescent="0.25">
      <c r="A926" t="s">
        <v>1986</v>
      </c>
      <c r="B926" t="s">
        <v>43</v>
      </c>
      <c r="C926" t="s">
        <v>44</v>
      </c>
      <c r="D926" t="s">
        <v>18</v>
      </c>
      <c r="E926" t="s">
        <v>10</v>
      </c>
      <c r="F926" t="s">
        <v>140</v>
      </c>
      <c r="G926" t="s">
        <v>563</v>
      </c>
      <c r="H926">
        <v>4</v>
      </c>
      <c r="I926" t="s">
        <v>1050</v>
      </c>
      <c r="J926" s="2">
        <v>45788</v>
      </c>
      <c r="K926" s="2">
        <v>45872</v>
      </c>
    </row>
    <row r="927" spans="1:11" x14ac:dyDescent="0.25">
      <c r="A927" t="s">
        <v>1987</v>
      </c>
      <c r="B927" t="s">
        <v>114</v>
      </c>
      <c r="C927" t="s">
        <v>39</v>
      </c>
      <c r="D927" t="s">
        <v>40</v>
      </c>
      <c r="E927" t="s">
        <v>10</v>
      </c>
      <c r="F927" t="s">
        <v>168</v>
      </c>
      <c r="G927" t="s">
        <v>680</v>
      </c>
      <c r="H927">
        <v>3</v>
      </c>
      <c r="I927" t="s">
        <v>1062</v>
      </c>
      <c r="J927" s="2">
        <v>45787</v>
      </c>
      <c r="K927" s="2">
        <v>45878</v>
      </c>
    </row>
    <row r="928" spans="1:11" x14ac:dyDescent="0.25">
      <c r="A928" t="s">
        <v>1988</v>
      </c>
      <c r="B928" t="s">
        <v>111</v>
      </c>
      <c r="C928" t="s">
        <v>107</v>
      </c>
      <c r="D928" t="s">
        <v>67</v>
      </c>
      <c r="E928" t="s">
        <v>10</v>
      </c>
      <c r="F928" t="s">
        <v>168</v>
      </c>
      <c r="G928" t="s">
        <v>397</v>
      </c>
      <c r="H928">
        <v>4</v>
      </c>
      <c r="I928" t="s">
        <v>1050</v>
      </c>
      <c r="J928" s="2">
        <v>45785</v>
      </c>
      <c r="K928" s="2">
        <v>45883</v>
      </c>
    </row>
    <row r="929" spans="1:11" x14ac:dyDescent="0.25">
      <c r="A929" t="s">
        <v>1989</v>
      </c>
      <c r="B929" t="s">
        <v>90</v>
      </c>
      <c r="C929" t="s">
        <v>91</v>
      </c>
      <c r="D929" t="s">
        <v>21</v>
      </c>
      <c r="E929" t="s">
        <v>10</v>
      </c>
      <c r="F929" t="s">
        <v>168</v>
      </c>
      <c r="G929" t="s">
        <v>401</v>
      </c>
      <c r="H929">
        <v>3</v>
      </c>
      <c r="I929" t="s">
        <v>1050</v>
      </c>
      <c r="J929" s="2">
        <v>45782</v>
      </c>
      <c r="K929" s="2">
        <v>45866</v>
      </c>
    </row>
    <row r="930" spans="1:11" x14ac:dyDescent="0.25">
      <c r="A930" t="s">
        <v>1990</v>
      </c>
      <c r="B930" t="s">
        <v>77</v>
      </c>
      <c r="C930" t="s">
        <v>53</v>
      </c>
      <c r="D930" t="s">
        <v>14</v>
      </c>
      <c r="E930" t="s">
        <v>10</v>
      </c>
      <c r="F930" t="s">
        <v>140</v>
      </c>
      <c r="G930" t="s">
        <v>520</v>
      </c>
      <c r="H930">
        <v>8</v>
      </c>
      <c r="I930" t="s">
        <v>1050</v>
      </c>
      <c r="J930" s="2">
        <v>45782</v>
      </c>
      <c r="K930" s="2">
        <v>45880</v>
      </c>
    </row>
    <row r="931" spans="1:11" x14ac:dyDescent="0.25">
      <c r="A931" t="s">
        <v>1991</v>
      </c>
      <c r="B931" t="s">
        <v>83</v>
      </c>
      <c r="C931" t="s">
        <v>84</v>
      </c>
      <c r="D931" t="s">
        <v>28</v>
      </c>
      <c r="E931" t="s">
        <v>10</v>
      </c>
      <c r="F931" t="s">
        <v>140</v>
      </c>
      <c r="G931" t="s">
        <v>902</v>
      </c>
      <c r="H931">
        <v>7</v>
      </c>
      <c r="I931" t="s">
        <v>1062</v>
      </c>
      <c r="J931" s="2">
        <v>45787</v>
      </c>
      <c r="K931" s="2">
        <v>45871</v>
      </c>
    </row>
    <row r="932" spans="1:11" x14ac:dyDescent="0.25">
      <c r="A932" t="s">
        <v>1992</v>
      </c>
      <c r="B932" t="s">
        <v>52</v>
      </c>
      <c r="C932" t="s">
        <v>53</v>
      </c>
      <c r="D932" t="s">
        <v>14</v>
      </c>
      <c r="E932" t="s">
        <v>10</v>
      </c>
      <c r="F932" t="s">
        <v>140</v>
      </c>
      <c r="G932" t="s">
        <v>630</v>
      </c>
      <c r="H932">
        <v>6</v>
      </c>
      <c r="I932" t="s">
        <v>1062</v>
      </c>
      <c r="J932" s="2">
        <v>45783</v>
      </c>
      <c r="K932" s="2">
        <v>45867</v>
      </c>
    </row>
    <row r="933" spans="1:11" x14ac:dyDescent="0.25">
      <c r="A933" t="s">
        <v>1993</v>
      </c>
      <c r="B933" t="s">
        <v>64</v>
      </c>
      <c r="C933" t="s">
        <v>51</v>
      </c>
      <c r="D933" t="s">
        <v>21</v>
      </c>
      <c r="E933" t="s">
        <v>10</v>
      </c>
      <c r="F933" t="s">
        <v>168</v>
      </c>
      <c r="G933" t="s">
        <v>749</v>
      </c>
      <c r="H933">
        <v>2</v>
      </c>
      <c r="I933" t="s">
        <v>1050</v>
      </c>
      <c r="J933" s="2">
        <v>45784</v>
      </c>
      <c r="K933" s="2">
        <v>45875</v>
      </c>
    </row>
    <row r="934" spans="1:11" x14ac:dyDescent="0.25">
      <c r="A934" t="s">
        <v>1994</v>
      </c>
      <c r="B934" t="s">
        <v>94</v>
      </c>
      <c r="C934" t="s">
        <v>95</v>
      </c>
      <c r="D934" t="s">
        <v>21</v>
      </c>
      <c r="E934" t="s">
        <v>10</v>
      </c>
      <c r="F934" t="s">
        <v>140</v>
      </c>
      <c r="G934" t="s">
        <v>946</v>
      </c>
      <c r="H934">
        <v>6</v>
      </c>
      <c r="I934" t="s">
        <v>1060</v>
      </c>
      <c r="J934" s="2">
        <v>45783</v>
      </c>
      <c r="K934" s="2">
        <v>45874</v>
      </c>
    </row>
    <row r="935" spans="1:11" x14ac:dyDescent="0.25">
      <c r="A935" t="s">
        <v>1995</v>
      </c>
      <c r="B935" t="s">
        <v>71</v>
      </c>
      <c r="C935" t="s">
        <v>30</v>
      </c>
      <c r="D935" t="s">
        <v>18</v>
      </c>
      <c r="E935" t="s">
        <v>10</v>
      </c>
      <c r="F935" t="s">
        <v>140</v>
      </c>
      <c r="G935" t="s">
        <v>860</v>
      </c>
      <c r="H935">
        <v>3</v>
      </c>
      <c r="I935" t="s">
        <v>1050</v>
      </c>
      <c r="J935" s="2">
        <v>45788</v>
      </c>
      <c r="K935" s="2">
        <v>45879</v>
      </c>
    </row>
    <row r="936" spans="1:11" x14ac:dyDescent="0.25">
      <c r="A936" t="s">
        <v>1996</v>
      </c>
      <c r="B936" t="s">
        <v>98</v>
      </c>
      <c r="C936" t="s">
        <v>79</v>
      </c>
      <c r="D936" t="s">
        <v>25</v>
      </c>
      <c r="E936" t="s">
        <v>10</v>
      </c>
      <c r="F936" t="s">
        <v>168</v>
      </c>
      <c r="G936" t="s">
        <v>455</v>
      </c>
      <c r="H936">
        <v>4</v>
      </c>
      <c r="I936" t="s">
        <v>1060</v>
      </c>
      <c r="J936" s="2">
        <v>45786</v>
      </c>
      <c r="K936" s="2">
        <v>45877</v>
      </c>
    </row>
    <row r="937" spans="1:11" x14ac:dyDescent="0.25">
      <c r="A937" t="s">
        <v>1997</v>
      </c>
      <c r="B937" t="s">
        <v>38</v>
      </c>
      <c r="C937" t="s">
        <v>39</v>
      </c>
      <c r="D937" t="s">
        <v>40</v>
      </c>
      <c r="E937" t="s">
        <v>10</v>
      </c>
      <c r="F937" t="s">
        <v>140</v>
      </c>
      <c r="G937" t="s">
        <v>484</v>
      </c>
      <c r="H937">
        <v>-2</v>
      </c>
      <c r="I937" t="s">
        <v>1062</v>
      </c>
      <c r="J937" s="2">
        <v>45789</v>
      </c>
      <c r="K937" s="2">
        <v>45887</v>
      </c>
    </row>
    <row r="938" spans="1:11" x14ac:dyDescent="0.25">
      <c r="A938" t="s">
        <v>1998</v>
      </c>
      <c r="B938" t="s">
        <v>55</v>
      </c>
      <c r="C938" t="s">
        <v>56</v>
      </c>
      <c r="D938" t="s">
        <v>25</v>
      </c>
      <c r="E938" t="s">
        <v>10</v>
      </c>
      <c r="F938" t="s">
        <v>140</v>
      </c>
      <c r="G938" t="s">
        <v>896</v>
      </c>
      <c r="H938">
        <v>1</v>
      </c>
      <c r="I938" t="s">
        <v>1060</v>
      </c>
      <c r="J938" s="2">
        <v>45783</v>
      </c>
      <c r="K938" s="2">
        <v>45874</v>
      </c>
    </row>
    <row r="939" spans="1:11" x14ac:dyDescent="0.25">
      <c r="A939" t="s">
        <v>1999</v>
      </c>
      <c r="B939" t="s">
        <v>43</v>
      </c>
      <c r="C939" t="s">
        <v>44</v>
      </c>
      <c r="D939" t="s">
        <v>18</v>
      </c>
      <c r="E939" t="s">
        <v>10</v>
      </c>
      <c r="F939" t="s">
        <v>168</v>
      </c>
      <c r="G939" t="s">
        <v>799</v>
      </c>
      <c r="H939">
        <v>2</v>
      </c>
      <c r="I939" t="s">
        <v>1050</v>
      </c>
      <c r="J939" s="2">
        <v>45787</v>
      </c>
      <c r="K939" s="2">
        <v>45878</v>
      </c>
    </row>
    <row r="940" spans="1:11" x14ac:dyDescent="0.25">
      <c r="A940" t="s">
        <v>2000</v>
      </c>
      <c r="B940" t="s">
        <v>83</v>
      </c>
      <c r="C940" t="s">
        <v>84</v>
      </c>
      <c r="D940" t="s">
        <v>28</v>
      </c>
      <c r="E940" t="s">
        <v>10</v>
      </c>
      <c r="F940" t="s">
        <v>140</v>
      </c>
      <c r="G940" t="s">
        <v>365</v>
      </c>
      <c r="H940">
        <v>2</v>
      </c>
      <c r="I940" t="s">
        <v>1062</v>
      </c>
      <c r="J940" s="2">
        <v>45789</v>
      </c>
      <c r="K940" s="2">
        <v>45880</v>
      </c>
    </row>
    <row r="941" spans="1:11" x14ac:dyDescent="0.25">
      <c r="A941" t="s">
        <v>2001</v>
      </c>
      <c r="B941" t="s">
        <v>78</v>
      </c>
      <c r="C941" t="s">
        <v>79</v>
      </c>
      <c r="D941" t="s">
        <v>25</v>
      </c>
      <c r="E941" t="s">
        <v>10</v>
      </c>
      <c r="F941" t="s">
        <v>22</v>
      </c>
      <c r="G941" t="s">
        <v>560</v>
      </c>
      <c r="H941">
        <v>2</v>
      </c>
      <c r="I941" t="s">
        <v>1062</v>
      </c>
      <c r="J941" s="2">
        <v>45782</v>
      </c>
      <c r="K941" s="2">
        <v>45866</v>
      </c>
    </row>
    <row r="942" spans="1:11" x14ac:dyDescent="0.25">
      <c r="A942" t="s">
        <v>2002</v>
      </c>
      <c r="B942" t="s">
        <v>50</v>
      </c>
      <c r="C942" t="s">
        <v>51</v>
      </c>
      <c r="D942" t="s">
        <v>21</v>
      </c>
      <c r="E942" t="s">
        <v>10</v>
      </c>
      <c r="F942" t="s">
        <v>168</v>
      </c>
      <c r="G942" t="s">
        <v>686</v>
      </c>
      <c r="H942">
        <v>3</v>
      </c>
      <c r="I942" t="s">
        <v>1060</v>
      </c>
      <c r="J942" s="2">
        <v>45786</v>
      </c>
      <c r="K942" s="2">
        <v>45877</v>
      </c>
    </row>
    <row r="943" spans="1:11" x14ac:dyDescent="0.25">
      <c r="A943" t="s">
        <v>2003</v>
      </c>
      <c r="B943" t="s">
        <v>38</v>
      </c>
      <c r="C943" t="s">
        <v>39</v>
      </c>
      <c r="D943" t="s">
        <v>40</v>
      </c>
      <c r="E943" t="s">
        <v>10</v>
      </c>
      <c r="F943" t="s">
        <v>22</v>
      </c>
      <c r="G943" t="s">
        <v>1120</v>
      </c>
      <c r="H943">
        <v>6</v>
      </c>
      <c r="I943" t="s">
        <v>1050</v>
      </c>
      <c r="J943" s="2">
        <v>45786</v>
      </c>
      <c r="K943" s="2">
        <v>45884</v>
      </c>
    </row>
    <row r="944" spans="1:11" x14ac:dyDescent="0.25">
      <c r="A944" t="s">
        <v>2004</v>
      </c>
      <c r="B944" t="s">
        <v>63</v>
      </c>
      <c r="C944" t="s">
        <v>17</v>
      </c>
      <c r="D944" t="s">
        <v>18</v>
      </c>
      <c r="E944" t="s">
        <v>10</v>
      </c>
      <c r="F944" t="s">
        <v>168</v>
      </c>
      <c r="G944" t="s">
        <v>258</v>
      </c>
      <c r="H944">
        <v>1</v>
      </c>
      <c r="I944" t="s">
        <v>1050</v>
      </c>
      <c r="J944" s="2">
        <v>45787</v>
      </c>
      <c r="K944" s="2">
        <v>45871</v>
      </c>
    </row>
    <row r="945" spans="1:11" x14ac:dyDescent="0.25">
      <c r="A945" t="s">
        <v>2005</v>
      </c>
      <c r="B945" t="s">
        <v>102</v>
      </c>
      <c r="C945" t="s">
        <v>37</v>
      </c>
      <c r="D945" t="s">
        <v>14</v>
      </c>
      <c r="E945" t="s">
        <v>10</v>
      </c>
      <c r="F945" t="s">
        <v>168</v>
      </c>
      <c r="G945" t="s">
        <v>160</v>
      </c>
      <c r="H945">
        <v>2</v>
      </c>
      <c r="I945" t="s">
        <v>1060</v>
      </c>
      <c r="J945" s="2">
        <v>45788</v>
      </c>
      <c r="K945" s="2">
        <v>45879</v>
      </c>
    </row>
    <row r="946" spans="1:11" x14ac:dyDescent="0.25">
      <c r="A946" t="s">
        <v>2006</v>
      </c>
      <c r="B946" t="s">
        <v>100</v>
      </c>
      <c r="C946" t="s">
        <v>101</v>
      </c>
      <c r="D946" t="s">
        <v>25</v>
      </c>
      <c r="E946" t="s">
        <v>10</v>
      </c>
      <c r="F946" t="s">
        <v>22</v>
      </c>
      <c r="G946" t="s">
        <v>781</v>
      </c>
      <c r="H946">
        <v>4</v>
      </c>
      <c r="I946" t="s">
        <v>1050</v>
      </c>
      <c r="J946" s="2">
        <v>45788</v>
      </c>
      <c r="K946" s="2">
        <v>45886</v>
      </c>
    </row>
    <row r="947" spans="1:11" x14ac:dyDescent="0.25">
      <c r="A947" t="s">
        <v>2007</v>
      </c>
      <c r="B947" t="s">
        <v>7</v>
      </c>
      <c r="C947" t="s">
        <v>8</v>
      </c>
      <c r="D947" t="s">
        <v>9</v>
      </c>
      <c r="E947" t="s">
        <v>10</v>
      </c>
      <c r="F947" t="s">
        <v>22</v>
      </c>
      <c r="G947" t="s">
        <v>985</v>
      </c>
      <c r="H947">
        <v>8</v>
      </c>
      <c r="I947" t="s">
        <v>1060</v>
      </c>
      <c r="J947" s="2">
        <v>45783</v>
      </c>
      <c r="K947" s="2">
        <v>45867</v>
      </c>
    </row>
    <row r="948" spans="1:11" x14ac:dyDescent="0.25">
      <c r="A948" t="s">
        <v>2008</v>
      </c>
      <c r="B948" t="s">
        <v>60</v>
      </c>
      <c r="C948" t="s">
        <v>61</v>
      </c>
      <c r="D948" t="s">
        <v>9</v>
      </c>
      <c r="E948" t="s">
        <v>10</v>
      </c>
      <c r="F948" t="s">
        <v>140</v>
      </c>
      <c r="G948" t="s">
        <v>712</v>
      </c>
      <c r="H948">
        <v>7</v>
      </c>
      <c r="I948" t="s">
        <v>1050</v>
      </c>
      <c r="J948" s="2">
        <v>45786</v>
      </c>
      <c r="K948" s="2">
        <v>45870</v>
      </c>
    </row>
    <row r="949" spans="1:11" x14ac:dyDescent="0.25">
      <c r="A949" t="s">
        <v>2009</v>
      </c>
      <c r="B949" t="s">
        <v>76</v>
      </c>
      <c r="C949" t="s">
        <v>8</v>
      </c>
      <c r="D949" t="s">
        <v>9</v>
      </c>
      <c r="E949" t="s">
        <v>10</v>
      </c>
      <c r="F949" t="s">
        <v>140</v>
      </c>
      <c r="G949" t="s">
        <v>837</v>
      </c>
      <c r="H949">
        <v>2</v>
      </c>
      <c r="I949" t="s">
        <v>1062</v>
      </c>
      <c r="J949" s="2">
        <v>45784</v>
      </c>
      <c r="K949" s="2">
        <v>45875</v>
      </c>
    </row>
    <row r="950" spans="1:11" x14ac:dyDescent="0.25">
      <c r="A950" t="s">
        <v>2010</v>
      </c>
      <c r="B950" t="s">
        <v>64</v>
      </c>
      <c r="C950" t="s">
        <v>51</v>
      </c>
      <c r="D950" t="s">
        <v>21</v>
      </c>
      <c r="E950" t="s">
        <v>10</v>
      </c>
      <c r="F950" t="s">
        <v>168</v>
      </c>
      <c r="G950" t="s">
        <v>563</v>
      </c>
      <c r="H950">
        <v>2</v>
      </c>
      <c r="I950" t="s">
        <v>1060</v>
      </c>
      <c r="J950" s="2">
        <v>45787</v>
      </c>
      <c r="K950" s="2">
        <v>45878</v>
      </c>
    </row>
    <row r="951" spans="1:11" x14ac:dyDescent="0.25">
      <c r="A951" t="s">
        <v>2011</v>
      </c>
      <c r="B951" t="s">
        <v>96</v>
      </c>
      <c r="C951" t="s">
        <v>91</v>
      </c>
      <c r="D951" t="s">
        <v>21</v>
      </c>
      <c r="E951" t="s">
        <v>10</v>
      </c>
      <c r="F951" t="s">
        <v>168</v>
      </c>
      <c r="G951" t="s">
        <v>740</v>
      </c>
      <c r="H951">
        <v>1</v>
      </c>
      <c r="I951" t="s">
        <v>1060</v>
      </c>
      <c r="J951" s="2">
        <v>45788</v>
      </c>
      <c r="K951" s="2">
        <v>45872</v>
      </c>
    </row>
    <row r="952" spans="1:11" x14ac:dyDescent="0.25">
      <c r="A952" t="s">
        <v>2012</v>
      </c>
      <c r="B952" t="s">
        <v>19</v>
      </c>
      <c r="C952" t="s">
        <v>20</v>
      </c>
      <c r="D952" t="s">
        <v>21</v>
      </c>
      <c r="E952" t="s">
        <v>10</v>
      </c>
      <c r="F952" t="s">
        <v>140</v>
      </c>
      <c r="G952" t="s">
        <v>572</v>
      </c>
      <c r="H952">
        <v>5</v>
      </c>
      <c r="I952" t="s">
        <v>1062</v>
      </c>
      <c r="J952" s="2">
        <v>45788</v>
      </c>
      <c r="K952" s="2">
        <v>45886</v>
      </c>
    </row>
    <row r="953" spans="1:11" x14ac:dyDescent="0.25">
      <c r="A953" t="s">
        <v>2013</v>
      </c>
      <c r="B953" t="s">
        <v>100</v>
      </c>
      <c r="C953" t="s">
        <v>101</v>
      </c>
      <c r="D953" t="s">
        <v>25</v>
      </c>
      <c r="E953" t="s">
        <v>10</v>
      </c>
      <c r="F953" t="s">
        <v>168</v>
      </c>
      <c r="G953" t="s">
        <v>781</v>
      </c>
      <c r="H953">
        <v>4</v>
      </c>
      <c r="I953" t="s">
        <v>1062</v>
      </c>
      <c r="J953" s="2">
        <v>45786</v>
      </c>
      <c r="K953" s="2">
        <v>45877</v>
      </c>
    </row>
    <row r="954" spans="1:11" x14ac:dyDescent="0.25">
      <c r="A954" t="s">
        <v>2014</v>
      </c>
      <c r="B954" t="s">
        <v>94</v>
      </c>
      <c r="C954" t="s">
        <v>95</v>
      </c>
      <c r="D954" t="s">
        <v>21</v>
      </c>
      <c r="E954" t="s">
        <v>10</v>
      </c>
      <c r="F954" t="s">
        <v>140</v>
      </c>
      <c r="G954" t="s">
        <v>618</v>
      </c>
      <c r="H954">
        <v>2</v>
      </c>
      <c r="I954" t="s">
        <v>1062</v>
      </c>
      <c r="J954" s="2">
        <v>45786</v>
      </c>
      <c r="K954" s="2">
        <v>45884</v>
      </c>
    </row>
    <row r="955" spans="1:11" x14ac:dyDescent="0.25">
      <c r="A955" t="s">
        <v>2015</v>
      </c>
      <c r="B955" t="s">
        <v>16</v>
      </c>
      <c r="C955" t="s">
        <v>17</v>
      </c>
      <c r="D955" t="s">
        <v>18</v>
      </c>
      <c r="E955" t="s">
        <v>10</v>
      </c>
      <c r="F955" t="s">
        <v>168</v>
      </c>
      <c r="G955" t="s">
        <v>443</v>
      </c>
      <c r="H955">
        <v>3</v>
      </c>
      <c r="I955" t="s">
        <v>1050</v>
      </c>
      <c r="J955" s="2">
        <v>45789</v>
      </c>
      <c r="K955" s="2">
        <v>45873</v>
      </c>
    </row>
    <row r="956" spans="1:11" x14ac:dyDescent="0.25">
      <c r="A956" t="s">
        <v>2016</v>
      </c>
      <c r="B956" t="s">
        <v>55</v>
      </c>
      <c r="C956" t="s">
        <v>56</v>
      </c>
      <c r="D956" t="s">
        <v>25</v>
      </c>
      <c r="E956" t="s">
        <v>10</v>
      </c>
      <c r="F956" t="s">
        <v>168</v>
      </c>
      <c r="G956" t="s">
        <v>491</v>
      </c>
      <c r="H956">
        <v>4</v>
      </c>
      <c r="I956" t="s">
        <v>1062</v>
      </c>
      <c r="J956" s="2">
        <v>45785</v>
      </c>
      <c r="K956" s="2">
        <v>45883</v>
      </c>
    </row>
    <row r="957" spans="1:11" x14ac:dyDescent="0.25">
      <c r="A957" t="s">
        <v>2017</v>
      </c>
      <c r="B957" t="s">
        <v>58</v>
      </c>
      <c r="C957" t="s">
        <v>59</v>
      </c>
      <c r="D957" t="s">
        <v>34</v>
      </c>
      <c r="E957" t="s">
        <v>10</v>
      </c>
      <c r="F957" t="s">
        <v>168</v>
      </c>
      <c r="G957" t="s">
        <v>924</v>
      </c>
      <c r="H957">
        <v>3</v>
      </c>
      <c r="I957" t="s">
        <v>1050</v>
      </c>
      <c r="J957" s="2">
        <v>45789</v>
      </c>
      <c r="K957" s="2">
        <v>45873</v>
      </c>
    </row>
    <row r="958" spans="1:11" x14ac:dyDescent="0.25">
      <c r="A958" t="s">
        <v>2018</v>
      </c>
      <c r="B958" t="s">
        <v>12</v>
      </c>
      <c r="C958" t="s">
        <v>13</v>
      </c>
      <c r="D958" t="s">
        <v>14</v>
      </c>
      <c r="E958" t="s">
        <v>10</v>
      </c>
      <c r="F958" t="s">
        <v>168</v>
      </c>
      <c r="G958" t="s">
        <v>728</v>
      </c>
      <c r="H958">
        <v>2</v>
      </c>
      <c r="I958" t="s">
        <v>1050</v>
      </c>
      <c r="J958" s="2">
        <v>45787</v>
      </c>
      <c r="K958" s="2">
        <v>45878</v>
      </c>
    </row>
    <row r="959" spans="1:11" x14ac:dyDescent="0.25">
      <c r="A959" t="s">
        <v>2019</v>
      </c>
      <c r="B959" t="s">
        <v>69</v>
      </c>
      <c r="C959" t="s">
        <v>70</v>
      </c>
      <c r="D959" t="s">
        <v>9</v>
      </c>
      <c r="E959" t="s">
        <v>10</v>
      </c>
      <c r="F959" t="s">
        <v>168</v>
      </c>
      <c r="G959" t="s">
        <v>1120</v>
      </c>
      <c r="H959">
        <v>1</v>
      </c>
      <c r="I959" t="s">
        <v>1060</v>
      </c>
      <c r="J959" s="2">
        <v>45789</v>
      </c>
      <c r="K959" s="2">
        <v>45873</v>
      </c>
    </row>
    <row r="960" spans="1:11" x14ac:dyDescent="0.25">
      <c r="A960" t="s">
        <v>2020</v>
      </c>
      <c r="B960" t="s">
        <v>90</v>
      </c>
      <c r="C960" t="s">
        <v>91</v>
      </c>
      <c r="D960" t="s">
        <v>21</v>
      </c>
      <c r="E960" t="s">
        <v>10</v>
      </c>
      <c r="F960" t="s">
        <v>22</v>
      </c>
      <c r="G960" t="s">
        <v>180</v>
      </c>
      <c r="H960">
        <v>3</v>
      </c>
      <c r="I960" t="s">
        <v>1060</v>
      </c>
      <c r="J960" s="2">
        <v>45786</v>
      </c>
      <c r="K960" s="2">
        <v>45884</v>
      </c>
    </row>
    <row r="961" spans="1:11" x14ac:dyDescent="0.25">
      <c r="A961" t="s">
        <v>2021</v>
      </c>
      <c r="B961" t="s">
        <v>68</v>
      </c>
      <c r="C961" t="s">
        <v>49</v>
      </c>
      <c r="D961" t="s">
        <v>28</v>
      </c>
      <c r="E961" t="s">
        <v>10</v>
      </c>
      <c r="F961" t="s">
        <v>168</v>
      </c>
      <c r="G961" t="s">
        <v>142</v>
      </c>
      <c r="H961">
        <v>2</v>
      </c>
      <c r="I961" t="s">
        <v>1050</v>
      </c>
      <c r="J961" s="2">
        <v>45784</v>
      </c>
      <c r="K961" s="2">
        <v>45882</v>
      </c>
    </row>
    <row r="962" spans="1:11" x14ac:dyDescent="0.25">
      <c r="A962" t="s">
        <v>1360</v>
      </c>
      <c r="B962" t="s">
        <v>77</v>
      </c>
      <c r="C962" t="s">
        <v>53</v>
      </c>
      <c r="D962" t="s">
        <v>14</v>
      </c>
      <c r="E962" t="s">
        <v>35</v>
      </c>
      <c r="F962" t="s">
        <v>22</v>
      </c>
      <c r="G962" t="s">
        <v>394</v>
      </c>
      <c r="H962">
        <v>4</v>
      </c>
      <c r="I962" t="s">
        <v>1050</v>
      </c>
      <c r="J962" s="2">
        <v>45545</v>
      </c>
      <c r="K962" s="2">
        <v>45643</v>
      </c>
    </row>
    <row r="963" spans="1:11" x14ac:dyDescent="0.25">
      <c r="A963" t="s">
        <v>2011</v>
      </c>
      <c r="B963" t="s">
        <v>96</v>
      </c>
      <c r="C963" t="s">
        <v>91</v>
      </c>
      <c r="D963" t="s">
        <v>21</v>
      </c>
      <c r="E963" t="s">
        <v>10</v>
      </c>
      <c r="F963" t="s">
        <v>168</v>
      </c>
      <c r="G963" t="s">
        <v>740</v>
      </c>
      <c r="H963">
        <v>1</v>
      </c>
      <c r="I963" t="s">
        <v>1060</v>
      </c>
      <c r="J963" s="2">
        <v>45788</v>
      </c>
      <c r="K963" s="2">
        <v>45872</v>
      </c>
    </row>
    <row r="964" spans="1:11" x14ac:dyDescent="0.25">
      <c r="A964" t="s">
        <v>1757</v>
      </c>
      <c r="B964" t="s">
        <v>45</v>
      </c>
      <c r="C964" t="s">
        <v>33</v>
      </c>
      <c r="D964" t="s">
        <v>34</v>
      </c>
      <c r="E964" t="s">
        <v>10</v>
      </c>
      <c r="F964" t="s">
        <v>22</v>
      </c>
      <c r="G964" t="s">
        <v>494</v>
      </c>
      <c r="H964">
        <v>5</v>
      </c>
      <c r="I964" t="s">
        <v>1062</v>
      </c>
      <c r="J964" s="2">
        <v>45783</v>
      </c>
      <c r="K964" s="2">
        <v>45874</v>
      </c>
    </row>
    <row r="965" spans="1:11" x14ac:dyDescent="0.25">
      <c r="A965" t="s">
        <v>1954</v>
      </c>
      <c r="B965" t="s">
        <v>36</v>
      </c>
      <c r="C965" t="s">
        <v>37</v>
      </c>
      <c r="D965" t="s">
        <v>14</v>
      </c>
      <c r="E965" t="s">
        <v>10</v>
      </c>
      <c r="F965" t="s">
        <v>168</v>
      </c>
      <c r="G965" t="s">
        <v>878</v>
      </c>
      <c r="H965">
        <v>5</v>
      </c>
      <c r="I965" t="s">
        <v>1050</v>
      </c>
      <c r="J965" s="2">
        <v>45782</v>
      </c>
      <c r="K965" s="2">
        <v>45866</v>
      </c>
    </row>
    <row r="966" spans="1:11" x14ac:dyDescent="0.25">
      <c r="A966" t="s">
        <v>1884</v>
      </c>
      <c r="B966" t="s">
        <v>43</v>
      </c>
      <c r="C966" t="s">
        <v>44</v>
      </c>
      <c r="D966" t="s">
        <v>18</v>
      </c>
      <c r="E966" t="s">
        <v>10</v>
      </c>
      <c r="F966" t="s">
        <v>140</v>
      </c>
      <c r="G966" t="s">
        <v>722</v>
      </c>
      <c r="H966">
        <v>1</v>
      </c>
      <c r="I966" t="s">
        <v>1060</v>
      </c>
      <c r="J966" s="2">
        <v>45785</v>
      </c>
      <c r="K966" s="2">
        <v>45869</v>
      </c>
    </row>
    <row r="967" spans="1:11" x14ac:dyDescent="0.25">
      <c r="A967" t="s">
        <v>2005</v>
      </c>
      <c r="B967" t="s">
        <v>102</v>
      </c>
      <c r="C967" t="s">
        <v>37</v>
      </c>
      <c r="D967" t="s">
        <v>14</v>
      </c>
      <c r="E967" t="s">
        <v>10</v>
      </c>
      <c r="F967" t="s">
        <v>168</v>
      </c>
      <c r="G967" t="s">
        <v>160</v>
      </c>
      <c r="H967">
        <v>2</v>
      </c>
      <c r="I967" t="s">
        <v>1060</v>
      </c>
      <c r="J967" s="2">
        <v>45788</v>
      </c>
      <c r="K967" s="2">
        <v>45879</v>
      </c>
    </row>
    <row r="968" spans="1:11" x14ac:dyDescent="0.25">
      <c r="A968" t="s">
        <v>1746</v>
      </c>
      <c r="B968" t="s">
        <v>92</v>
      </c>
      <c r="C968" t="s">
        <v>8</v>
      </c>
      <c r="D968" t="s">
        <v>9</v>
      </c>
      <c r="E968" t="s">
        <v>10</v>
      </c>
      <c r="F968" t="s">
        <v>22</v>
      </c>
      <c r="G968" t="s">
        <v>200</v>
      </c>
      <c r="H968">
        <v>4</v>
      </c>
      <c r="I968" t="s">
        <v>1060</v>
      </c>
      <c r="J968" s="2">
        <v>45787</v>
      </c>
      <c r="K968" s="2">
        <v>45878</v>
      </c>
    </row>
    <row r="969" spans="1:11" x14ac:dyDescent="0.25">
      <c r="A969" t="s">
        <v>1973</v>
      </c>
      <c r="B969" t="s">
        <v>115</v>
      </c>
      <c r="C969" t="s">
        <v>51</v>
      </c>
      <c r="D969" t="s">
        <v>21</v>
      </c>
      <c r="E969" t="s">
        <v>10</v>
      </c>
      <c r="F969" t="s">
        <v>22</v>
      </c>
      <c r="G969" t="s">
        <v>805</v>
      </c>
      <c r="H969">
        <v>1</v>
      </c>
      <c r="I969" t="s">
        <v>1062</v>
      </c>
      <c r="J969" s="2">
        <v>45786</v>
      </c>
      <c r="K969" s="2">
        <v>45877</v>
      </c>
    </row>
    <row r="970" spans="1:11" x14ac:dyDescent="0.25">
      <c r="A970" t="s">
        <v>1683</v>
      </c>
      <c r="B970" t="s">
        <v>72</v>
      </c>
      <c r="C970" t="s">
        <v>73</v>
      </c>
      <c r="D970" t="s">
        <v>28</v>
      </c>
      <c r="E970" t="s">
        <v>31</v>
      </c>
      <c r="F970" t="s">
        <v>140</v>
      </c>
      <c r="G970" t="s">
        <v>365</v>
      </c>
      <c r="H970">
        <v>5</v>
      </c>
      <c r="I970" t="s">
        <v>1060</v>
      </c>
      <c r="J970" s="2">
        <v>45670</v>
      </c>
      <c r="K970" s="2">
        <v>45761</v>
      </c>
    </row>
    <row r="971" spans="1:11" x14ac:dyDescent="0.25">
      <c r="A971" t="s">
        <v>1618</v>
      </c>
      <c r="B971" t="s">
        <v>55</v>
      </c>
      <c r="C971" t="s">
        <v>56</v>
      </c>
      <c r="D971" t="s">
        <v>25</v>
      </c>
      <c r="E971" t="s">
        <v>31</v>
      </c>
      <c r="F971" t="s">
        <v>168</v>
      </c>
      <c r="G971" t="s">
        <v>517</v>
      </c>
      <c r="H971">
        <v>4</v>
      </c>
      <c r="I971" t="s">
        <v>1062</v>
      </c>
      <c r="J971" s="2">
        <v>45670</v>
      </c>
      <c r="K971" s="2">
        <v>45768</v>
      </c>
    </row>
    <row r="972" spans="1:11" x14ac:dyDescent="0.25">
      <c r="A972" t="s">
        <v>1359</v>
      </c>
      <c r="B972" t="s">
        <v>69</v>
      </c>
      <c r="C972" t="s">
        <v>70</v>
      </c>
      <c r="D972" t="s">
        <v>9</v>
      </c>
      <c r="E972" t="s">
        <v>35</v>
      </c>
      <c r="F972" t="s">
        <v>140</v>
      </c>
      <c r="G972" t="s">
        <v>696</v>
      </c>
      <c r="H972">
        <v>3</v>
      </c>
      <c r="I972" t="s">
        <v>1050</v>
      </c>
      <c r="J972" s="2">
        <v>45543</v>
      </c>
      <c r="K972" s="2">
        <v>45627</v>
      </c>
    </row>
    <row r="973" spans="1:11" x14ac:dyDescent="0.25">
      <c r="A973" t="s">
        <v>1734</v>
      </c>
      <c r="B973" t="s">
        <v>113</v>
      </c>
      <c r="C973" t="s">
        <v>30</v>
      </c>
      <c r="D973" t="s">
        <v>18</v>
      </c>
      <c r="E973" t="s">
        <v>10</v>
      </c>
      <c r="F973" t="s">
        <v>168</v>
      </c>
      <c r="G973" t="s">
        <v>262</v>
      </c>
      <c r="H973">
        <v>1</v>
      </c>
      <c r="I973" t="s">
        <v>1050</v>
      </c>
      <c r="J973" s="2">
        <v>45788</v>
      </c>
      <c r="K973" s="2">
        <v>45879</v>
      </c>
    </row>
    <row r="974" spans="1:11" x14ac:dyDescent="0.25">
      <c r="A974" t="s">
        <v>1312</v>
      </c>
      <c r="B974" t="s">
        <v>98</v>
      </c>
      <c r="C974" t="s">
        <v>79</v>
      </c>
      <c r="D974" t="s">
        <v>25</v>
      </c>
      <c r="E974" t="s">
        <v>35</v>
      </c>
      <c r="F974" t="s">
        <v>22</v>
      </c>
      <c r="G974" t="s">
        <v>1040</v>
      </c>
      <c r="H974">
        <v>4</v>
      </c>
      <c r="I974" t="s">
        <v>1060</v>
      </c>
      <c r="J974" s="2">
        <v>45538</v>
      </c>
      <c r="K974" s="2">
        <v>45622</v>
      </c>
    </row>
    <row r="975" spans="1:11" x14ac:dyDescent="0.25">
      <c r="A975" t="s">
        <v>1216</v>
      </c>
      <c r="B975" t="s">
        <v>97</v>
      </c>
      <c r="C975" t="s">
        <v>33</v>
      </c>
      <c r="D975" t="s">
        <v>34</v>
      </c>
      <c r="E975" t="s">
        <v>35</v>
      </c>
      <c r="F975" t="s">
        <v>22</v>
      </c>
      <c r="G975" t="s">
        <v>991</v>
      </c>
      <c r="H975">
        <v>4</v>
      </c>
      <c r="I975" t="s">
        <v>1050</v>
      </c>
      <c r="J975" s="2">
        <v>45545</v>
      </c>
      <c r="K975" s="2">
        <v>45636</v>
      </c>
    </row>
    <row r="976" spans="1:11" x14ac:dyDescent="0.25">
      <c r="A976" t="s">
        <v>1330</v>
      </c>
      <c r="B976" t="s">
        <v>108</v>
      </c>
      <c r="C976" t="s">
        <v>30</v>
      </c>
      <c r="D976" t="s">
        <v>18</v>
      </c>
      <c r="E976" t="s">
        <v>35</v>
      </c>
      <c r="F976" t="s">
        <v>140</v>
      </c>
      <c r="G976" t="s">
        <v>982</v>
      </c>
      <c r="H976">
        <v>3</v>
      </c>
      <c r="I976" t="s">
        <v>1050</v>
      </c>
      <c r="J976" s="2">
        <v>45541</v>
      </c>
      <c r="K976" s="2">
        <v>45632</v>
      </c>
    </row>
    <row r="977" spans="1:11" x14ac:dyDescent="0.25">
      <c r="A977" t="s">
        <v>1287</v>
      </c>
      <c r="B977" t="s">
        <v>74</v>
      </c>
      <c r="C977" t="s">
        <v>75</v>
      </c>
      <c r="D977" t="s">
        <v>18</v>
      </c>
      <c r="E977" t="s">
        <v>35</v>
      </c>
      <c r="F977" t="s">
        <v>140</v>
      </c>
      <c r="G977" t="s">
        <v>911</v>
      </c>
      <c r="H977">
        <v>5</v>
      </c>
      <c r="I977" t="s">
        <v>1062</v>
      </c>
      <c r="J977" s="2">
        <v>45543</v>
      </c>
      <c r="K977" s="2">
        <v>45641</v>
      </c>
    </row>
    <row r="978" spans="1:11" x14ac:dyDescent="0.25">
      <c r="A978" t="s">
        <v>1321</v>
      </c>
      <c r="B978" t="s">
        <v>110</v>
      </c>
      <c r="C978" t="s">
        <v>70</v>
      </c>
      <c r="D978" t="s">
        <v>9</v>
      </c>
      <c r="E978" t="s">
        <v>35</v>
      </c>
      <c r="F978" t="s">
        <v>168</v>
      </c>
      <c r="G978" t="s">
        <v>985</v>
      </c>
      <c r="H978">
        <v>3</v>
      </c>
      <c r="I978" t="s">
        <v>1060</v>
      </c>
      <c r="J978" s="2">
        <v>45544</v>
      </c>
      <c r="K978" s="2">
        <v>45628</v>
      </c>
    </row>
    <row r="979" spans="1:11" x14ac:dyDescent="0.25">
      <c r="A979" t="s">
        <v>1341</v>
      </c>
      <c r="B979" t="s">
        <v>76</v>
      </c>
      <c r="C979" t="s">
        <v>8</v>
      </c>
      <c r="D979" t="s">
        <v>9</v>
      </c>
      <c r="E979" t="s">
        <v>35</v>
      </c>
      <c r="F979" t="s">
        <v>140</v>
      </c>
      <c r="G979" t="s">
        <v>646</v>
      </c>
      <c r="H979">
        <v>1</v>
      </c>
      <c r="I979" t="s">
        <v>1062</v>
      </c>
      <c r="J979" s="2">
        <v>45544</v>
      </c>
      <c r="K979" s="2">
        <v>45628</v>
      </c>
    </row>
    <row r="980" spans="1:11" x14ac:dyDescent="0.25">
      <c r="A980" t="s">
        <v>1518</v>
      </c>
      <c r="B980" t="s">
        <v>114</v>
      </c>
      <c r="C980" t="s">
        <v>39</v>
      </c>
      <c r="D980" t="s">
        <v>40</v>
      </c>
      <c r="E980" t="s">
        <v>31</v>
      </c>
      <c r="F980" t="s">
        <v>140</v>
      </c>
      <c r="G980" t="s">
        <v>630</v>
      </c>
      <c r="H980">
        <v>3</v>
      </c>
      <c r="I980" t="s">
        <v>1062</v>
      </c>
      <c r="J980" s="2">
        <v>45663</v>
      </c>
      <c r="K980" s="2">
        <v>45754</v>
      </c>
    </row>
    <row r="981" spans="1:11" x14ac:dyDescent="0.25">
      <c r="A981" t="s">
        <v>1725</v>
      </c>
      <c r="B981" t="s">
        <v>50</v>
      </c>
      <c r="C981" t="s">
        <v>51</v>
      </c>
      <c r="D981" t="s">
        <v>21</v>
      </c>
      <c r="E981" t="s">
        <v>10</v>
      </c>
      <c r="F981" t="s">
        <v>168</v>
      </c>
      <c r="G981" t="s">
        <v>421</v>
      </c>
      <c r="H981">
        <v>4</v>
      </c>
      <c r="I981" t="s">
        <v>1060</v>
      </c>
      <c r="J981" s="2">
        <v>45785</v>
      </c>
      <c r="K981" s="2">
        <v>45876</v>
      </c>
    </row>
    <row r="982" spans="1:11" x14ac:dyDescent="0.25">
      <c r="A982" t="s">
        <v>1727</v>
      </c>
      <c r="B982" t="s">
        <v>83</v>
      </c>
      <c r="C982" t="s">
        <v>84</v>
      </c>
      <c r="D982" t="s">
        <v>28</v>
      </c>
      <c r="E982" t="s">
        <v>10</v>
      </c>
      <c r="F982" t="s">
        <v>22</v>
      </c>
      <c r="G982" t="s">
        <v>863</v>
      </c>
      <c r="H982">
        <v>3</v>
      </c>
      <c r="I982" t="s">
        <v>1050</v>
      </c>
      <c r="J982" s="2">
        <v>45783</v>
      </c>
      <c r="K982" s="2">
        <v>45867</v>
      </c>
    </row>
    <row r="983" spans="1:11" x14ac:dyDescent="0.25">
      <c r="A983" t="s">
        <v>1417</v>
      </c>
      <c r="B983" t="s">
        <v>62</v>
      </c>
      <c r="C983" t="s">
        <v>24</v>
      </c>
      <c r="D983" t="s">
        <v>25</v>
      </c>
      <c r="E983" t="s">
        <v>31</v>
      </c>
      <c r="F983" t="s">
        <v>22</v>
      </c>
      <c r="G983" t="s">
        <v>1003</v>
      </c>
      <c r="I983" t="s">
        <v>1062</v>
      </c>
      <c r="J983" s="2">
        <v>45670</v>
      </c>
      <c r="K983" s="2">
        <v>45768</v>
      </c>
    </row>
    <row r="984" spans="1:11" x14ac:dyDescent="0.25">
      <c r="A984" t="s">
        <v>1581</v>
      </c>
      <c r="B984" t="s">
        <v>85</v>
      </c>
      <c r="C984" t="s">
        <v>84</v>
      </c>
      <c r="D984" t="s">
        <v>28</v>
      </c>
      <c r="E984" t="s">
        <v>31</v>
      </c>
      <c r="F984" t="s">
        <v>140</v>
      </c>
      <c r="G984" t="s">
        <v>809</v>
      </c>
      <c r="H984">
        <v>1</v>
      </c>
      <c r="I984" t="s">
        <v>1062</v>
      </c>
      <c r="J984" s="2">
        <v>45669</v>
      </c>
      <c r="K984" s="2">
        <v>45753</v>
      </c>
    </row>
    <row r="985" spans="1:11" x14ac:dyDescent="0.25">
      <c r="A985" t="s">
        <v>1210</v>
      </c>
      <c r="B985" t="s">
        <v>93</v>
      </c>
      <c r="C985" t="s">
        <v>79</v>
      </c>
      <c r="D985" t="s">
        <v>25</v>
      </c>
      <c r="E985" t="s">
        <v>35</v>
      </c>
      <c r="F985" t="s">
        <v>140</v>
      </c>
      <c r="G985" t="s">
        <v>262</v>
      </c>
      <c r="H985">
        <v>-2</v>
      </c>
      <c r="I985" t="s">
        <v>1062</v>
      </c>
      <c r="J985" s="2">
        <v>45539</v>
      </c>
      <c r="K985" s="2">
        <v>45630</v>
      </c>
    </row>
    <row r="986" spans="1:11" x14ac:dyDescent="0.25">
      <c r="A986" t="s">
        <v>2011</v>
      </c>
      <c r="B986" t="s">
        <v>96</v>
      </c>
      <c r="C986" t="s">
        <v>91</v>
      </c>
      <c r="D986" t="s">
        <v>21</v>
      </c>
      <c r="E986" t="s">
        <v>10</v>
      </c>
      <c r="F986" t="s">
        <v>168</v>
      </c>
      <c r="G986" t="s">
        <v>740</v>
      </c>
      <c r="H986">
        <v>1</v>
      </c>
      <c r="I986" t="s">
        <v>1060</v>
      </c>
      <c r="J986" s="2">
        <v>45788</v>
      </c>
      <c r="K986" s="2">
        <v>45872</v>
      </c>
    </row>
    <row r="987" spans="1:11" x14ac:dyDescent="0.25">
      <c r="A987" t="s">
        <v>1474</v>
      </c>
      <c r="B987" t="s">
        <v>36</v>
      </c>
      <c r="C987" t="s">
        <v>37</v>
      </c>
      <c r="D987" t="s">
        <v>14</v>
      </c>
      <c r="E987" t="s">
        <v>31</v>
      </c>
      <c r="F987" t="s">
        <v>22</v>
      </c>
      <c r="G987" t="s">
        <v>210</v>
      </c>
      <c r="H987">
        <v>7</v>
      </c>
      <c r="I987" t="s">
        <v>1060</v>
      </c>
      <c r="J987" s="2">
        <v>45670</v>
      </c>
      <c r="K987" s="2">
        <v>45761</v>
      </c>
    </row>
    <row r="988" spans="1:11" x14ac:dyDescent="0.25">
      <c r="A988" t="s">
        <v>1888</v>
      </c>
      <c r="B988" t="s">
        <v>32</v>
      </c>
      <c r="C988" t="s">
        <v>33</v>
      </c>
      <c r="D988" t="s">
        <v>34</v>
      </c>
      <c r="E988" t="s">
        <v>10</v>
      </c>
      <c r="F988" t="s">
        <v>22</v>
      </c>
      <c r="G988" t="s">
        <v>425</v>
      </c>
      <c r="H988">
        <v>5</v>
      </c>
      <c r="I988" t="s">
        <v>1060</v>
      </c>
      <c r="J988" s="2">
        <v>45786</v>
      </c>
      <c r="K988" s="2">
        <v>45870</v>
      </c>
    </row>
    <row r="989" spans="1:11" x14ac:dyDescent="0.25">
      <c r="A989" t="s">
        <v>1747</v>
      </c>
      <c r="B989" t="s">
        <v>94</v>
      </c>
      <c r="C989" t="s">
        <v>95</v>
      </c>
      <c r="D989" t="s">
        <v>21</v>
      </c>
      <c r="E989" t="s">
        <v>10</v>
      </c>
      <c r="F989" t="s">
        <v>168</v>
      </c>
      <c r="G989" t="s">
        <v>421</v>
      </c>
      <c r="H989">
        <v>3</v>
      </c>
      <c r="I989" t="s">
        <v>1050</v>
      </c>
      <c r="J989" s="2">
        <v>45789</v>
      </c>
      <c r="K989" s="2">
        <v>45880</v>
      </c>
    </row>
    <row r="990" spans="1:11" x14ac:dyDescent="0.25">
      <c r="A990" t="s">
        <v>1893</v>
      </c>
      <c r="B990" t="s">
        <v>65</v>
      </c>
      <c r="C990" t="s">
        <v>66</v>
      </c>
      <c r="D990" t="s">
        <v>67</v>
      </c>
      <c r="E990" t="s">
        <v>10</v>
      </c>
      <c r="F990" t="s">
        <v>140</v>
      </c>
      <c r="G990" t="s">
        <v>235</v>
      </c>
      <c r="H990">
        <v>3</v>
      </c>
      <c r="I990" t="s">
        <v>1060</v>
      </c>
      <c r="J990" s="2">
        <v>45783</v>
      </c>
      <c r="K990" s="2">
        <v>45874</v>
      </c>
    </row>
    <row r="991" spans="1:11" x14ac:dyDescent="0.25">
      <c r="A991" t="s">
        <v>1193</v>
      </c>
      <c r="B991" t="s">
        <v>29</v>
      </c>
      <c r="C991" t="s">
        <v>30</v>
      </c>
      <c r="D991" t="s">
        <v>18</v>
      </c>
      <c r="E991" t="s">
        <v>35</v>
      </c>
      <c r="F991" t="s">
        <v>168</v>
      </c>
      <c r="G991" t="s">
        <v>346</v>
      </c>
      <c r="H991">
        <v>3</v>
      </c>
      <c r="I991" t="s">
        <v>1050</v>
      </c>
      <c r="J991" s="2">
        <v>45541</v>
      </c>
      <c r="K991" s="2">
        <v>45632</v>
      </c>
    </row>
    <row r="992" spans="1:11" x14ac:dyDescent="0.25">
      <c r="A992" t="s">
        <v>1910</v>
      </c>
      <c r="B992" t="s">
        <v>104</v>
      </c>
      <c r="C992" t="s">
        <v>75</v>
      </c>
      <c r="D992" t="s">
        <v>18</v>
      </c>
      <c r="E992" t="s">
        <v>10</v>
      </c>
      <c r="F992" t="s">
        <v>168</v>
      </c>
      <c r="G992" t="s">
        <v>284</v>
      </c>
      <c r="H992">
        <v>3</v>
      </c>
      <c r="I992" t="s">
        <v>1050</v>
      </c>
      <c r="J992" s="2">
        <v>45785</v>
      </c>
      <c r="K992" s="2">
        <v>45883</v>
      </c>
    </row>
    <row r="993" spans="1:11" x14ac:dyDescent="0.25">
      <c r="A993" t="s">
        <v>1910</v>
      </c>
      <c r="B993" t="s">
        <v>104</v>
      </c>
      <c r="C993" t="s">
        <v>75</v>
      </c>
      <c r="D993" t="s">
        <v>18</v>
      </c>
      <c r="E993" t="s">
        <v>10</v>
      </c>
      <c r="F993" t="s">
        <v>168</v>
      </c>
      <c r="G993" t="s">
        <v>284</v>
      </c>
      <c r="H993">
        <v>3</v>
      </c>
      <c r="I993" t="s">
        <v>1050</v>
      </c>
      <c r="J993" s="2">
        <v>45785</v>
      </c>
      <c r="K993" s="2">
        <v>45883</v>
      </c>
    </row>
    <row r="994" spans="1:11" x14ac:dyDescent="0.25">
      <c r="A994" t="s">
        <v>1845</v>
      </c>
      <c r="B994" t="s">
        <v>72</v>
      </c>
      <c r="C994" t="s">
        <v>73</v>
      </c>
      <c r="D994" t="s">
        <v>28</v>
      </c>
      <c r="E994" t="s">
        <v>10</v>
      </c>
      <c r="F994" t="s">
        <v>22</v>
      </c>
      <c r="G994" t="s">
        <v>465</v>
      </c>
      <c r="H994">
        <v>4</v>
      </c>
      <c r="I994" t="s">
        <v>1060</v>
      </c>
      <c r="J994" s="2">
        <v>45786</v>
      </c>
      <c r="K994" s="2">
        <v>45877</v>
      </c>
    </row>
    <row r="995" spans="1:11" x14ac:dyDescent="0.25">
      <c r="A995" t="s">
        <v>1701</v>
      </c>
      <c r="B995" t="s">
        <v>69</v>
      </c>
      <c r="C995" t="s">
        <v>70</v>
      </c>
      <c r="D995" t="s">
        <v>9</v>
      </c>
      <c r="E995" t="s">
        <v>31</v>
      </c>
      <c r="F995" t="s">
        <v>168</v>
      </c>
      <c r="G995" t="s">
        <v>1120</v>
      </c>
      <c r="H995">
        <v>4</v>
      </c>
      <c r="I995" t="s">
        <v>1062</v>
      </c>
      <c r="J995" s="2">
        <v>45668</v>
      </c>
      <c r="K995" s="2">
        <v>45766</v>
      </c>
    </row>
    <row r="996" spans="1:11" x14ac:dyDescent="0.25">
      <c r="A996" t="s">
        <v>1558</v>
      </c>
      <c r="B996" t="s">
        <v>43</v>
      </c>
      <c r="C996" t="s">
        <v>44</v>
      </c>
      <c r="D996" t="s">
        <v>18</v>
      </c>
      <c r="E996" t="s">
        <v>31</v>
      </c>
      <c r="F996" t="s">
        <v>140</v>
      </c>
      <c r="G996" t="s">
        <v>1120</v>
      </c>
      <c r="H996">
        <v>5</v>
      </c>
      <c r="I996" t="s">
        <v>1062</v>
      </c>
      <c r="J996" s="2">
        <v>45663</v>
      </c>
      <c r="K996" s="2">
        <v>45754</v>
      </c>
    </row>
    <row r="997" spans="1:11" x14ac:dyDescent="0.25">
      <c r="A997" t="s">
        <v>1666</v>
      </c>
      <c r="B997" t="s">
        <v>23</v>
      </c>
      <c r="C997" t="s">
        <v>24</v>
      </c>
      <c r="D997" t="s">
        <v>25</v>
      </c>
      <c r="E997" t="s">
        <v>31</v>
      </c>
      <c r="F997" t="s">
        <v>22</v>
      </c>
      <c r="G997" t="s">
        <v>952</v>
      </c>
      <c r="H997">
        <v>5</v>
      </c>
      <c r="I997" t="s">
        <v>1050</v>
      </c>
      <c r="J997" s="2">
        <v>45670</v>
      </c>
      <c r="K997" s="2">
        <v>45768</v>
      </c>
    </row>
    <row r="998" spans="1:11" x14ac:dyDescent="0.25">
      <c r="A998" t="s">
        <v>1074</v>
      </c>
      <c r="B998" t="s">
        <v>64</v>
      </c>
      <c r="C998" t="s">
        <v>51</v>
      </c>
      <c r="D998" t="s">
        <v>21</v>
      </c>
      <c r="E998" t="s">
        <v>35</v>
      </c>
      <c r="F998" t="s">
        <v>140</v>
      </c>
      <c r="G998" t="s">
        <v>600</v>
      </c>
      <c r="H998">
        <v>3</v>
      </c>
      <c r="I998" t="s">
        <v>1062</v>
      </c>
      <c r="J998" s="2">
        <v>45541</v>
      </c>
      <c r="K998" s="2">
        <v>45632</v>
      </c>
    </row>
    <row r="999" spans="1:11" x14ac:dyDescent="0.25">
      <c r="A999" t="s">
        <v>1600</v>
      </c>
      <c r="B999" t="s">
        <v>113</v>
      </c>
      <c r="C999" t="s">
        <v>30</v>
      </c>
      <c r="D999" t="s">
        <v>18</v>
      </c>
      <c r="E999" t="s">
        <v>31</v>
      </c>
      <c r="F999" t="s">
        <v>22</v>
      </c>
      <c r="G999" t="s">
        <v>258</v>
      </c>
      <c r="H999">
        <v>6</v>
      </c>
      <c r="I999" t="s">
        <v>1060</v>
      </c>
      <c r="J999" s="2">
        <v>45664</v>
      </c>
      <c r="K999" s="2">
        <v>45748</v>
      </c>
    </row>
    <row r="1000" spans="1:11" x14ac:dyDescent="0.25">
      <c r="A1000" t="s">
        <v>1188</v>
      </c>
      <c r="B1000" t="s">
        <v>68</v>
      </c>
      <c r="C1000" t="s">
        <v>49</v>
      </c>
      <c r="D1000" t="s">
        <v>28</v>
      </c>
      <c r="E1000" t="s">
        <v>35</v>
      </c>
      <c r="F1000" t="s">
        <v>168</v>
      </c>
      <c r="G1000" t="s">
        <v>569</v>
      </c>
      <c r="H1000">
        <v>1</v>
      </c>
      <c r="I1000" t="s">
        <v>1050</v>
      </c>
      <c r="J1000" s="2">
        <v>45545</v>
      </c>
      <c r="K1000" s="2">
        <v>45636</v>
      </c>
    </row>
    <row r="1001" spans="1:11" x14ac:dyDescent="0.25">
      <c r="A1001" t="s">
        <v>1261</v>
      </c>
      <c r="B1001" t="s">
        <v>7</v>
      </c>
      <c r="C1001" t="s">
        <v>8</v>
      </c>
      <c r="D1001" t="s">
        <v>9</v>
      </c>
      <c r="E1001" t="s">
        <v>35</v>
      </c>
      <c r="F1001" t="s">
        <v>168</v>
      </c>
      <c r="G1001" t="s">
        <v>689</v>
      </c>
      <c r="H1001">
        <v>10</v>
      </c>
      <c r="I1001" t="s">
        <v>1062</v>
      </c>
      <c r="J1001" s="2">
        <v>45539</v>
      </c>
      <c r="K1001" s="2">
        <v>45637</v>
      </c>
    </row>
    <row r="1002" spans="1:11" x14ac:dyDescent="0.25">
      <c r="A1002" t="s">
        <v>1405</v>
      </c>
      <c r="B1002" t="s">
        <v>98</v>
      </c>
      <c r="C1002" t="s">
        <v>79</v>
      </c>
      <c r="D1002" t="s">
        <v>25</v>
      </c>
      <c r="E1002" t="s">
        <v>31</v>
      </c>
      <c r="F1002" t="s">
        <v>140</v>
      </c>
      <c r="G1002" t="s">
        <v>702</v>
      </c>
      <c r="H1002">
        <v>5</v>
      </c>
      <c r="I1002" t="s">
        <v>1062</v>
      </c>
      <c r="J1002" s="2">
        <v>45666</v>
      </c>
      <c r="K1002" s="2">
        <v>45750</v>
      </c>
    </row>
    <row r="1003" spans="1:11" x14ac:dyDescent="0.25">
      <c r="A1003" t="s">
        <v>1819</v>
      </c>
      <c r="B1003" t="s">
        <v>52</v>
      </c>
      <c r="C1003" t="s">
        <v>53</v>
      </c>
      <c r="D1003" t="s">
        <v>14</v>
      </c>
      <c r="E1003" t="s">
        <v>10</v>
      </c>
      <c r="F1003" t="s">
        <v>22</v>
      </c>
      <c r="G1003" t="s">
        <v>627</v>
      </c>
      <c r="H1003">
        <v>6</v>
      </c>
      <c r="I1003" t="s">
        <v>1060</v>
      </c>
      <c r="J1003" s="2">
        <v>45783</v>
      </c>
      <c r="K1003" s="2">
        <v>45874</v>
      </c>
    </row>
    <row r="1004" spans="1:11" x14ac:dyDescent="0.25">
      <c r="A1004" t="s">
        <v>1731</v>
      </c>
      <c r="B1004" t="s">
        <v>86</v>
      </c>
      <c r="C1004" t="s">
        <v>87</v>
      </c>
      <c r="D1004" t="s">
        <v>67</v>
      </c>
      <c r="E1004" t="s">
        <v>10</v>
      </c>
      <c r="F1004" t="s">
        <v>22</v>
      </c>
      <c r="G1004" t="s">
        <v>536</v>
      </c>
      <c r="H1004">
        <v>1</v>
      </c>
      <c r="I1004" t="s">
        <v>1060</v>
      </c>
      <c r="J1004" s="2">
        <v>45788</v>
      </c>
      <c r="K1004" s="2">
        <v>45879</v>
      </c>
    </row>
    <row r="1005" spans="1:11" x14ac:dyDescent="0.25">
      <c r="A1005" t="s">
        <v>1594</v>
      </c>
      <c r="B1005" t="s">
        <v>93</v>
      </c>
      <c r="C1005" t="s">
        <v>79</v>
      </c>
      <c r="D1005" t="s">
        <v>25</v>
      </c>
      <c r="E1005" t="s">
        <v>31</v>
      </c>
      <c r="F1005" t="s">
        <v>22</v>
      </c>
      <c r="G1005" t="s">
        <v>1022</v>
      </c>
      <c r="H1005">
        <v>3</v>
      </c>
      <c r="I1005" t="s">
        <v>1050</v>
      </c>
      <c r="J1005" s="2">
        <v>45665</v>
      </c>
      <c r="K1005" s="2">
        <v>45763</v>
      </c>
    </row>
    <row r="1006" spans="1:11" x14ac:dyDescent="0.25">
      <c r="A1006" t="s">
        <v>1600</v>
      </c>
      <c r="B1006" t="s">
        <v>113</v>
      </c>
      <c r="C1006" t="s">
        <v>30</v>
      </c>
      <c r="D1006" t="s">
        <v>18</v>
      </c>
      <c r="E1006" t="s">
        <v>31</v>
      </c>
      <c r="F1006" t="s">
        <v>22</v>
      </c>
      <c r="G1006" t="s">
        <v>258</v>
      </c>
      <c r="H1006">
        <v>6</v>
      </c>
      <c r="I1006" t="s">
        <v>1060</v>
      </c>
      <c r="J1006" s="2">
        <v>45664</v>
      </c>
      <c r="K1006" s="2">
        <v>45748</v>
      </c>
    </row>
    <row r="1007" spans="1:11" x14ac:dyDescent="0.25">
      <c r="A1007" t="s">
        <v>1595</v>
      </c>
      <c r="B1007" t="s">
        <v>19</v>
      </c>
      <c r="C1007" t="s">
        <v>20</v>
      </c>
      <c r="D1007" t="s">
        <v>21</v>
      </c>
      <c r="E1007" t="s">
        <v>31</v>
      </c>
      <c r="F1007" t="s">
        <v>168</v>
      </c>
      <c r="G1007" t="s">
        <v>603</v>
      </c>
      <c r="H1007">
        <v>4</v>
      </c>
      <c r="I1007" t="s">
        <v>1062</v>
      </c>
      <c r="J1007" s="2">
        <v>45666</v>
      </c>
      <c r="K1007" s="2">
        <v>45750</v>
      </c>
    </row>
    <row r="1008" spans="1:11" x14ac:dyDescent="0.25">
      <c r="A1008" t="s">
        <v>1697</v>
      </c>
      <c r="B1008" t="s">
        <v>29</v>
      </c>
      <c r="C1008" t="s">
        <v>30</v>
      </c>
      <c r="D1008" t="s">
        <v>18</v>
      </c>
      <c r="E1008" t="s">
        <v>31</v>
      </c>
      <c r="F1008" t="s">
        <v>168</v>
      </c>
      <c r="G1008" t="s">
        <v>982</v>
      </c>
      <c r="H1008">
        <v>1</v>
      </c>
      <c r="I1008" t="s">
        <v>1050</v>
      </c>
      <c r="J1008" s="2">
        <v>45663</v>
      </c>
      <c r="K1008" s="2">
        <v>45747</v>
      </c>
    </row>
    <row r="1009" spans="1:11" x14ac:dyDescent="0.25">
      <c r="A1009" t="s">
        <v>1323</v>
      </c>
      <c r="B1009" t="s">
        <v>43</v>
      </c>
      <c r="C1009" t="s">
        <v>44</v>
      </c>
      <c r="D1009" t="s">
        <v>18</v>
      </c>
      <c r="E1009" t="s">
        <v>35</v>
      </c>
      <c r="F1009" t="s">
        <v>168</v>
      </c>
      <c r="G1009" t="s">
        <v>262</v>
      </c>
      <c r="H1009">
        <v>6</v>
      </c>
      <c r="I1009" t="s">
        <v>1060</v>
      </c>
      <c r="J1009" s="2">
        <v>45538</v>
      </c>
      <c r="K1009" s="2">
        <v>45629</v>
      </c>
    </row>
    <row r="1010" spans="1:11" x14ac:dyDescent="0.25">
      <c r="A1010" t="s">
        <v>1859</v>
      </c>
      <c r="B1010" t="s">
        <v>92</v>
      </c>
      <c r="C1010" t="s">
        <v>8</v>
      </c>
      <c r="D1010" t="s">
        <v>9</v>
      </c>
      <c r="E1010" t="s">
        <v>10</v>
      </c>
      <c r="F1010" t="s">
        <v>22</v>
      </c>
      <c r="G1010" t="s">
        <v>377</v>
      </c>
      <c r="H1010">
        <v>1</v>
      </c>
      <c r="I1010" t="s">
        <v>1060</v>
      </c>
      <c r="J1010" s="2">
        <v>45789</v>
      </c>
      <c r="K1010" s="2">
        <v>45873</v>
      </c>
    </row>
    <row r="1011" spans="1:11" x14ac:dyDescent="0.25">
      <c r="A1011" t="s">
        <v>1986</v>
      </c>
      <c r="B1011" t="s">
        <v>43</v>
      </c>
      <c r="C1011" t="s">
        <v>44</v>
      </c>
      <c r="D1011" t="s">
        <v>18</v>
      </c>
      <c r="E1011" t="s">
        <v>10</v>
      </c>
      <c r="F1011" t="s">
        <v>140</v>
      </c>
      <c r="G1011" t="s">
        <v>563</v>
      </c>
      <c r="H1011">
        <v>4</v>
      </c>
      <c r="I1011" t="s">
        <v>1050</v>
      </c>
      <c r="J1011" s="2">
        <v>45788</v>
      </c>
      <c r="K1011" s="2">
        <v>45872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7C648-B8DD-477C-B50D-171DDF9F3E69}">
  <dimension ref="A1:I33"/>
  <sheetViews>
    <sheetView workbookViewId="0">
      <selection activeCell="P10" sqref="P10"/>
    </sheetView>
  </sheetViews>
  <sheetFormatPr defaultRowHeight="15" x14ac:dyDescent="0.25"/>
  <cols>
    <col min="1" max="1" width="23.42578125" bestFit="1" customWidth="1"/>
    <col min="2" max="2" width="26.7109375" bestFit="1" customWidth="1"/>
    <col min="3" max="3" width="25.28515625" bestFit="1" customWidth="1"/>
    <col min="4" max="4" width="12" bestFit="1" customWidth="1"/>
    <col min="5" max="5" width="20.28515625" bestFit="1" customWidth="1"/>
    <col min="6" max="6" width="8.85546875" bestFit="1" customWidth="1"/>
    <col min="7" max="7" width="12.5703125" bestFit="1" customWidth="1"/>
    <col min="8" max="8" width="16.140625" bestFit="1" customWidth="1"/>
    <col min="9" max="9" width="13.42578125" bestFit="1" customWidth="1"/>
  </cols>
  <sheetData>
    <row r="1" spans="1:9" ht="15.75" thickBot="1" x14ac:dyDescent="0.3">
      <c r="A1" t="s">
        <v>2022</v>
      </c>
      <c r="B1" t="s">
        <v>2023</v>
      </c>
      <c r="C1" t="s">
        <v>2024</v>
      </c>
      <c r="D1" t="s">
        <v>2025</v>
      </c>
      <c r="E1" t="s">
        <v>2026</v>
      </c>
      <c r="F1" t="s">
        <v>2027</v>
      </c>
      <c r="G1" t="s">
        <v>2028</v>
      </c>
      <c r="H1" t="s">
        <v>2029</v>
      </c>
      <c r="I1" t="s">
        <v>2030</v>
      </c>
    </row>
    <row r="2" spans="1:9" x14ac:dyDescent="0.25">
      <c r="A2" s="3" t="s">
        <v>125</v>
      </c>
      <c r="B2" s="4" t="s">
        <v>22</v>
      </c>
      <c r="C2" s="4" t="s">
        <v>140</v>
      </c>
      <c r="D2" s="4"/>
      <c r="E2" s="4"/>
      <c r="F2" s="4">
        <v>281</v>
      </c>
      <c r="G2" s="4">
        <v>0</v>
      </c>
      <c r="H2" s="4">
        <v>3</v>
      </c>
      <c r="I2" s="5" t="s">
        <v>2031</v>
      </c>
    </row>
    <row r="3" spans="1:9" x14ac:dyDescent="0.25">
      <c r="A3" s="6" t="s">
        <v>2</v>
      </c>
      <c r="B3" t="s">
        <v>21</v>
      </c>
      <c r="C3" t="s">
        <v>67</v>
      </c>
      <c r="F3">
        <v>281</v>
      </c>
      <c r="G3">
        <v>0</v>
      </c>
      <c r="H3">
        <v>9</v>
      </c>
      <c r="I3" s="7" t="s">
        <v>2031</v>
      </c>
    </row>
    <row r="4" spans="1:9" x14ac:dyDescent="0.25">
      <c r="A4" s="6" t="s">
        <v>127</v>
      </c>
      <c r="B4" t="s">
        <v>904</v>
      </c>
      <c r="C4" t="s">
        <v>670</v>
      </c>
      <c r="F4">
        <v>281</v>
      </c>
      <c r="G4">
        <v>0</v>
      </c>
      <c r="H4">
        <v>265</v>
      </c>
      <c r="I4" s="7" t="s">
        <v>2031</v>
      </c>
    </row>
    <row r="5" spans="1:9" x14ac:dyDescent="0.25">
      <c r="A5" s="6" t="s">
        <v>124</v>
      </c>
      <c r="B5" t="s">
        <v>139</v>
      </c>
      <c r="C5" t="s">
        <v>158</v>
      </c>
      <c r="F5">
        <v>281</v>
      </c>
      <c r="G5">
        <v>0</v>
      </c>
      <c r="H5">
        <v>3</v>
      </c>
      <c r="I5" s="7" t="s">
        <v>2031</v>
      </c>
    </row>
    <row r="6" spans="1:9" x14ac:dyDescent="0.25">
      <c r="A6" s="6" t="s">
        <v>119</v>
      </c>
      <c r="B6" t="s">
        <v>128</v>
      </c>
      <c r="C6" t="s">
        <v>1043</v>
      </c>
      <c r="F6">
        <v>281</v>
      </c>
      <c r="G6">
        <v>0</v>
      </c>
      <c r="H6">
        <v>280</v>
      </c>
      <c r="I6" s="7" t="s">
        <v>2031</v>
      </c>
    </row>
    <row r="7" spans="1:9" x14ac:dyDescent="0.25">
      <c r="A7" s="6" t="s">
        <v>120</v>
      </c>
      <c r="B7" t="s">
        <v>418</v>
      </c>
      <c r="C7" t="s">
        <v>329</v>
      </c>
      <c r="F7">
        <v>281</v>
      </c>
      <c r="G7">
        <v>0</v>
      </c>
      <c r="H7">
        <v>50</v>
      </c>
      <c r="I7" s="7" t="s">
        <v>2031</v>
      </c>
    </row>
    <row r="8" spans="1:9" x14ac:dyDescent="0.25">
      <c r="A8" s="6" t="s">
        <v>122</v>
      </c>
      <c r="B8" t="s">
        <v>903</v>
      </c>
      <c r="C8" t="s">
        <v>669</v>
      </c>
      <c r="F8">
        <v>281</v>
      </c>
      <c r="G8">
        <v>0</v>
      </c>
      <c r="H8">
        <v>265</v>
      </c>
      <c r="I8" s="7" t="s">
        <v>2031</v>
      </c>
    </row>
    <row r="9" spans="1:9" x14ac:dyDescent="0.25">
      <c r="A9" s="6" t="s">
        <v>121</v>
      </c>
      <c r="B9" t="s">
        <v>251</v>
      </c>
      <c r="C9" t="s">
        <v>546</v>
      </c>
      <c r="F9">
        <v>281</v>
      </c>
      <c r="G9">
        <v>0</v>
      </c>
      <c r="H9">
        <v>49</v>
      </c>
      <c r="I9" s="7" t="s">
        <v>2031</v>
      </c>
    </row>
    <row r="10" spans="1:9" x14ac:dyDescent="0.25">
      <c r="A10" s="6" t="s">
        <v>126</v>
      </c>
      <c r="B10">
        <v>8</v>
      </c>
      <c r="C10">
        <v>15</v>
      </c>
      <c r="D10">
        <v>11.284697508896798</v>
      </c>
      <c r="E10">
        <v>2.6126233390490432</v>
      </c>
      <c r="F10">
        <v>281</v>
      </c>
      <c r="G10">
        <v>0</v>
      </c>
      <c r="H10">
        <v>4</v>
      </c>
      <c r="I10" s="7" t="s">
        <v>2031</v>
      </c>
    </row>
    <row r="11" spans="1:9" ht="15.75" thickBot="1" x14ac:dyDescent="0.3">
      <c r="A11" s="8" t="s">
        <v>123</v>
      </c>
      <c r="B11" s="9" t="s">
        <v>139</v>
      </c>
      <c r="C11" s="9" t="s">
        <v>146</v>
      </c>
      <c r="D11" s="9"/>
      <c r="E11" s="9"/>
      <c r="F11" s="9">
        <v>281</v>
      </c>
      <c r="G11" s="9">
        <v>0</v>
      </c>
      <c r="H11" s="9">
        <v>5</v>
      </c>
      <c r="I11" s="10" t="s">
        <v>2031</v>
      </c>
    </row>
    <row r="12" spans="1:9" x14ac:dyDescent="0.25">
      <c r="A12" s="3" t="s">
        <v>4</v>
      </c>
      <c r="B12" s="4">
        <v>2</v>
      </c>
      <c r="C12" s="4">
        <v>6</v>
      </c>
      <c r="D12" s="4">
        <v>3.7575757575757578</v>
      </c>
      <c r="E12" s="4">
        <v>1.3594184962764952</v>
      </c>
      <c r="F12" s="4">
        <v>66</v>
      </c>
      <c r="G12" s="4">
        <v>0</v>
      </c>
      <c r="H12" s="4">
        <v>4</v>
      </c>
      <c r="I12" s="5" t="s">
        <v>2032</v>
      </c>
    </row>
    <row r="13" spans="1:9" x14ac:dyDescent="0.25">
      <c r="A13" s="6" t="s">
        <v>0</v>
      </c>
      <c r="B13" t="s">
        <v>94</v>
      </c>
      <c r="C13" t="s">
        <v>106</v>
      </c>
      <c r="F13">
        <v>66</v>
      </c>
      <c r="G13">
        <v>0</v>
      </c>
      <c r="H13">
        <v>65</v>
      </c>
      <c r="I13" s="7" t="s">
        <v>2032</v>
      </c>
    </row>
    <row r="14" spans="1:9" x14ac:dyDescent="0.25">
      <c r="A14" s="6" t="s">
        <v>1</v>
      </c>
      <c r="B14" t="s">
        <v>61</v>
      </c>
      <c r="C14" t="s">
        <v>39</v>
      </c>
      <c r="F14">
        <v>66</v>
      </c>
      <c r="G14">
        <v>0</v>
      </c>
      <c r="H14">
        <v>32</v>
      </c>
      <c r="I14" s="7" t="s">
        <v>2032</v>
      </c>
    </row>
    <row r="15" spans="1:9" x14ac:dyDescent="0.25">
      <c r="A15" s="6" t="s">
        <v>3</v>
      </c>
      <c r="B15">
        <v>3</v>
      </c>
      <c r="C15">
        <v>4</v>
      </c>
      <c r="D15">
        <v>3.5151515151515151</v>
      </c>
      <c r="E15">
        <v>0.50360009294384911</v>
      </c>
      <c r="F15">
        <v>66</v>
      </c>
      <c r="G15">
        <v>0</v>
      </c>
      <c r="H15">
        <v>2</v>
      </c>
      <c r="I15" s="7" t="s">
        <v>2032</v>
      </c>
    </row>
    <row r="16" spans="1:9" x14ac:dyDescent="0.25">
      <c r="A16" s="6" t="s">
        <v>6</v>
      </c>
      <c r="B16" t="s">
        <v>22</v>
      </c>
      <c r="C16" t="s">
        <v>15</v>
      </c>
      <c r="F16">
        <v>66</v>
      </c>
      <c r="G16">
        <v>0</v>
      </c>
      <c r="H16">
        <v>3</v>
      </c>
      <c r="I16" s="7" t="s">
        <v>2032</v>
      </c>
    </row>
    <row r="17" spans="1:9" x14ac:dyDescent="0.25">
      <c r="A17" s="6" t="s">
        <v>2</v>
      </c>
      <c r="B17" t="s">
        <v>21</v>
      </c>
      <c r="C17" t="s">
        <v>67</v>
      </c>
      <c r="F17">
        <v>66</v>
      </c>
      <c r="G17">
        <v>0</v>
      </c>
      <c r="H17">
        <v>9</v>
      </c>
      <c r="I17" s="7" t="s">
        <v>2032</v>
      </c>
    </row>
    <row r="18" spans="1:9" ht="15.75" thickBot="1" x14ac:dyDescent="0.3">
      <c r="A18" s="8" t="s">
        <v>5</v>
      </c>
      <c r="B18" s="9" t="s">
        <v>35</v>
      </c>
      <c r="C18" s="9" t="s">
        <v>31</v>
      </c>
      <c r="D18" s="9"/>
      <c r="E18" s="9"/>
      <c r="F18" s="9">
        <v>66</v>
      </c>
      <c r="G18" s="9">
        <v>0</v>
      </c>
      <c r="H18" s="9">
        <v>3</v>
      </c>
      <c r="I18" s="10" t="s">
        <v>2032</v>
      </c>
    </row>
    <row r="19" spans="1:9" x14ac:dyDescent="0.25">
      <c r="A19" s="3" t="s">
        <v>1048</v>
      </c>
      <c r="B19" s="4">
        <v>0.41666666666666669</v>
      </c>
      <c r="C19" s="4">
        <v>0.70833333333333337</v>
      </c>
      <c r="D19" s="4"/>
      <c r="E19" s="4"/>
      <c r="F19" s="4">
        <v>949</v>
      </c>
      <c r="G19" s="4">
        <v>0</v>
      </c>
      <c r="H19" s="4">
        <v>8</v>
      </c>
      <c r="I19" s="5" t="s">
        <v>2033</v>
      </c>
    </row>
    <row r="20" spans="1:9" x14ac:dyDescent="0.25">
      <c r="A20" s="6" t="s">
        <v>1047</v>
      </c>
      <c r="B20">
        <v>0.33333333333333331</v>
      </c>
      <c r="C20">
        <v>0.54166666666666663</v>
      </c>
      <c r="F20">
        <v>949</v>
      </c>
      <c r="G20">
        <v>0</v>
      </c>
      <c r="H20">
        <v>6</v>
      </c>
      <c r="I20" s="7" t="s">
        <v>2033</v>
      </c>
    </row>
    <row r="21" spans="1:9" x14ac:dyDescent="0.25">
      <c r="A21" s="6" t="s">
        <v>1046</v>
      </c>
      <c r="B21" t="s">
        <v>1050</v>
      </c>
      <c r="C21" t="s">
        <v>1053</v>
      </c>
      <c r="F21">
        <v>949</v>
      </c>
      <c r="G21">
        <v>0</v>
      </c>
      <c r="H21">
        <v>5</v>
      </c>
      <c r="I21" s="7" t="s">
        <v>2033</v>
      </c>
    </row>
    <row r="22" spans="1:9" ht="15.75" thickBot="1" x14ac:dyDescent="0.3">
      <c r="A22" s="8" t="s">
        <v>119</v>
      </c>
      <c r="B22" s="9" t="s">
        <v>128</v>
      </c>
      <c r="C22" s="9" t="s">
        <v>1043</v>
      </c>
      <c r="D22" s="9"/>
      <c r="E22" s="9"/>
      <c r="F22" s="9">
        <v>949</v>
      </c>
      <c r="G22" s="9">
        <v>0</v>
      </c>
      <c r="H22" s="9">
        <v>280</v>
      </c>
      <c r="I22" s="10" t="s">
        <v>2033</v>
      </c>
    </row>
    <row r="23" spans="1:9" x14ac:dyDescent="0.25">
      <c r="A23" s="3" t="s">
        <v>125</v>
      </c>
      <c r="B23" s="4" t="s">
        <v>22</v>
      </c>
      <c r="C23" s="4" t="s">
        <v>140</v>
      </c>
      <c r="D23" s="4"/>
      <c r="E23" s="4"/>
      <c r="F23" s="4">
        <v>1010</v>
      </c>
      <c r="G23" s="4">
        <v>0</v>
      </c>
      <c r="H23" s="4">
        <v>3</v>
      </c>
      <c r="I23" s="5" t="s">
        <v>2034</v>
      </c>
    </row>
    <row r="24" spans="1:9" x14ac:dyDescent="0.25">
      <c r="A24" s="6" t="s">
        <v>0</v>
      </c>
      <c r="B24" t="s">
        <v>94</v>
      </c>
      <c r="C24" t="s">
        <v>106</v>
      </c>
      <c r="F24">
        <v>1010</v>
      </c>
      <c r="G24">
        <v>0</v>
      </c>
      <c r="H24">
        <v>65</v>
      </c>
      <c r="I24" s="7" t="s">
        <v>2034</v>
      </c>
    </row>
    <row r="25" spans="1:9" x14ac:dyDescent="0.25">
      <c r="A25" s="6" t="s">
        <v>1</v>
      </c>
      <c r="B25" t="s">
        <v>61</v>
      </c>
      <c r="C25" t="s">
        <v>39</v>
      </c>
      <c r="F25">
        <v>1010</v>
      </c>
      <c r="G25">
        <v>0</v>
      </c>
      <c r="H25">
        <v>32</v>
      </c>
      <c r="I25" s="7" t="s">
        <v>2034</v>
      </c>
    </row>
    <row r="26" spans="1:9" x14ac:dyDescent="0.25">
      <c r="A26" s="6" t="s">
        <v>2</v>
      </c>
      <c r="B26" t="s">
        <v>21</v>
      </c>
      <c r="C26" t="s">
        <v>67</v>
      </c>
      <c r="F26">
        <v>1010</v>
      </c>
      <c r="G26">
        <v>0</v>
      </c>
      <c r="H26">
        <v>9</v>
      </c>
      <c r="I26" s="7" t="s">
        <v>2034</v>
      </c>
    </row>
    <row r="27" spans="1:9" x14ac:dyDescent="0.25">
      <c r="A27" s="6" t="s">
        <v>1058</v>
      </c>
      <c r="B27">
        <v>45622</v>
      </c>
      <c r="C27">
        <v>45887</v>
      </c>
      <c r="D27">
        <v>45756</v>
      </c>
      <c r="F27">
        <v>1010</v>
      </c>
      <c r="G27">
        <v>0</v>
      </c>
      <c r="H27">
        <v>66</v>
      </c>
      <c r="I27" s="7" t="s">
        <v>2034</v>
      </c>
    </row>
    <row r="28" spans="1:9" x14ac:dyDescent="0.25">
      <c r="A28" s="6" t="s">
        <v>119</v>
      </c>
      <c r="B28" t="s">
        <v>128</v>
      </c>
      <c r="C28" t="s">
        <v>1120</v>
      </c>
      <c r="F28">
        <v>1010</v>
      </c>
      <c r="G28">
        <v>0</v>
      </c>
      <c r="H28">
        <v>264</v>
      </c>
      <c r="I28" s="7" t="s">
        <v>2034</v>
      </c>
    </row>
    <row r="29" spans="1:9" x14ac:dyDescent="0.25">
      <c r="A29" s="6" t="s">
        <v>1056</v>
      </c>
      <c r="B29" t="s">
        <v>1050</v>
      </c>
      <c r="C29" t="s">
        <v>1060</v>
      </c>
      <c r="F29">
        <v>1010</v>
      </c>
      <c r="G29">
        <v>0</v>
      </c>
      <c r="H29">
        <v>3</v>
      </c>
      <c r="I29" s="7" t="s">
        <v>2034</v>
      </c>
    </row>
    <row r="30" spans="1:9" x14ac:dyDescent="0.25">
      <c r="A30" s="6" t="s">
        <v>1055</v>
      </c>
      <c r="B30">
        <v>-2</v>
      </c>
      <c r="C30">
        <v>10</v>
      </c>
      <c r="D30">
        <v>3.5858283433133735</v>
      </c>
      <c r="E30">
        <v>2.0037723570346579</v>
      </c>
      <c r="F30">
        <v>1010</v>
      </c>
      <c r="G30">
        <v>8</v>
      </c>
      <c r="H30">
        <v>13</v>
      </c>
      <c r="I30" s="7" t="s">
        <v>2034</v>
      </c>
    </row>
    <row r="31" spans="1:9" x14ac:dyDescent="0.25">
      <c r="A31" s="6" t="s">
        <v>1054</v>
      </c>
      <c r="B31" t="s">
        <v>1059</v>
      </c>
      <c r="C31" t="s">
        <v>2021</v>
      </c>
      <c r="F31">
        <v>1010</v>
      </c>
      <c r="G31">
        <v>0</v>
      </c>
      <c r="H31">
        <v>960</v>
      </c>
      <c r="I31" s="7" t="s">
        <v>2034</v>
      </c>
    </row>
    <row r="32" spans="1:9" x14ac:dyDescent="0.25">
      <c r="A32" s="6" t="s">
        <v>1057</v>
      </c>
      <c r="B32">
        <v>45538</v>
      </c>
      <c r="C32">
        <v>45789</v>
      </c>
      <c r="D32">
        <v>45665</v>
      </c>
      <c r="F32">
        <v>1010</v>
      </c>
      <c r="G32">
        <v>0</v>
      </c>
      <c r="H32">
        <v>24</v>
      </c>
      <c r="I32" s="7" t="s">
        <v>2034</v>
      </c>
    </row>
    <row r="33" spans="1:9" ht="15.75" thickBot="1" x14ac:dyDescent="0.3">
      <c r="A33" s="8" t="s">
        <v>5</v>
      </c>
      <c r="B33" s="9" t="s">
        <v>35</v>
      </c>
      <c r="C33" s="9" t="s">
        <v>31</v>
      </c>
      <c r="D33" s="9"/>
      <c r="E33" s="9"/>
      <c r="F33" s="9">
        <v>1010</v>
      </c>
      <c r="G33" s="9">
        <v>0</v>
      </c>
      <c r="H33" s="9">
        <v>3</v>
      </c>
      <c r="I33" s="10" t="s">
        <v>2034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E137-055C-4DD1-B4A5-5A90ADFA5C7F}">
  <dimension ref="C6:D26"/>
  <sheetViews>
    <sheetView workbookViewId="0">
      <selection activeCell="F21" sqref="F21"/>
    </sheetView>
  </sheetViews>
  <sheetFormatPr defaultRowHeight="15" x14ac:dyDescent="0.25"/>
  <cols>
    <col min="1" max="1" width="11.28515625" customWidth="1"/>
    <col min="3" max="3" width="20.28515625" bestFit="1" customWidth="1"/>
  </cols>
  <sheetData>
    <row r="6" spans="3:4" x14ac:dyDescent="0.25">
      <c r="C6" s="11" t="s">
        <v>2035</v>
      </c>
    </row>
    <row r="7" spans="3:4" x14ac:dyDescent="0.25">
      <c r="C7" s="12" t="s">
        <v>2036</v>
      </c>
      <c r="D7">
        <f>COUNTIF('Issue Log'!L:L,'Settings and Totals'!C7)</f>
        <v>2</v>
      </c>
    </row>
    <row r="8" spans="3:4" x14ac:dyDescent="0.25">
      <c r="C8" s="12" t="s">
        <v>2037</v>
      </c>
      <c r="D8">
        <f>COUNTIF('Issue Log'!L:L,'Settings and Totals'!C8)</f>
        <v>0</v>
      </c>
    </row>
    <row r="9" spans="3:4" x14ac:dyDescent="0.25">
      <c r="C9" s="12" t="s">
        <v>2038</v>
      </c>
      <c r="D9">
        <f>COUNTIF('Issue Log'!L:L,'Settings and Totals'!C9)</f>
        <v>0</v>
      </c>
    </row>
    <row r="11" spans="3:4" x14ac:dyDescent="0.25">
      <c r="C11" s="11" t="s">
        <v>2039</v>
      </c>
    </row>
    <row r="12" spans="3:4" x14ac:dyDescent="0.25">
      <c r="C12" s="12" t="s">
        <v>2040</v>
      </c>
      <c r="D12">
        <f>COUNTIFS('Issue Log'!H:H,'Settings and Totals'!C12,'Issue Log'!L:L,'Settings and Totals'!C7)</f>
        <v>0</v>
      </c>
    </row>
    <row r="13" spans="3:4" x14ac:dyDescent="0.25">
      <c r="C13" s="12" t="s">
        <v>2041</v>
      </c>
      <c r="D13">
        <f>COUNTIFS('Issue Log'!H:H,'Settings and Totals'!C13,'Issue Log'!L:L,'Settings and Totals'!C7)</f>
        <v>2</v>
      </c>
    </row>
    <row r="14" spans="3:4" x14ac:dyDescent="0.25">
      <c r="C14" s="12" t="s">
        <v>2042</v>
      </c>
      <c r="D14">
        <f>COUNTIFS('Issue Log'!H:H,'Settings and Totals'!C14,'Issue Log'!L:L,'Settings and Totals'!C7)</f>
        <v>0</v>
      </c>
    </row>
    <row r="16" spans="3:4" x14ac:dyDescent="0.25">
      <c r="C16" s="11" t="s">
        <v>2043</v>
      </c>
    </row>
    <row r="17" spans="3:3" x14ac:dyDescent="0.25">
      <c r="C17" s="12" t="s">
        <v>2044</v>
      </c>
    </row>
    <row r="18" spans="3:3" x14ac:dyDescent="0.25">
      <c r="C18" s="12" t="s">
        <v>2045</v>
      </c>
    </row>
    <row r="19" spans="3:3" x14ac:dyDescent="0.25">
      <c r="C19" s="12" t="s">
        <v>2046</v>
      </c>
    </row>
    <row r="20" spans="3:3" x14ac:dyDescent="0.25">
      <c r="C20" s="12" t="s">
        <v>2047</v>
      </c>
    </row>
    <row r="21" spans="3:3" x14ac:dyDescent="0.25">
      <c r="C21" s="12" t="s">
        <v>2048</v>
      </c>
    </row>
    <row r="22" spans="3:3" x14ac:dyDescent="0.25">
      <c r="C22" s="12" t="s">
        <v>2049</v>
      </c>
    </row>
    <row r="23" spans="3:3" x14ac:dyDescent="0.25">
      <c r="C23" s="12" t="s">
        <v>2050</v>
      </c>
    </row>
    <row r="24" spans="3:3" x14ac:dyDescent="0.25">
      <c r="C24" s="12" t="s">
        <v>2051</v>
      </c>
    </row>
    <row r="25" spans="3:3" x14ac:dyDescent="0.25">
      <c r="C25" s="12" t="s">
        <v>2052</v>
      </c>
    </row>
    <row r="26" spans="3:3" x14ac:dyDescent="0.25">
      <c r="C26" s="12" t="s">
        <v>2053</v>
      </c>
    </row>
  </sheetData>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EC7F-7CD4-4D80-AA62-BD07C25A63DB}">
  <dimension ref="C11:O33"/>
  <sheetViews>
    <sheetView showGridLines="0" topLeftCell="A3" workbookViewId="0">
      <selection activeCell="D14" sqref="D14"/>
    </sheetView>
  </sheetViews>
  <sheetFormatPr defaultRowHeight="15" x14ac:dyDescent="0.25"/>
  <cols>
    <col min="3" max="3" width="9.42578125" customWidth="1"/>
    <col min="4" max="4" width="16.42578125" customWidth="1"/>
    <col min="5" max="5" width="6.7109375" customWidth="1"/>
    <col min="6" max="6" width="13.7109375" customWidth="1"/>
    <col min="7" max="7" width="20.28515625" bestFit="1" customWidth="1"/>
    <col min="8" max="8" width="9.28515625" customWidth="1"/>
    <col min="9" max="9" width="20.28515625" customWidth="1"/>
    <col min="10" max="10" width="11.5703125" customWidth="1"/>
    <col min="11" max="11" width="19.85546875" bestFit="1" customWidth="1"/>
    <col min="12" max="12" width="8.85546875" customWidth="1"/>
    <col min="13" max="13" width="9.5703125" customWidth="1"/>
    <col min="14" max="14" width="14.28515625" customWidth="1"/>
    <col min="15" max="15" width="14.42578125" customWidth="1"/>
  </cols>
  <sheetData>
    <row r="11" spans="3:15" ht="15.75" thickBot="1" x14ac:dyDescent="0.3">
      <c r="C11" s="22" t="s">
        <v>2054</v>
      </c>
      <c r="D11" s="23" t="s">
        <v>2055</v>
      </c>
      <c r="E11" s="23" t="s">
        <v>2067</v>
      </c>
      <c r="F11" s="23" t="s">
        <v>2056</v>
      </c>
      <c r="G11" s="23" t="s">
        <v>2057</v>
      </c>
      <c r="H11" s="23" t="s">
        <v>2058</v>
      </c>
      <c r="I11" s="23" t="s">
        <v>2065</v>
      </c>
      <c r="J11" s="23" t="s">
        <v>2059</v>
      </c>
      <c r="K11" s="23" t="s">
        <v>2060</v>
      </c>
      <c r="L11" s="23" t="s">
        <v>2061</v>
      </c>
      <c r="M11" s="23" t="s">
        <v>2062</v>
      </c>
      <c r="N11" s="23" t="s">
        <v>2063</v>
      </c>
      <c r="O11" s="24" t="s">
        <v>2064</v>
      </c>
    </row>
    <row r="12" spans="3:15" x14ac:dyDescent="0.25">
      <c r="C12" s="15">
        <v>1</v>
      </c>
      <c r="D12" s="25" t="s">
        <v>2092</v>
      </c>
      <c r="E12" s="14"/>
      <c r="F12" s="14" t="s">
        <v>2079</v>
      </c>
      <c r="G12" s="14" t="s">
        <v>2051</v>
      </c>
      <c r="H12" s="14" t="s">
        <v>2041</v>
      </c>
      <c r="I12" s="14" t="s">
        <v>2081</v>
      </c>
      <c r="J12" s="14" t="s">
        <v>2080</v>
      </c>
      <c r="K12" s="14" t="s">
        <v>2066</v>
      </c>
      <c r="L12" s="14" t="s">
        <v>2036</v>
      </c>
      <c r="M12" s="14"/>
      <c r="N12" s="14"/>
      <c r="O12" s="17" t="s">
        <v>2031</v>
      </c>
    </row>
    <row r="13" spans="3:15" x14ac:dyDescent="0.25">
      <c r="C13" s="16">
        <v>2</v>
      </c>
      <c r="D13" s="13" t="s">
        <v>2080</v>
      </c>
      <c r="E13" s="13"/>
      <c r="F13" s="14" t="s">
        <v>2079</v>
      </c>
      <c r="G13" s="13" t="s">
        <v>2051</v>
      </c>
      <c r="H13" s="13" t="s">
        <v>2041</v>
      </c>
      <c r="I13" s="13" t="s">
        <v>2093</v>
      </c>
      <c r="J13" s="14" t="s">
        <v>2094</v>
      </c>
      <c r="K13" s="14" t="s">
        <v>2066</v>
      </c>
      <c r="L13" s="14" t="s">
        <v>2036</v>
      </c>
      <c r="M13" s="14"/>
      <c r="N13" s="14"/>
      <c r="O13" s="17" t="s">
        <v>2032</v>
      </c>
    </row>
    <row r="14" spans="3:15" x14ac:dyDescent="0.25">
      <c r="C14" s="16"/>
      <c r="D14" s="13"/>
      <c r="E14" s="13"/>
      <c r="F14" s="13"/>
      <c r="G14" s="13"/>
      <c r="H14" s="13"/>
      <c r="I14" s="13"/>
      <c r="J14" s="13"/>
      <c r="K14" s="13"/>
      <c r="L14" s="13"/>
      <c r="M14" s="13"/>
      <c r="N14" s="13"/>
      <c r="O14" s="18"/>
    </row>
    <row r="15" spans="3:15" x14ac:dyDescent="0.25">
      <c r="C15" s="16"/>
      <c r="D15" s="13"/>
      <c r="E15" s="13"/>
      <c r="F15" s="13"/>
      <c r="G15" s="13"/>
      <c r="H15" s="13"/>
      <c r="I15" s="13"/>
      <c r="J15" s="13"/>
      <c r="K15" s="13"/>
      <c r="L15" s="13"/>
      <c r="M15" s="13"/>
      <c r="N15" s="13"/>
      <c r="O15" s="18"/>
    </row>
    <row r="16" spans="3:15" x14ac:dyDescent="0.25">
      <c r="C16" s="16"/>
      <c r="D16" s="13"/>
      <c r="E16" s="13"/>
      <c r="F16" s="13"/>
      <c r="G16" s="13"/>
      <c r="H16" s="13"/>
      <c r="I16" s="13"/>
      <c r="J16" s="13"/>
      <c r="K16" s="13"/>
      <c r="L16" s="13"/>
      <c r="M16" s="13"/>
      <c r="N16" s="13"/>
      <c r="O16" s="18"/>
    </row>
    <row r="17" spans="3:15" x14ac:dyDescent="0.25">
      <c r="C17" s="16"/>
      <c r="D17" s="13"/>
      <c r="E17" s="13"/>
      <c r="F17" s="13"/>
      <c r="G17" s="13"/>
      <c r="H17" s="13"/>
      <c r="I17" s="13"/>
      <c r="J17" s="13"/>
      <c r="K17" s="13"/>
      <c r="L17" s="13"/>
      <c r="M17" s="13"/>
      <c r="N17" s="13"/>
      <c r="O17" s="18"/>
    </row>
    <row r="18" spans="3:15" x14ac:dyDescent="0.25">
      <c r="C18" s="16"/>
      <c r="D18" s="13"/>
      <c r="E18" s="13"/>
      <c r="F18" s="13"/>
      <c r="G18" s="13"/>
      <c r="H18" s="13"/>
      <c r="I18" s="13"/>
      <c r="J18" s="13"/>
      <c r="K18" s="13"/>
      <c r="L18" s="13"/>
      <c r="M18" s="13"/>
      <c r="N18" s="13"/>
      <c r="O18" s="18"/>
    </row>
    <row r="19" spans="3:15" x14ac:dyDescent="0.25">
      <c r="C19" s="16"/>
      <c r="D19" s="13"/>
      <c r="E19" s="13"/>
      <c r="F19" s="13"/>
      <c r="G19" s="13"/>
      <c r="H19" s="13"/>
      <c r="I19" s="13"/>
      <c r="J19" s="13"/>
      <c r="K19" s="13"/>
      <c r="L19" s="13"/>
      <c r="M19" s="13"/>
      <c r="N19" s="13"/>
      <c r="O19" s="18"/>
    </row>
    <row r="20" spans="3:15" x14ac:dyDescent="0.25">
      <c r="C20" s="16"/>
      <c r="D20" s="13"/>
      <c r="E20" s="13"/>
      <c r="F20" s="13"/>
      <c r="G20" s="13"/>
      <c r="H20" s="13"/>
      <c r="I20" s="13"/>
      <c r="J20" s="13"/>
      <c r="K20" s="13"/>
      <c r="L20" s="13"/>
      <c r="M20" s="13"/>
      <c r="N20" s="13"/>
      <c r="O20" s="18"/>
    </row>
    <row r="21" spans="3:15" x14ac:dyDescent="0.25">
      <c r="C21" s="16"/>
      <c r="D21" s="13"/>
      <c r="E21" s="13"/>
      <c r="F21" s="13"/>
      <c r="G21" s="13"/>
      <c r="H21" s="13"/>
      <c r="I21" s="13"/>
      <c r="J21" s="13"/>
      <c r="K21" s="13"/>
      <c r="L21" s="13"/>
      <c r="M21" s="13"/>
      <c r="N21" s="13"/>
      <c r="O21" s="18"/>
    </row>
    <row r="22" spans="3:15" x14ac:dyDescent="0.25">
      <c r="C22" s="16"/>
      <c r="D22" s="13"/>
      <c r="E22" s="13"/>
      <c r="F22" s="13"/>
      <c r="G22" s="13"/>
      <c r="H22" s="13"/>
      <c r="I22" s="13"/>
      <c r="J22" s="13"/>
      <c r="K22" s="13"/>
      <c r="L22" s="13"/>
      <c r="M22" s="13"/>
      <c r="N22" s="13"/>
      <c r="O22" s="18"/>
    </row>
    <row r="23" spans="3:15" x14ac:dyDescent="0.25">
      <c r="C23" s="16"/>
      <c r="D23" s="13"/>
      <c r="E23" s="13"/>
      <c r="F23" s="13"/>
      <c r="G23" s="13"/>
      <c r="H23" s="13"/>
      <c r="I23" s="13"/>
      <c r="J23" s="13"/>
      <c r="K23" s="13"/>
      <c r="L23" s="13"/>
      <c r="M23" s="13"/>
      <c r="N23" s="13"/>
      <c r="O23" s="18"/>
    </row>
    <row r="24" spans="3:15" x14ac:dyDescent="0.25">
      <c r="C24" s="16"/>
      <c r="D24" s="13"/>
      <c r="E24" s="13"/>
      <c r="F24" s="13"/>
      <c r="G24" s="13"/>
      <c r="H24" s="13"/>
      <c r="I24" s="13"/>
      <c r="J24" s="13"/>
      <c r="K24" s="13"/>
      <c r="L24" s="13"/>
      <c r="M24" s="13"/>
      <c r="N24" s="13"/>
      <c r="O24" s="18"/>
    </row>
    <row r="25" spans="3:15" x14ac:dyDescent="0.25">
      <c r="C25" s="16"/>
      <c r="D25" s="13"/>
      <c r="E25" s="13"/>
      <c r="F25" s="13"/>
      <c r="G25" s="13"/>
      <c r="H25" s="13"/>
      <c r="I25" s="13"/>
      <c r="J25" s="13"/>
      <c r="K25" s="13"/>
      <c r="L25" s="13"/>
      <c r="M25" s="13"/>
      <c r="N25" s="13"/>
      <c r="O25" s="18"/>
    </row>
    <row r="26" spans="3:15" x14ac:dyDescent="0.25">
      <c r="C26" s="16"/>
      <c r="D26" s="13"/>
      <c r="E26" s="13"/>
      <c r="F26" s="13"/>
      <c r="G26" s="13"/>
      <c r="H26" s="13"/>
      <c r="I26" s="13"/>
      <c r="J26" s="13"/>
      <c r="K26" s="13"/>
      <c r="L26" s="13"/>
      <c r="M26" s="13"/>
      <c r="N26" s="13"/>
      <c r="O26" s="18"/>
    </row>
    <row r="27" spans="3:15" x14ac:dyDescent="0.25">
      <c r="C27" s="16"/>
      <c r="D27" s="13"/>
      <c r="E27" s="13"/>
      <c r="F27" s="13"/>
      <c r="G27" s="13"/>
      <c r="H27" s="13"/>
      <c r="I27" s="13"/>
      <c r="J27" s="13"/>
      <c r="K27" s="13"/>
      <c r="L27" s="13"/>
      <c r="M27" s="13"/>
      <c r="N27" s="13"/>
      <c r="O27" s="18"/>
    </row>
    <row r="28" spans="3:15" x14ac:dyDescent="0.25">
      <c r="C28" s="16"/>
      <c r="D28" s="13"/>
      <c r="E28" s="13"/>
      <c r="F28" s="13"/>
      <c r="G28" s="13"/>
      <c r="H28" s="13"/>
      <c r="I28" s="13"/>
      <c r="J28" s="13"/>
      <c r="K28" s="13"/>
      <c r="L28" s="13"/>
      <c r="M28" s="13"/>
      <c r="N28" s="13"/>
      <c r="O28" s="18"/>
    </row>
    <row r="29" spans="3:15" x14ac:dyDescent="0.25">
      <c r="C29" s="16"/>
      <c r="D29" s="13"/>
      <c r="E29" s="13"/>
      <c r="F29" s="13"/>
      <c r="G29" s="13"/>
      <c r="H29" s="13"/>
      <c r="I29" s="13"/>
      <c r="J29" s="13"/>
      <c r="K29" s="13"/>
      <c r="L29" s="13"/>
      <c r="M29" s="13"/>
      <c r="N29" s="13"/>
      <c r="O29" s="18"/>
    </row>
    <row r="30" spans="3:15" x14ac:dyDescent="0.25">
      <c r="C30" s="16"/>
      <c r="D30" s="13"/>
      <c r="E30" s="13"/>
      <c r="F30" s="13"/>
      <c r="G30" s="13"/>
      <c r="H30" s="13"/>
      <c r="I30" s="13"/>
      <c r="J30" s="13"/>
      <c r="K30" s="13"/>
      <c r="L30" s="13"/>
      <c r="M30" s="13"/>
      <c r="N30" s="13"/>
      <c r="O30" s="18"/>
    </row>
    <row r="31" spans="3:15" x14ac:dyDescent="0.25">
      <c r="C31" s="16"/>
      <c r="D31" s="13"/>
      <c r="E31" s="13"/>
      <c r="F31" s="13"/>
      <c r="G31" s="13"/>
      <c r="H31" s="13"/>
      <c r="I31" s="13"/>
      <c r="J31" s="13"/>
      <c r="K31" s="13"/>
      <c r="L31" s="13"/>
      <c r="M31" s="13"/>
      <c r="N31" s="13"/>
      <c r="O31" s="18"/>
    </row>
    <row r="32" spans="3:15" x14ac:dyDescent="0.25">
      <c r="C32" s="19"/>
      <c r="D32" s="20"/>
      <c r="E32" s="20"/>
      <c r="F32" s="20"/>
      <c r="G32" s="20"/>
      <c r="H32" s="20"/>
      <c r="I32" s="20"/>
      <c r="J32" s="20"/>
      <c r="K32" s="20"/>
      <c r="L32" s="20"/>
      <c r="M32" s="20"/>
      <c r="N32" s="20"/>
      <c r="O32" s="21"/>
    </row>
    <row r="33" spans="3:15" x14ac:dyDescent="0.25">
      <c r="C33" s="19"/>
      <c r="D33" s="20"/>
      <c r="E33" s="20"/>
      <c r="F33" s="20"/>
      <c r="G33" s="20"/>
      <c r="H33" s="20"/>
      <c r="I33" s="20"/>
      <c r="J33" s="20"/>
      <c r="K33" s="20"/>
      <c r="L33" s="20"/>
      <c r="M33" s="20"/>
      <c r="N33" s="20"/>
      <c r="O33" s="21"/>
    </row>
  </sheetData>
  <phoneticPr fontId="2" type="noConversion"/>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DCA8931C-9C9E-44FB-9312-0DA52212E5B1}">
            <xm:f>$L12='Settings and Totals'!$C$9</xm:f>
            <x14:dxf>
              <fill>
                <patternFill>
                  <bgColor theme="2" tint="-9.9948118533890809E-2"/>
                </patternFill>
              </fill>
            </x14:dxf>
          </x14:cfRule>
          <xm:sqref>C12:O33</xm:sqref>
        </x14:conditionalFormatting>
        <x14:conditionalFormatting xmlns:xm="http://schemas.microsoft.com/office/excel/2006/main">
          <x14:cfRule type="expression" priority="2" id="{F5D72BC8-EE6C-42AE-AD7E-C087859D000B}">
            <xm:f>$H12='Settings and Totals'!$C$14</xm:f>
            <x14:dxf>
              <fill>
                <patternFill>
                  <bgColor rgb="FF92D050"/>
                </patternFill>
              </fill>
            </x14:dxf>
          </x14:cfRule>
          <x14:cfRule type="expression" priority="3" id="{0CFD846A-BB0F-4180-9E07-CCC13BF50CC4}">
            <xm:f>$H12='Settings and Totals'!$C$13</xm:f>
            <x14:dxf>
              <fill>
                <patternFill>
                  <bgColor rgb="FFFFC000"/>
                </patternFill>
              </fill>
            </x14:dxf>
          </x14:cfRule>
          <x14:cfRule type="expression" priority="6" id="{571FD3A0-2607-4A2A-9F2B-0DA22937BB96}">
            <xm:f>$H12='Settings and Totals'!$C$12</xm:f>
            <x14:dxf>
              <fill>
                <patternFill>
                  <bgColor rgb="FFFF5353"/>
                </patternFill>
              </fill>
            </x14:dxf>
          </x14:cfRule>
          <xm:sqref>E12:E33 H12:H33</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9AC3E2E5-7D0D-452E-94FB-4D76C4C0CCAE}">
          <x14:formula1>
            <xm:f>'Settings and Totals'!$C$17:$C$26</xm:f>
          </x14:formula1>
          <xm:sqref>G12:G33</xm:sqref>
        </x14:dataValidation>
        <x14:dataValidation type="list" allowBlank="1" showInputMessage="1" showErrorMessage="1" xr:uid="{42484F13-5C56-4EED-8DE5-34C15A61B580}">
          <x14:formula1>
            <xm:f>'Settings and Totals'!$C$12:$C$14</xm:f>
          </x14:formula1>
          <xm:sqref>H12:H33</xm:sqref>
        </x14:dataValidation>
        <x14:dataValidation type="list" allowBlank="1" showInputMessage="1" showErrorMessage="1" xr:uid="{1204D915-4CB6-4F15-8987-5AF5D566A251}">
          <x14:formula1>
            <xm:f>'Settings and Totals'!$C$7:$C$9</xm:f>
          </x14:formula1>
          <xm:sqref>L12:L33</xm:sqref>
        </x14:dataValidation>
        <x14:dataValidation type="list" allowBlank="1" showInputMessage="1" showErrorMessage="1" xr:uid="{ACE500B2-BECD-44D7-A7B4-071763DCE790}">
          <x14:formula1>
            <xm:f>Profiling!$I$2:$I$33</xm:f>
          </x14:formula1>
          <xm:sqref>O12:O13</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350BE-2497-4F3F-91E3-85F5582FA155}">
  <dimension ref="B3:F37"/>
  <sheetViews>
    <sheetView workbookViewId="0">
      <selection activeCell="M15" sqref="M15"/>
    </sheetView>
  </sheetViews>
  <sheetFormatPr defaultRowHeight="15" x14ac:dyDescent="0.25"/>
  <cols>
    <col min="2" max="2" width="23" bestFit="1" customWidth="1"/>
  </cols>
  <sheetData>
    <row r="3" spans="2:6" x14ac:dyDescent="0.25">
      <c r="B3" s="11" t="s">
        <v>2068</v>
      </c>
      <c r="D3" s="11" t="s">
        <v>2069</v>
      </c>
      <c r="E3" t="s">
        <v>1046</v>
      </c>
      <c r="F3" t="s">
        <v>2083</v>
      </c>
    </row>
    <row r="4" spans="2:6" x14ac:dyDescent="0.25">
      <c r="B4" t="str" cm="1">
        <f t="array" ref="B4:B12">_xlfn.UNIQUE(faculty[Department])</f>
        <v>Physics</v>
      </c>
      <c r="D4" t="str" cm="1">
        <f t="array" ref="D4:D8">_xlfn.UNIQUE(Faculty!H:H)</f>
        <v>Campus</v>
      </c>
      <c r="E4" t="str" cm="1">
        <f t="array" ref="E4:E10">_xlfn.UNIQUE(Availability!B:B)</f>
        <v>Day</v>
      </c>
      <c r="F4" t="str" cm="1">
        <f t="array" ref="F4:F37">_xlfn.UNIQUE('Courses'!B:B)</f>
        <v>CourseName</v>
      </c>
    </row>
    <row r="5" spans="2:6" x14ac:dyDescent="0.25">
      <c r="B5" t="str">
        <v>Computer Science</v>
      </c>
      <c r="D5" t="str">
        <v>Hybrid</v>
      </c>
      <c r="E5" t="str">
        <v>Mon</v>
      </c>
      <c r="F5" t="str">
        <v>Chemometrics</v>
      </c>
    </row>
    <row r="6" spans="2:6" x14ac:dyDescent="0.25">
      <c r="B6" t="str">
        <v>Engineering Technology</v>
      </c>
      <c r="D6" t="str">
        <v>Toronto</v>
      </c>
      <c r="E6" t="str">
        <v>Fri</v>
      </c>
      <c r="F6" t="str">
        <v>Operations Management</v>
      </c>
    </row>
    <row r="7" spans="2:6" x14ac:dyDescent="0.25">
      <c r="B7" t="str">
        <v>Biology</v>
      </c>
      <c r="D7" t="str">
        <v>Remote</v>
      </c>
      <c r="E7" t="str">
        <v>Thu</v>
      </c>
      <c r="F7" t="str">
        <v>Game Theory</v>
      </c>
    </row>
    <row r="8" spans="2:6" x14ac:dyDescent="0.25">
      <c r="B8" t="str">
        <v>Business &amp; Management</v>
      </c>
      <c r="D8">
        <v>0</v>
      </c>
      <c r="E8" t="str">
        <v>Tue</v>
      </c>
      <c r="F8" t="str">
        <v>Genetics</v>
      </c>
    </row>
    <row r="9" spans="2:6" x14ac:dyDescent="0.25">
      <c r="B9" t="str">
        <v>Mathematics &amp; Statistics</v>
      </c>
      <c r="E9" t="str">
        <v>Wed</v>
      </c>
      <c r="F9" t="str">
        <v>Cloud Computing</v>
      </c>
    </row>
    <row r="10" spans="2:6" x14ac:dyDescent="0.25">
      <c r="B10" t="str">
        <v>Economics</v>
      </c>
      <c r="E10">
        <v>0</v>
      </c>
      <c r="F10" t="str">
        <v>IoT Fundamentals</v>
      </c>
    </row>
    <row r="11" spans="2:6" x14ac:dyDescent="0.25">
      <c r="B11" t="str">
        <v>Chemistry</v>
      </c>
      <c r="F11" t="str">
        <v>Microeconomics</v>
      </c>
    </row>
    <row r="12" spans="2:6" x14ac:dyDescent="0.25">
      <c r="B12" t="str">
        <v>Psychology</v>
      </c>
      <c r="F12" t="str">
        <v>Classical Mechanics</v>
      </c>
    </row>
    <row r="13" spans="2:6" x14ac:dyDescent="0.25">
      <c r="F13" t="str">
        <v>Project Management</v>
      </c>
    </row>
    <row r="14" spans="2:6" x14ac:dyDescent="0.25">
      <c r="F14" t="str">
        <v>Time Series Analysis</v>
      </c>
    </row>
    <row r="15" spans="2:6" x14ac:dyDescent="0.25">
      <c r="F15" t="str">
        <v>Quality Assurance</v>
      </c>
    </row>
    <row r="16" spans="2:6" x14ac:dyDescent="0.25">
      <c r="F16" t="str">
        <v>Macroeconomics</v>
      </c>
    </row>
    <row r="17" spans="6:6" x14ac:dyDescent="0.25">
      <c r="F17" t="str">
        <v>Thermodynamics</v>
      </c>
    </row>
    <row r="18" spans="6:6" x14ac:dyDescent="0.25">
      <c r="F18" t="str">
        <v>Systems Integration</v>
      </c>
    </row>
    <row r="19" spans="6:6" x14ac:dyDescent="0.25">
      <c r="F19" t="str">
        <v>Bioinformatics</v>
      </c>
    </row>
    <row r="20" spans="6:6" x14ac:dyDescent="0.25">
      <c r="F20" t="str">
        <v>Financial Accounting</v>
      </c>
    </row>
    <row r="21" spans="6:6" x14ac:dyDescent="0.25">
      <c r="F21" t="str">
        <v>Machine Learning</v>
      </c>
    </row>
    <row r="22" spans="6:6" x14ac:dyDescent="0.25">
      <c r="F22" t="str">
        <v>Computational Physics</v>
      </c>
    </row>
    <row r="23" spans="6:6" x14ac:dyDescent="0.25">
      <c r="F23" t="str">
        <v>Analytical Chemistry</v>
      </c>
    </row>
    <row r="24" spans="6:6" x14ac:dyDescent="0.25">
      <c r="F24" t="str">
        <v>Research Methods</v>
      </c>
    </row>
    <row r="25" spans="6:6" x14ac:dyDescent="0.25">
      <c r="F25" t="str">
        <v>Organic Chemistry</v>
      </c>
    </row>
    <row r="26" spans="6:6" x14ac:dyDescent="0.25">
      <c r="F26" t="str">
        <v>Network Architecture</v>
      </c>
    </row>
    <row r="27" spans="6:6" x14ac:dyDescent="0.25">
      <c r="F27" t="str">
        <v>Econometrics</v>
      </c>
    </row>
    <row r="28" spans="6:6" x14ac:dyDescent="0.25">
      <c r="F28" t="str">
        <v>Software Engineering</v>
      </c>
    </row>
    <row r="29" spans="6:6" x14ac:dyDescent="0.25">
      <c r="F29" t="str">
        <v>Data Structures</v>
      </c>
    </row>
    <row r="30" spans="6:6" x14ac:dyDescent="0.25">
      <c r="F30" t="str">
        <v>Embedded Systems</v>
      </c>
    </row>
    <row r="31" spans="6:6" x14ac:dyDescent="0.25">
      <c r="F31" t="str">
        <v>Behavioural Analytics</v>
      </c>
    </row>
    <row r="32" spans="6:6" x14ac:dyDescent="0.25">
      <c r="F32" t="str">
        <v>Quantum Mechanics</v>
      </c>
    </row>
    <row r="33" spans="6:6" x14ac:dyDescent="0.25">
      <c r="F33" t="str">
        <v>Microbiology</v>
      </c>
    </row>
    <row r="34" spans="6:6" x14ac:dyDescent="0.25">
      <c r="F34" t="str">
        <v>Molecular Biology</v>
      </c>
    </row>
    <row r="35" spans="6:6" x14ac:dyDescent="0.25">
      <c r="F35" t="str">
        <v>Databases</v>
      </c>
    </row>
    <row r="36" spans="6:6" x14ac:dyDescent="0.25">
      <c r="F36" t="str">
        <v>Cognitive Psychology</v>
      </c>
    </row>
    <row r="37" spans="6:6" x14ac:dyDescent="0.25">
      <c r="F37">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28088B-C84D-4EFE-ADDF-A1B28EFDD9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Faculty</vt:lpstr>
      <vt:lpstr>Courses</vt:lpstr>
      <vt:lpstr>Availability</vt:lpstr>
      <vt:lpstr>Assignments</vt:lpstr>
      <vt:lpstr>Profiling</vt:lpstr>
      <vt:lpstr>Settings and Totals</vt:lpstr>
      <vt:lpstr>Issue Log</vt:lpstr>
      <vt:lpstr>RefLists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Hiteshkumar Dalwadi</dc:creator>
  <cp:lastModifiedBy>Harsh Hiteshkumar Dalwadi</cp:lastModifiedBy>
  <dcterms:created xsi:type="dcterms:W3CDTF">2025-09-20T22:47:18Z</dcterms:created>
  <dcterms:modified xsi:type="dcterms:W3CDTF">2025-09-23T03:58:33Z</dcterms:modified>
</cp:coreProperties>
</file>