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E:\newvision\Benchmarking-20230614T172308Z-001-20230614T172818Z-001\Benchmarking-20230614T172308Z-001\Benchmarking\"/>
    </mc:Choice>
  </mc:AlternateContent>
  <bookViews>
    <workbookView xWindow="0" yWindow="0" windowWidth="23040" windowHeight="9384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J24" i="1" l="1"/>
  <c r="I24" i="1"/>
  <c r="F24" i="1"/>
  <c r="J23" i="1"/>
  <c r="I23" i="1"/>
  <c r="H23" i="1"/>
  <c r="H24" i="1" s="1"/>
  <c r="G23" i="1"/>
  <c r="G24" i="1" s="1"/>
  <c r="F23" i="1"/>
  <c r="E23" i="1"/>
  <c r="E24" i="1" s="1"/>
  <c r="D23" i="1"/>
  <c r="D24" i="1" s="1"/>
  <c r="C23" i="1"/>
  <c r="C24" i="1" s="1"/>
  <c r="B23" i="1"/>
  <c r="B24" i="1" s="1"/>
  <c r="I21" i="1"/>
  <c r="I27" i="1" s="1"/>
  <c r="I28" i="1" s="1"/>
  <c r="B21" i="1"/>
  <c r="B27" i="1" s="1"/>
  <c r="B28" i="1" s="1"/>
  <c r="J20" i="1"/>
  <c r="J21" i="1" s="1"/>
  <c r="I20" i="1"/>
  <c r="H20" i="1"/>
  <c r="H21" i="1" s="1"/>
  <c r="G20" i="1"/>
  <c r="G21" i="1" s="1"/>
  <c r="F20" i="1"/>
  <c r="F21" i="1" s="1"/>
  <c r="E20" i="1"/>
  <c r="E21" i="1" s="1"/>
  <c r="D20" i="1"/>
  <c r="D21" i="1" s="1"/>
  <c r="C20" i="1"/>
  <c r="C21" i="1" s="1"/>
  <c r="B20" i="1"/>
  <c r="J19" i="1"/>
  <c r="I19" i="1"/>
  <c r="H19" i="1"/>
  <c r="G19" i="1"/>
  <c r="F19" i="1"/>
  <c r="E19" i="1"/>
  <c r="D19" i="1"/>
  <c r="C19" i="1"/>
  <c r="J16" i="1"/>
  <c r="I16" i="1"/>
  <c r="H16" i="1"/>
  <c r="G16" i="1"/>
  <c r="F16" i="1"/>
  <c r="E16" i="1"/>
  <c r="D16" i="1"/>
  <c r="C16" i="1"/>
  <c r="B16" i="1"/>
  <c r="H11" i="1"/>
  <c r="G11" i="1"/>
  <c r="F11" i="1"/>
  <c r="E11" i="1"/>
  <c r="C11" i="1"/>
  <c r="J5" i="1"/>
  <c r="I5" i="1"/>
  <c r="H5" i="1"/>
  <c r="G5" i="1"/>
  <c r="F5" i="1"/>
  <c r="E5" i="1"/>
  <c r="D5" i="1"/>
  <c r="D11" i="1" s="1"/>
  <c r="C5" i="1"/>
  <c r="B5" i="1"/>
  <c r="B11" i="1" s="1"/>
  <c r="J3" i="1"/>
  <c r="I3" i="1"/>
  <c r="H3" i="1"/>
  <c r="G3" i="1"/>
  <c r="F3" i="1"/>
  <c r="E3" i="1"/>
  <c r="D3" i="1"/>
  <c r="C3" i="1"/>
  <c r="B3" i="1"/>
  <c r="C27" i="1" l="1"/>
  <c r="C28" i="1" s="1"/>
  <c r="C22" i="1"/>
  <c r="D27" i="1"/>
  <c r="D28" i="1" s="1"/>
  <c r="D22" i="1"/>
  <c r="F27" i="1"/>
  <c r="F28" i="1" s="1"/>
  <c r="F22" i="1"/>
  <c r="E27" i="1"/>
  <c r="E28" i="1" s="1"/>
  <c r="E22" i="1"/>
  <c r="G27" i="1"/>
  <c r="G28" i="1" s="1"/>
  <c r="G22" i="1"/>
  <c r="H27" i="1"/>
  <c r="H28" i="1" s="1"/>
  <c r="H22" i="1"/>
  <c r="J22" i="1"/>
  <c r="J27" i="1"/>
  <c r="B22" i="1"/>
  <c r="J11" i="1"/>
  <c r="I22" i="1"/>
  <c r="I11" i="1"/>
  <c r="J30" i="1" l="1"/>
  <c r="J31" i="1" s="1"/>
  <c r="J28" i="1"/>
  <c r="E8" i="1"/>
  <c r="E6" i="1"/>
  <c r="E12" i="1"/>
  <c r="F12" i="1"/>
  <c r="F8" i="1"/>
  <c r="F6" i="1"/>
  <c r="H12" i="1"/>
  <c r="H6" i="1"/>
  <c r="H8" i="1"/>
  <c r="B8" i="1"/>
  <c r="B6" i="1"/>
  <c r="B12" i="1"/>
  <c r="I12" i="1"/>
  <c r="I6" i="1"/>
  <c r="I8" i="1"/>
  <c r="G12" i="1"/>
  <c r="G8" i="1"/>
  <c r="G6" i="1"/>
  <c r="J8" i="1"/>
  <c r="J12" i="1"/>
  <c r="J6" i="1"/>
  <c r="C8" i="1"/>
  <c r="C6" i="1"/>
  <c r="C12" i="1"/>
  <c r="D12" i="1"/>
  <c r="D6" i="1"/>
  <c r="D8" i="1"/>
</calcChain>
</file>

<file path=xl/sharedStrings.xml><?xml version="1.0" encoding="utf-8"?>
<sst xmlns="http://schemas.openxmlformats.org/spreadsheetml/2006/main" count="30" uniqueCount="20">
  <si>
    <t>Net Sales</t>
  </si>
  <si>
    <t>% Growth</t>
  </si>
  <si>
    <t>COGS (EXCLUDING D&amp;A and INCLUDING Corp. Allocation)</t>
  </si>
  <si>
    <t>Gross Profit</t>
  </si>
  <si>
    <t>% Margin</t>
  </si>
  <si>
    <t>SG&amp;A (EXCLUDING D&amp;A and INCLUDING Corp. Allocation)</t>
  </si>
  <si>
    <t>% Sales</t>
  </si>
  <si>
    <t>Other Expense</t>
  </si>
  <si>
    <t>Pro Forma and Run-rate Adjustments</t>
  </si>
  <si>
    <t>PF Adj. EBITDA (INCLUDING Corp. Allocation)</t>
  </si>
  <si>
    <t>Masonite Corporate Allocation</t>
  </si>
  <si>
    <t>Corporate Allocation - COGS</t>
  </si>
  <si>
    <t>Corporate Allocation - SG&amp;A</t>
  </si>
  <si>
    <t>Total Corporate Allocation</t>
  </si>
  <si>
    <t>Summary Financials EXCLUDING Masonite Corporate Allocation</t>
  </si>
  <si>
    <t>COGS (EXCLUDING D&amp;A and Corp. Allocation)</t>
  </si>
  <si>
    <t>SG&amp;A (EXCLUDING D&amp;A and Corp. Allocation)</t>
  </si>
  <si>
    <t>PF Adj. EBITDA (EXCLUDING Corp. Allocation)</t>
  </si>
  <si>
    <t>Total Standalone Costs</t>
  </si>
  <si>
    <t>PF Adj. EBITDA less Standalone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</si>
</sst>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5" formatCode="&quot;$&quot;#,##0.0_);\(&quot;$&quot;#,##0.0\);_(* &quot;-&quot;_)"/>
    <numFmt numFmtId="166" formatCode="0.0%_);\(0.0%\);0.0%_)"/>
    <numFmt numFmtId="167" formatCode="&quot;$&quot;#,##0.0_);\(&quot;$&quot;#,##0.0\)"/>
  </numFmts>
  <fonts count="6" x14ac:knownFonts="1">
    <font>
      <sz val="10"/>
      <color rgb="FF000000"/>
      <name val="Arial"/>
      <scheme val="minor"/>
    </font>
    <font>
      <sz val="10"/>
      <color theme="1"/>
      <name val="Arial"/>
    </font>
    <font>
      <b/>
      <sz val="10"/>
      <color theme="1"/>
      <name val="Arial"/>
    </font>
    <font>
      <i/>
      <sz val="10"/>
      <color theme="1"/>
      <name val="Arial"/>
    </font>
    <font>
      <b/>
      <u/>
      <sz val="10"/>
      <color theme="1"/>
      <name val="Arial"/>
    </font>
    <font>
      <b/>
      <u/>
      <sz val="10"/>
      <color theme="1"/>
      <name val="Arial"/>
    </font>
  </fonts>
  <fills count="4">
    <fill>
      <patternFill patternType="none"/>
    </fill>
    <fill>
      <patternFill patternType="gray125"/>
    </fill>
    <fill>
      <patternFill patternType="solid">
        <fgColor rgb="FFF2F2F2"/>
        <bgColor rgb="FFF2F2F2"/>
      </patternFill>
    </fill>
    <fill>
      <patternFill patternType="solid">
        <fgColor rgb="FFB7B7B7"/>
        <bgColor rgb="FFB7B7B7"/>
      </patternFill>
    </fill>
  </fills>
  <borders count="8">
    <border>
      <left/>
      <right/>
      <top/>
      <bottom/>
      <diagonal/>
    </border>
    <border>
      <left/>
      <right style="dotted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 applyFont="1" applyAlignment="1"/>
    <xf numFmtId="0" fontId="2" fillId="2" borderId="0" xfId="0" applyFont="1" applyFill="1" applyAlignment="1"/>
    <xf numFmtId="165" fontId="2" fillId="2" borderId="0" xfId="0" applyNumberFormat="1" applyFont="1" applyFill="1" applyAlignment="1">
      <alignment horizontal="right"/>
    </xf>
    <xf numFmtId="0" fontId="3" fillId="0" borderId="0" xfId="0" applyFont="1" applyAlignment="1"/>
    <xf numFmtId="166" fontId="3" fillId="0" borderId="0" xfId="0" applyNumberFormat="1" applyFont="1" applyAlignment="1">
      <alignment horizontal="right"/>
    </xf>
    <xf numFmtId="166" fontId="3" fillId="0" borderId="1" xfId="0" applyNumberFormat="1" applyFont="1" applyBorder="1" applyAlignment="1">
      <alignment horizontal="right"/>
    </xf>
    <xf numFmtId="0" fontId="1" fillId="0" borderId="2" xfId="0" applyFont="1" applyBorder="1" applyAlignment="1"/>
    <xf numFmtId="165" fontId="1" fillId="0" borderId="2" xfId="0" applyNumberFormat="1" applyFont="1" applyBorder="1" applyAlignment="1">
      <alignment horizontal="right"/>
    </xf>
    <xf numFmtId="165" fontId="1" fillId="0" borderId="3" xfId="0" applyNumberFormat="1" applyFont="1" applyBorder="1" applyAlignment="1">
      <alignment horizontal="right"/>
    </xf>
    <xf numFmtId="0" fontId="1" fillId="0" borderId="0" xfId="0" applyFont="1" applyAlignment="1"/>
    <xf numFmtId="165" fontId="1" fillId="0" borderId="0" xfId="0" applyNumberFormat="1" applyFont="1" applyAlignment="1">
      <alignment horizontal="right"/>
    </xf>
    <xf numFmtId="165" fontId="1" fillId="0" borderId="1" xfId="0" applyNumberFormat="1" applyFont="1" applyBorder="1" applyAlignment="1">
      <alignment horizontal="right"/>
    </xf>
    <xf numFmtId="167" fontId="2" fillId="2" borderId="0" xfId="0" applyNumberFormat="1" applyFont="1" applyFill="1" applyAlignment="1">
      <alignment horizontal="right"/>
    </xf>
    <xf numFmtId="0" fontId="3" fillId="0" borderId="2" xfId="0" applyFont="1" applyBorder="1" applyAlignment="1"/>
    <xf numFmtId="166" fontId="3" fillId="0" borderId="2" xfId="0" applyNumberFormat="1" applyFont="1" applyBorder="1" applyAlignment="1">
      <alignment horizontal="right"/>
    </xf>
    <xf numFmtId="166" fontId="3" fillId="0" borderId="3" xfId="0" applyNumberFormat="1" applyFont="1" applyBorder="1" applyAlignment="1">
      <alignment horizontal="right"/>
    </xf>
    <xf numFmtId="0" fontId="4" fillId="0" borderId="4" xfId="0" applyFont="1" applyBorder="1" applyAlignment="1"/>
    <xf numFmtId="0" fontId="1" fillId="0" borderId="0" xfId="0" applyFont="1"/>
    <xf numFmtId="165" fontId="1" fillId="0" borderId="0" xfId="0" applyNumberFormat="1" applyFont="1" applyAlignment="1"/>
    <xf numFmtId="165" fontId="1" fillId="0" borderId="1" xfId="0" applyNumberFormat="1" applyFont="1" applyBorder="1" applyAlignment="1"/>
    <xf numFmtId="165" fontId="1" fillId="0" borderId="5" xfId="0" applyNumberFormat="1" applyFont="1" applyBorder="1" applyAlignment="1"/>
    <xf numFmtId="0" fontId="1" fillId="0" borderId="4" xfId="0" applyFont="1" applyBorder="1" applyAlignment="1"/>
    <xf numFmtId="165" fontId="1" fillId="0" borderId="5" xfId="0" applyNumberFormat="1" applyFont="1" applyBorder="1" applyAlignment="1">
      <alignment horizontal="right"/>
    </xf>
    <xf numFmtId="0" fontId="1" fillId="0" borderId="6" xfId="0" applyFont="1" applyBorder="1" applyAlignment="1"/>
    <xf numFmtId="165" fontId="1" fillId="0" borderId="7" xfId="0" applyNumberFormat="1" applyFont="1" applyBorder="1" applyAlignment="1">
      <alignment horizontal="right"/>
    </xf>
    <xf numFmtId="0" fontId="2" fillId="0" borderId="6" xfId="0" applyFont="1" applyBorder="1" applyAlignment="1"/>
    <xf numFmtId="165" fontId="2" fillId="0" borderId="2" xfId="0" applyNumberFormat="1" applyFont="1" applyBorder="1" applyAlignment="1">
      <alignment horizontal="right"/>
    </xf>
    <xf numFmtId="165" fontId="2" fillId="0" borderId="3" xfId="0" applyNumberFormat="1" applyFont="1" applyBorder="1" applyAlignment="1">
      <alignment horizontal="right"/>
    </xf>
    <xf numFmtId="165" fontId="2" fillId="0" borderId="7" xfId="0" applyNumberFormat="1" applyFont="1" applyBorder="1" applyAlignment="1">
      <alignment horizontal="right"/>
    </xf>
    <xf numFmtId="0" fontId="5" fillId="0" borderId="2" xfId="0" applyFont="1" applyBorder="1" applyAlignment="1"/>
    <xf numFmtId="0" fontId="1" fillId="0" borderId="2" xfId="0" applyFont="1" applyBorder="1"/>
    <xf numFmtId="165" fontId="1" fillId="0" borderId="2" xfId="0" applyNumberFormat="1" applyFont="1" applyBorder="1" applyAlignment="1"/>
    <xf numFmtId="165" fontId="1" fillId="0" borderId="3" xfId="0" applyNumberFormat="1" applyFont="1" applyBorder="1" applyAlignment="1"/>
    <xf numFmtId="165" fontId="1" fillId="3" borderId="2" xfId="0" applyNumberFormat="1" applyFont="1" applyFill="1" applyBorder="1" applyAlignment="1"/>
    <xf numFmtId="165" fontId="1" fillId="3" borderId="0" xfId="0" applyNumberFormat="1" applyFont="1" applyFill="1" applyAlignment="1"/>
    <xf numFmtId="165" fontId="1" fillId="3" borderId="1" xfId="0" applyNumberFormat="1" applyFont="1" applyFill="1" applyBorder="1" applyAlignment="1"/>
    <xf numFmtId="166" fontId="1" fillId="3" borderId="0" xfId="0" applyNumberFormat="1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J31"/>
  <sheetViews>
    <sheetView tabSelected="1" view="pageBreakPreview" zoomScaleNormal="100" zoomScaleSheetLayoutView="100" workbookViewId="0"/>
  </sheetViews>
  <sheetFormatPr defaultColWidth="12.6640625" defaultRowHeight="15.75" customHeight="1" x14ac:dyDescent="0.25"/>
  <cols>
    <col min="1" max="1" width="52.109375" customWidth="1"/>
  </cols>
  <sheetData>
    <row r="1" spans="1:10" x14ac:dyDescent="0.25">
      <c r="B1">
        <v>2015</v>
      </c>
      <c r="C1">
        <v>2016</v>
      </c>
      <c r="D1">
        <v>2017</v>
      </c>
      <c r="E1">
        <v>2018</v>
      </c>
      <c r="F1">
        <v>2019</v>
      </c>
      <c r="G1">
        <v>2020</v>
      </c>
      <c r="H1">
        <v>2021</v>
      </c>
      <c r="I1">
        <v>2022</v>
      </c>
      <c r="J1">
        <v>2023</v>
      </c>
    </row>
    <row r="2" spans="1:10" x14ac:dyDescent="0.25">
      <c r="A2" s="1" t="s">
        <v>0</v>
      </c>
      <c r="B2" s="2">
        <v>302.12861960000004</v>
      </c>
      <c r="C2" s="2">
        <v>312.24134430000004</v>
      </c>
      <c r="D2" s="2">
        <v>307.23679920000001</v>
      </c>
      <c r="E2" s="2">
        <v>340.6085195</v>
      </c>
      <c r="F2" s="2">
        <v>380.30001179999999</v>
      </c>
      <c r="G2" s="2">
        <v>358.09862889280924</v>
      </c>
      <c r="H2" s="2">
        <v>303.1491795891589</v>
      </c>
      <c r="I2" s="2">
        <v>323.06905020040494</v>
      </c>
      <c r="J2" s="2">
        <v>373.81860303640332</v>
      </c>
    </row>
    <row r="3" spans="1:10" x14ac:dyDescent="0.25">
      <c r="A3" s="3" t="s">
        <v>1</v>
      </c>
      <c r="B3" s="4">
        <f>IFERROR(B2/277.6-1,"-")</f>
        <v>8.8359580691642625E-2</v>
      </c>
      <c r="C3" s="4">
        <f t="shared" ref="C3:J3" si="0">IFERROR(C2/B2-1,"-")</f>
        <v>3.3471588071956271E-2</v>
      </c>
      <c r="D3" s="4">
        <f t="shared" si="0"/>
        <v>-1.6027810510550689E-2</v>
      </c>
      <c r="E3" s="4">
        <f t="shared" si="0"/>
        <v>0.10861889066314689</v>
      </c>
      <c r="F3" s="4">
        <f t="shared" si="0"/>
        <v>0.11653112012073441</v>
      </c>
      <c r="G3" s="4">
        <f t="shared" si="0"/>
        <v>-5.8378601678472863E-2</v>
      </c>
      <c r="H3" s="4">
        <f t="shared" si="0"/>
        <v>-0.15344780702888006</v>
      </c>
      <c r="I3" s="5">
        <f t="shared" si="0"/>
        <v>6.5709795547665095E-2</v>
      </c>
      <c r="J3" s="4">
        <f t="shared" si="0"/>
        <v>0.15708577718762484</v>
      </c>
    </row>
    <row r="4" spans="1:10" x14ac:dyDescent="0.25">
      <c r="A4" s="6" t="s">
        <v>2</v>
      </c>
      <c r="B4" s="7">
        <v>-243.7731708</v>
      </c>
      <c r="C4" s="7">
        <v>-253.2578489</v>
      </c>
      <c r="D4" s="7">
        <v>-241.65319309999998</v>
      </c>
      <c r="E4" s="7">
        <v>-264.22561289999999</v>
      </c>
      <c r="F4" s="7">
        <v>-294.86913329999999</v>
      </c>
      <c r="G4" s="7">
        <v>-281.05184223791503</v>
      </c>
      <c r="H4" s="7">
        <v>-259.59224847215097</v>
      </c>
      <c r="I4" s="8">
        <v>-281.04226410463002</v>
      </c>
      <c r="J4" s="7">
        <v>-303.08940552469591</v>
      </c>
    </row>
    <row r="5" spans="1:10" x14ac:dyDescent="0.25">
      <c r="A5" s="1" t="s">
        <v>3</v>
      </c>
      <c r="B5" s="2">
        <f t="shared" ref="B5:J5" si="1">B2+B4</f>
        <v>58.355448800000033</v>
      </c>
      <c r="C5" s="2">
        <f t="shared" si="1"/>
        <v>58.983495400000038</v>
      </c>
      <c r="D5" s="2">
        <f t="shared" si="1"/>
        <v>65.583606100000026</v>
      </c>
      <c r="E5" s="2">
        <f t="shared" si="1"/>
        <v>76.382906600000013</v>
      </c>
      <c r="F5" s="2">
        <f t="shared" si="1"/>
        <v>85.430878500000006</v>
      </c>
      <c r="G5" s="2">
        <f t="shared" si="1"/>
        <v>77.04678665489422</v>
      </c>
      <c r="H5" s="2">
        <f t="shared" si="1"/>
        <v>43.556931117007935</v>
      </c>
      <c r="I5" s="2">
        <f t="shared" si="1"/>
        <v>42.026786095774924</v>
      </c>
      <c r="J5" s="2">
        <f t="shared" si="1"/>
        <v>70.729197511707412</v>
      </c>
    </row>
    <row r="6" spans="1:10" x14ac:dyDescent="0.25">
      <c r="A6" s="3" t="s">
        <v>4</v>
      </c>
      <c r="B6" s="4" t="str">
        <f t="shared" ref="B6:J6" ca="1" si="2">B5/B$6</f>
        <v>#REF!</v>
      </c>
      <c r="C6" s="4" t="str">
        <f t="shared" ca="1" si="2"/>
        <v>#REF!</v>
      </c>
      <c r="D6" s="4" t="str">
        <f t="shared" ca="1" si="2"/>
        <v>#REF!</v>
      </c>
      <c r="E6" s="4" t="str">
        <f t="shared" ca="1" si="2"/>
        <v>#REF!</v>
      </c>
      <c r="F6" s="4" t="str">
        <f t="shared" ca="1" si="2"/>
        <v>#REF!</v>
      </c>
      <c r="G6" s="4" t="str">
        <f t="shared" ca="1" si="2"/>
        <v>#REF!</v>
      </c>
      <c r="H6" s="4" t="str">
        <f t="shared" ca="1" si="2"/>
        <v>#REF!</v>
      </c>
      <c r="I6" s="5" t="str">
        <f t="shared" ca="1" si="2"/>
        <v>#REF!</v>
      </c>
      <c r="J6" s="4" t="str">
        <f t="shared" ca="1" si="2"/>
        <v>#REF!</v>
      </c>
    </row>
    <row r="7" spans="1:10" x14ac:dyDescent="0.25">
      <c r="A7" s="9" t="s">
        <v>5</v>
      </c>
      <c r="B7" s="10">
        <v>-35.052458799999997</v>
      </c>
      <c r="C7" s="10">
        <v>-33.956355200000004</v>
      </c>
      <c r="D7" s="10">
        <v>-35.575581899999996</v>
      </c>
      <c r="E7" s="10">
        <v>-38.481714799999999</v>
      </c>
      <c r="F7" s="10">
        <v>-44.979334299999998</v>
      </c>
      <c r="G7" s="10">
        <v>-42.265580769399996</v>
      </c>
      <c r="H7" s="10">
        <v>-42.345567636733335</v>
      </c>
      <c r="I7" s="11">
        <v>-44.241574452310829</v>
      </c>
      <c r="J7" s="10">
        <v>-45.799587060086807</v>
      </c>
    </row>
    <row r="8" spans="1:10" x14ac:dyDescent="0.25">
      <c r="A8" s="3" t="s">
        <v>6</v>
      </c>
      <c r="B8" s="4" t="str">
        <f t="shared" ref="B8:J8" ca="1" si="3">-B7/B$6</f>
        <v>#REF!</v>
      </c>
      <c r="C8" s="4" t="str">
        <f t="shared" ca="1" si="3"/>
        <v>#REF!</v>
      </c>
      <c r="D8" s="4" t="str">
        <f t="shared" ca="1" si="3"/>
        <v>#REF!</v>
      </c>
      <c r="E8" s="4" t="str">
        <f t="shared" ca="1" si="3"/>
        <v>#REF!</v>
      </c>
      <c r="F8" s="4" t="str">
        <f t="shared" ca="1" si="3"/>
        <v>#REF!</v>
      </c>
      <c r="G8" s="4" t="str">
        <f t="shared" ca="1" si="3"/>
        <v>#REF!</v>
      </c>
      <c r="H8" s="4" t="str">
        <f t="shared" ca="1" si="3"/>
        <v>#REF!</v>
      </c>
      <c r="I8" s="5" t="str">
        <f t="shared" ca="1" si="3"/>
        <v>#REF!</v>
      </c>
      <c r="J8" s="4" t="str">
        <f t="shared" ca="1" si="3"/>
        <v>#REF!</v>
      </c>
    </row>
    <row r="9" spans="1:10" x14ac:dyDescent="0.25">
      <c r="A9" s="9" t="s">
        <v>7</v>
      </c>
      <c r="B9" s="10">
        <v>-2.1583999999999999E-2</v>
      </c>
      <c r="C9" s="10">
        <v>0.13284599999999999</v>
      </c>
      <c r="D9" s="10">
        <v>4.2369999999999998E-2</v>
      </c>
      <c r="E9" s="10">
        <v>-0.15873899999999999</v>
      </c>
      <c r="F9" s="10">
        <v>1.7989999999999999E-2</v>
      </c>
      <c r="G9" s="10">
        <v>0</v>
      </c>
      <c r="H9" s="10">
        <v>0</v>
      </c>
      <c r="I9" s="11">
        <v>0</v>
      </c>
      <c r="J9" s="10">
        <v>0</v>
      </c>
    </row>
    <row r="10" spans="1:10" x14ac:dyDescent="0.25">
      <c r="A10" s="6" t="s">
        <v>8</v>
      </c>
      <c r="B10" s="7">
        <v>0</v>
      </c>
      <c r="C10" s="7">
        <v>0</v>
      </c>
      <c r="D10" s="7">
        <v>0</v>
      </c>
      <c r="E10" s="7">
        <v>0</v>
      </c>
      <c r="F10" s="7">
        <v>0</v>
      </c>
      <c r="G10" s="7">
        <v>3.520931306</v>
      </c>
      <c r="H10" s="7">
        <v>2.5428129835857529</v>
      </c>
      <c r="I10" s="8">
        <v>8.730355490043241</v>
      </c>
      <c r="J10" s="7">
        <v>0</v>
      </c>
    </row>
    <row r="11" spans="1:10" x14ac:dyDescent="0.25">
      <c r="A11" s="1" t="s">
        <v>9</v>
      </c>
      <c r="B11" s="12">
        <f t="shared" ref="B11:J11" si="4">B5+B7+B9+B10</f>
        <v>23.281406000000036</v>
      </c>
      <c r="C11" s="12">
        <f t="shared" si="4"/>
        <v>25.159986200000034</v>
      </c>
      <c r="D11" s="12">
        <f t="shared" si="4"/>
        <v>30.050394200000028</v>
      </c>
      <c r="E11" s="12">
        <f t="shared" si="4"/>
        <v>37.742452800000017</v>
      </c>
      <c r="F11" s="12">
        <f t="shared" si="4"/>
        <v>40.469534200000005</v>
      </c>
      <c r="G11" s="12">
        <f t="shared" si="4"/>
        <v>38.302137191494225</v>
      </c>
      <c r="H11" s="12">
        <f t="shared" si="4"/>
        <v>3.7541764638603521</v>
      </c>
      <c r="I11" s="12">
        <f t="shared" si="4"/>
        <v>6.5155671335073357</v>
      </c>
      <c r="J11" s="2">
        <f t="shared" si="4"/>
        <v>24.929610451620604</v>
      </c>
    </row>
    <row r="12" spans="1:10" x14ac:dyDescent="0.25">
      <c r="A12" s="13" t="s">
        <v>4</v>
      </c>
      <c r="B12" s="14" t="str">
        <f t="shared" ref="B12:J12" ca="1" si="5">B11/B$6</f>
        <v>#REF!</v>
      </c>
      <c r="C12" s="14" t="str">
        <f t="shared" ca="1" si="5"/>
        <v>#REF!</v>
      </c>
      <c r="D12" s="14" t="str">
        <f t="shared" ca="1" si="5"/>
        <v>#REF!</v>
      </c>
      <c r="E12" s="14" t="str">
        <f t="shared" ca="1" si="5"/>
        <v>#REF!</v>
      </c>
      <c r="F12" s="14" t="str">
        <f t="shared" ca="1" si="5"/>
        <v>#REF!</v>
      </c>
      <c r="G12" s="14" t="str">
        <f t="shared" ca="1" si="5"/>
        <v>#REF!</v>
      </c>
      <c r="H12" s="14" t="str">
        <f t="shared" ca="1" si="5"/>
        <v>#REF!</v>
      </c>
      <c r="I12" s="15" t="str">
        <f t="shared" ca="1" si="5"/>
        <v>#REF!</v>
      </c>
      <c r="J12" s="14" t="str">
        <f t="shared" ca="1" si="5"/>
        <v>#REF!</v>
      </c>
    </row>
    <row r="13" spans="1:10" x14ac:dyDescent="0.25">
      <c r="A13" s="16" t="s">
        <v>10</v>
      </c>
      <c r="B13" s="17"/>
      <c r="C13" s="17"/>
      <c r="D13" s="17"/>
      <c r="E13" s="17"/>
      <c r="F13" s="18"/>
      <c r="G13" s="18"/>
      <c r="H13" s="18"/>
      <c r="I13" s="19"/>
      <c r="J13" s="20"/>
    </row>
    <row r="14" spans="1:10" x14ac:dyDescent="0.25">
      <c r="A14" s="21" t="s">
        <v>11</v>
      </c>
      <c r="B14" s="10">
        <v>7.3520000000001169E-4</v>
      </c>
      <c r="C14" s="10">
        <v>3.1675838999999999</v>
      </c>
      <c r="D14" s="10">
        <v>3.2863986000000001</v>
      </c>
      <c r="E14" s="10">
        <v>3.2842169999999999</v>
      </c>
      <c r="F14" s="10">
        <v>3.3827340000000001</v>
      </c>
      <c r="G14" s="10">
        <v>3.4502519999999999</v>
      </c>
      <c r="H14" s="10">
        <v>3.5537596000000002</v>
      </c>
      <c r="I14" s="11">
        <v>3.6603727999999998</v>
      </c>
      <c r="J14" s="22">
        <v>3.84339144</v>
      </c>
    </row>
    <row r="15" spans="1:10" x14ac:dyDescent="0.25">
      <c r="A15" s="23" t="s">
        <v>12</v>
      </c>
      <c r="B15" s="7">
        <v>6.5589969999999997</v>
      </c>
      <c r="C15" s="7">
        <v>4.6141480000000001</v>
      </c>
      <c r="D15" s="7">
        <v>5.5856339999999998</v>
      </c>
      <c r="E15" s="7">
        <v>5.5856308999999991</v>
      </c>
      <c r="F15" s="7">
        <v>7.1918508000000001</v>
      </c>
      <c r="G15" s="7">
        <v>7.3344945999999993</v>
      </c>
      <c r="H15" s="7">
        <v>7.5545319999999991</v>
      </c>
      <c r="I15" s="8">
        <v>7.7811643999999998</v>
      </c>
      <c r="J15" s="24">
        <v>8.1702263580000007</v>
      </c>
    </row>
    <row r="16" spans="1:10" x14ac:dyDescent="0.25">
      <c r="A16" s="25" t="s">
        <v>13</v>
      </c>
      <c r="B16" s="26">
        <f t="shared" ref="B16:J16" si="6">B14+B15</f>
        <v>6.5597322</v>
      </c>
      <c r="C16" s="26">
        <f t="shared" si="6"/>
        <v>7.7817319000000005</v>
      </c>
      <c r="D16" s="26">
        <f t="shared" si="6"/>
        <v>8.8720326000000007</v>
      </c>
      <c r="E16" s="26">
        <f t="shared" si="6"/>
        <v>8.8698478999999999</v>
      </c>
      <c r="F16" s="26">
        <f t="shared" si="6"/>
        <v>10.5745848</v>
      </c>
      <c r="G16" s="26">
        <f t="shared" si="6"/>
        <v>10.784746599999998</v>
      </c>
      <c r="H16" s="26">
        <f t="shared" si="6"/>
        <v>11.108291599999999</v>
      </c>
      <c r="I16" s="27">
        <f t="shared" si="6"/>
        <v>11.441537199999999</v>
      </c>
      <c r="J16" s="28">
        <f t="shared" si="6"/>
        <v>12.013617798</v>
      </c>
    </row>
    <row r="17" spans="1:10" x14ac:dyDescent="0.25">
      <c r="A17" s="29" t="s">
        <v>14</v>
      </c>
      <c r="B17" s="30"/>
      <c r="C17" s="30"/>
      <c r="D17" s="30"/>
      <c r="E17" s="30"/>
      <c r="F17" s="31"/>
      <c r="G17" s="31"/>
      <c r="H17" s="31"/>
      <c r="I17" s="32"/>
      <c r="J17" s="31"/>
    </row>
    <row r="18" spans="1:10" x14ac:dyDescent="0.25">
      <c r="A18" s="1" t="s">
        <v>0</v>
      </c>
      <c r="B18" s="2">
        <v>302.12861960000004</v>
      </c>
      <c r="C18" s="2">
        <v>312.24134430000004</v>
      </c>
      <c r="D18" s="2">
        <v>307.23679920000001</v>
      </c>
      <c r="E18" s="2">
        <v>340.6085195</v>
      </c>
      <c r="F18" s="2">
        <v>380.30001179999999</v>
      </c>
      <c r="G18" s="2">
        <v>358.09862889280924</v>
      </c>
      <c r="H18" s="2">
        <v>303.1491795891589</v>
      </c>
      <c r="I18" s="2">
        <v>323.06905020040494</v>
      </c>
      <c r="J18" s="2">
        <v>373.81860303640332</v>
      </c>
    </row>
    <row r="19" spans="1:10" x14ac:dyDescent="0.25">
      <c r="A19" s="3" t="s">
        <v>1</v>
      </c>
      <c r="B19" s="4">
        <v>8.8359580691642625E-2</v>
      </c>
      <c r="C19" s="4">
        <f t="shared" ref="C19:J19" si="7">IFERROR(C18/B18-1,"-")</f>
        <v>3.3471588071956271E-2</v>
      </c>
      <c r="D19" s="4">
        <f t="shared" si="7"/>
        <v>-1.6027810510550689E-2</v>
      </c>
      <c r="E19" s="4">
        <f t="shared" si="7"/>
        <v>0.10861889066314689</v>
      </c>
      <c r="F19" s="4">
        <f t="shared" si="7"/>
        <v>0.11653112012073441</v>
      </c>
      <c r="G19" s="4">
        <f t="shared" si="7"/>
        <v>-5.8378601678472863E-2</v>
      </c>
      <c r="H19" s="4">
        <f t="shared" si="7"/>
        <v>-0.15344780702888006</v>
      </c>
      <c r="I19" s="5">
        <f t="shared" si="7"/>
        <v>6.5709795547665095E-2</v>
      </c>
      <c r="J19" s="4">
        <f t="shared" si="7"/>
        <v>0.15708577718762484</v>
      </c>
    </row>
    <row r="20" spans="1:10" x14ac:dyDescent="0.25">
      <c r="A20" s="6" t="s">
        <v>15</v>
      </c>
      <c r="B20" s="7">
        <f t="shared" ref="B20:J20" si="8">B4+B14</f>
        <v>-243.77243559999999</v>
      </c>
      <c r="C20" s="7">
        <f t="shared" si="8"/>
        <v>-250.09026499999999</v>
      </c>
      <c r="D20" s="7">
        <f t="shared" si="8"/>
        <v>-238.36679449999997</v>
      </c>
      <c r="E20" s="7">
        <f t="shared" si="8"/>
        <v>-260.94139589999997</v>
      </c>
      <c r="F20" s="7">
        <f t="shared" si="8"/>
        <v>-291.48639929999996</v>
      </c>
      <c r="G20" s="7">
        <f t="shared" si="8"/>
        <v>-277.60159023791505</v>
      </c>
      <c r="H20" s="7">
        <f t="shared" si="8"/>
        <v>-256.03848887215099</v>
      </c>
      <c r="I20" s="8">
        <f t="shared" si="8"/>
        <v>-277.38189130463002</v>
      </c>
      <c r="J20" s="7">
        <f t="shared" si="8"/>
        <v>-299.2460140846959</v>
      </c>
    </row>
    <row r="21" spans="1:10" x14ac:dyDescent="0.25">
      <c r="A21" s="1" t="s">
        <v>3</v>
      </c>
      <c r="B21" s="2">
        <f t="shared" ref="B21:J21" si="9">B18+B20</f>
        <v>58.356184000000042</v>
      </c>
      <c r="C21" s="2">
        <f t="shared" si="9"/>
        <v>62.151079300000049</v>
      </c>
      <c r="D21" s="2">
        <f t="shared" si="9"/>
        <v>68.870004700000038</v>
      </c>
      <c r="E21" s="2">
        <f t="shared" si="9"/>
        <v>79.667123600000025</v>
      </c>
      <c r="F21" s="2">
        <f t="shared" si="9"/>
        <v>88.813612500000033</v>
      </c>
      <c r="G21" s="2">
        <f t="shared" si="9"/>
        <v>80.497038654894197</v>
      </c>
      <c r="H21" s="2">
        <f t="shared" si="9"/>
        <v>47.110690717007913</v>
      </c>
      <c r="I21" s="2">
        <f t="shared" si="9"/>
        <v>45.687158895774928</v>
      </c>
      <c r="J21" s="2">
        <f t="shared" si="9"/>
        <v>74.572588951707417</v>
      </c>
    </row>
    <row r="22" spans="1:10" x14ac:dyDescent="0.25">
      <c r="A22" s="3" t="s">
        <v>4</v>
      </c>
      <c r="B22" s="4">
        <f t="shared" ref="B22:J22" si="10">B21/B18</f>
        <v>0.19315013611507606</v>
      </c>
      <c r="C22" s="4">
        <f t="shared" si="10"/>
        <v>0.19904820560945824</v>
      </c>
      <c r="D22" s="4">
        <f t="shared" si="10"/>
        <v>0.22415936137639608</v>
      </c>
      <c r="E22" s="4">
        <f t="shared" si="10"/>
        <v>0.23389645014443047</v>
      </c>
      <c r="F22" s="4">
        <f t="shared" si="10"/>
        <v>0.23353565538858612</v>
      </c>
      <c r="G22" s="4">
        <f t="shared" si="10"/>
        <v>0.22479013366730768</v>
      </c>
      <c r="H22" s="4">
        <f t="shared" si="10"/>
        <v>0.15540431539631541</v>
      </c>
      <c r="I22" s="5">
        <f t="shared" si="10"/>
        <v>0.14141608076488429</v>
      </c>
      <c r="J22" s="4">
        <f t="shared" si="10"/>
        <v>0.19948870480489533</v>
      </c>
    </row>
    <row r="23" spans="1:10" x14ac:dyDescent="0.25">
      <c r="A23" s="9" t="s">
        <v>16</v>
      </c>
      <c r="B23" s="10">
        <f t="shared" ref="B23:J23" si="11">B7+B15</f>
        <v>-28.493461799999999</v>
      </c>
      <c r="C23" s="10">
        <f t="shared" si="11"/>
        <v>-29.342207200000004</v>
      </c>
      <c r="D23" s="10">
        <f t="shared" si="11"/>
        <v>-29.989947899999997</v>
      </c>
      <c r="E23" s="10">
        <f t="shared" si="11"/>
        <v>-32.896083900000001</v>
      </c>
      <c r="F23" s="10">
        <f t="shared" si="11"/>
        <v>-37.7874835</v>
      </c>
      <c r="G23" s="10">
        <f t="shared" si="11"/>
        <v>-34.931086169399997</v>
      </c>
      <c r="H23" s="10">
        <f t="shared" si="11"/>
        <v>-34.791035636733334</v>
      </c>
      <c r="I23" s="11">
        <f t="shared" si="11"/>
        <v>-36.460410052310827</v>
      </c>
      <c r="J23" s="10">
        <f t="shared" si="11"/>
        <v>-37.629360702086807</v>
      </c>
    </row>
    <row r="24" spans="1:10" x14ac:dyDescent="0.25">
      <c r="A24" s="3" t="s">
        <v>6</v>
      </c>
      <c r="B24" s="4">
        <f t="shared" ref="B24:J24" si="12">-B23/B18</f>
        <v>9.4309045722724361E-2</v>
      </c>
      <c r="C24" s="4">
        <f t="shared" si="12"/>
        <v>9.3972844197750274E-2</v>
      </c>
      <c r="D24" s="4">
        <f t="shared" si="12"/>
        <v>9.7611835490050231E-2</v>
      </c>
      <c r="E24" s="4">
        <f t="shared" si="12"/>
        <v>9.6580332013685877E-2</v>
      </c>
      <c r="F24" s="4">
        <f t="shared" si="12"/>
        <v>9.936229904687055E-2</v>
      </c>
      <c r="G24" s="4">
        <f t="shared" si="12"/>
        <v>9.7545992503244194E-2</v>
      </c>
      <c r="H24" s="4">
        <f t="shared" si="12"/>
        <v>0.11476539598056533</v>
      </c>
      <c r="I24" s="5">
        <f t="shared" si="12"/>
        <v>0.11285640029490243</v>
      </c>
      <c r="J24" s="4">
        <f t="shared" si="12"/>
        <v>0.10066208689571923</v>
      </c>
    </row>
    <row r="25" spans="1:10" x14ac:dyDescent="0.25">
      <c r="A25" s="9" t="s">
        <v>7</v>
      </c>
      <c r="B25" s="10">
        <v>-2.1583999999999999E-2</v>
      </c>
      <c r="C25" s="10">
        <v>0.13284599999999999</v>
      </c>
      <c r="D25" s="10">
        <v>4.2369999999999998E-2</v>
      </c>
      <c r="E25" s="10">
        <v>-0.15873899999999999</v>
      </c>
      <c r="F25" s="10">
        <v>1.7989999999999999E-2</v>
      </c>
      <c r="G25" s="10">
        <v>0</v>
      </c>
      <c r="H25" s="10">
        <v>0</v>
      </c>
      <c r="I25" s="11">
        <v>0</v>
      </c>
      <c r="J25" s="10">
        <v>0</v>
      </c>
    </row>
    <row r="26" spans="1:10" x14ac:dyDescent="0.25">
      <c r="A26" s="6" t="s">
        <v>8</v>
      </c>
      <c r="B26" s="7">
        <v>0</v>
      </c>
      <c r="C26" s="7">
        <v>0</v>
      </c>
      <c r="D26" s="7">
        <v>0</v>
      </c>
      <c r="E26" s="7">
        <v>0</v>
      </c>
      <c r="F26" s="7">
        <v>0</v>
      </c>
      <c r="G26" s="7">
        <v>3.520931306</v>
      </c>
      <c r="H26" s="7">
        <v>2.5428129835857529</v>
      </c>
      <c r="I26" s="8">
        <v>8.730355490043241</v>
      </c>
      <c r="J26" s="7">
        <v>0</v>
      </c>
    </row>
    <row r="27" spans="1:10" x14ac:dyDescent="0.25">
      <c r="A27" s="1" t="s">
        <v>17</v>
      </c>
      <c r="B27" s="12">
        <f t="shared" ref="B27:J27" si="13">B21+B23+B25+B26</f>
        <v>29.841138200000042</v>
      </c>
      <c r="C27" s="12">
        <f t="shared" si="13"/>
        <v>32.941718100000045</v>
      </c>
      <c r="D27" s="12">
        <f t="shared" si="13"/>
        <v>38.922426800000039</v>
      </c>
      <c r="E27" s="12">
        <f t="shared" si="13"/>
        <v>46.612300700000027</v>
      </c>
      <c r="F27" s="12">
        <f t="shared" si="13"/>
        <v>51.04411900000003</v>
      </c>
      <c r="G27" s="12">
        <f t="shared" si="13"/>
        <v>49.086883791494202</v>
      </c>
      <c r="H27" s="12">
        <f t="shared" si="13"/>
        <v>14.862468063860332</v>
      </c>
      <c r="I27" s="12">
        <f t="shared" si="13"/>
        <v>17.957104333507342</v>
      </c>
      <c r="J27" s="2">
        <f t="shared" si="13"/>
        <v>36.94322824962061</v>
      </c>
    </row>
    <row r="28" spans="1:10" x14ac:dyDescent="0.25">
      <c r="A28" s="3" t="s">
        <v>4</v>
      </c>
      <c r="B28" s="4">
        <f t="shared" ref="B28:J28" si="14">B27/B18</f>
        <v>9.8769650619355095E-2</v>
      </c>
      <c r="C28" s="4">
        <f t="shared" si="14"/>
        <v>0.10550082076366478</v>
      </c>
      <c r="D28" s="4">
        <f t="shared" si="14"/>
        <v>0.12668543254371997</v>
      </c>
      <c r="E28" s="4">
        <f t="shared" si="14"/>
        <v>0.13685007282972564</v>
      </c>
      <c r="F28" s="4">
        <f t="shared" si="14"/>
        <v>0.13422066109964825</v>
      </c>
      <c r="G28" s="4">
        <f t="shared" si="14"/>
        <v>0.13707643601781991</v>
      </c>
      <c r="H28" s="4">
        <f t="shared" si="14"/>
        <v>4.9026911713904692E-2</v>
      </c>
      <c r="I28" s="5">
        <f t="shared" si="14"/>
        <v>5.558286788031308E-2</v>
      </c>
      <c r="J28" s="4">
        <f t="shared" si="14"/>
        <v>9.8826617909176101E-2</v>
      </c>
    </row>
    <row r="29" spans="1:10" x14ac:dyDescent="0.25">
      <c r="A29" s="6" t="s">
        <v>18</v>
      </c>
      <c r="B29" s="33"/>
      <c r="C29" s="33"/>
      <c r="D29" s="33"/>
      <c r="E29" s="33"/>
      <c r="F29" s="33"/>
      <c r="G29" s="33"/>
      <c r="H29" s="33"/>
      <c r="I29" s="33"/>
      <c r="J29" s="7">
        <v>-15.5</v>
      </c>
    </row>
    <row r="30" spans="1:10" x14ac:dyDescent="0.25">
      <c r="A30" s="1" t="s">
        <v>19</v>
      </c>
      <c r="B30" s="34"/>
      <c r="C30" s="34"/>
      <c r="D30" s="34"/>
      <c r="E30" s="34"/>
      <c r="F30" s="34"/>
      <c r="G30" s="34"/>
      <c r="H30" s="34"/>
      <c r="I30" s="35"/>
      <c r="J30" s="2">
        <f>J27+J29</f>
        <v>21.44322824962061</v>
      </c>
    </row>
    <row r="31" spans="1:10" x14ac:dyDescent="0.25">
      <c r="A31" s="3" t="s">
        <v>4</v>
      </c>
      <c r="B31" s="36"/>
      <c r="C31" s="36"/>
      <c r="D31" s="36"/>
      <c r="E31" s="36"/>
      <c r="F31" s="36"/>
      <c r="G31" s="36"/>
      <c r="H31" s="36"/>
      <c r="I31" s="36"/>
      <c r="J31" s="4">
        <f>J30/J18</f>
        <v>5.7362656848654534E-2</v>
      </c>
    </row>
  </sheetData>
  <pageMargins left="0.7" right="0.7" top="0.75" bottom="0.75" header="0.3" footer="0.3"/>
  <pageSetup scale="55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Harshal</dc:creator>
  <cp:lastModifiedBy>Harshal</cp:lastModifiedBy>
  <cp:lastPrinted>2023-06-16T06:20:17Z</cp:lastPrinted>
  <dcterms:modified xsi:type="dcterms:W3CDTF">2023-06-16T09:33:37Z</dcterms:modified>
</cp:coreProperties>
</file>