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cuments\"/>
    </mc:Choice>
  </mc:AlternateContent>
  <xr:revisionPtr revIDLastSave="0" documentId="8_{14F513AE-E0D2-4330-80A6-7F364D1B1E26}" xr6:coauthVersionLast="45" xr6:coauthVersionMax="45" xr10:uidLastSave="{00000000-0000-0000-0000-000000000000}"/>
  <bookViews>
    <workbookView xWindow="-110" yWindow="-110" windowWidth="19420" windowHeight="10420" firstSheet="12" activeTab="14" xr2:uid="{4CBBDD68-A41B-4495-B5ED-E72A3247ECD3}"/>
  </bookViews>
  <sheets>
    <sheet name="Invetory Setup" sheetId="6" r:id="rId1"/>
    <sheet name="10 Day, 25%" sheetId="1" r:id="rId2"/>
    <sheet name="10 Day 35%" sheetId="2" r:id="rId3"/>
    <sheet name="10 Day 45%" sheetId="3" r:id="rId4"/>
    <sheet name="10 Day 55%" sheetId="4" r:id="rId5"/>
    <sheet name="5 Day 25%" sheetId="5" r:id="rId6"/>
    <sheet name="5 Day 35%" sheetId="7" r:id="rId7"/>
    <sheet name="5 Day 45%" sheetId="8" r:id="rId8"/>
    <sheet name="5 Day 55%" sheetId="9" r:id="rId9"/>
    <sheet name="3 Day 25%" sheetId="19" r:id="rId10"/>
    <sheet name="3 Day 35%" sheetId="11" r:id="rId11"/>
    <sheet name="3 Day 45%" sheetId="12" r:id="rId12"/>
    <sheet name="3 Day 55%" sheetId="13" r:id="rId13"/>
    <sheet name="3 Day Single S, 45%" sheetId="17" r:id="rId14"/>
    <sheet name="5 Day Single S, 35%" sheetId="20" r:id="rId15"/>
    <sheet name="10 Day Single S, 25%" sheetId="16" r:id="rId16"/>
    <sheet name="Excel Solver Output" sheetId="21" r:id="rId17"/>
  </sheets>
  <calcPr calcId="191029" iterate="1" iterateCount="1" iterateDelta="1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1" l="1"/>
  <c r="C27" i="12" l="1"/>
  <c r="H28" i="11"/>
  <c r="C28" i="11"/>
  <c r="K26" i="11"/>
  <c r="I26" i="11"/>
  <c r="H25" i="11"/>
  <c r="H24" i="11"/>
  <c r="H21" i="11"/>
  <c r="K19" i="11"/>
  <c r="H18" i="11"/>
  <c r="H17" i="11"/>
  <c r="I19" i="11" s="1"/>
  <c r="H14" i="11"/>
  <c r="H11" i="11"/>
  <c r="H10" i="11"/>
  <c r="K12" i="11" s="1"/>
  <c r="H7" i="11"/>
  <c r="K5" i="11"/>
  <c r="I5" i="11"/>
  <c r="H4" i="11"/>
  <c r="H3" i="11"/>
  <c r="D2" i="6"/>
  <c r="E2" i="6"/>
  <c r="C2" i="6"/>
  <c r="D3" i="6"/>
  <c r="E3" i="6"/>
  <c r="C3" i="6"/>
  <c r="D4" i="6"/>
  <c r="E4" i="6"/>
  <c r="C4" i="6"/>
  <c r="C40" i="1"/>
</calcChain>
</file>

<file path=xl/sharedStrings.xml><?xml version="1.0" encoding="utf-8"?>
<sst xmlns="http://schemas.openxmlformats.org/spreadsheetml/2006/main" count="518" uniqueCount="32">
  <si>
    <t>Avg. Quarterly Profit (Full Experiment-20 Trials)</t>
  </si>
  <si>
    <t>95 % CI of Average Quarterly Profit</t>
  </si>
  <si>
    <t>(</t>
  </si>
  <si>
    <t>,</t>
  </si>
  <si>
    <t>)</t>
  </si>
  <si>
    <t>Standard Deviation of Average Quarterly Profit</t>
  </si>
  <si>
    <t>Avg. Quarterly Profit Margin (Full Experiment-20 Trials)</t>
  </si>
  <si>
    <t>95 % CI of Average Quarterly Profit Margin</t>
  </si>
  <si>
    <t>Standard Deviation of Average Quarterly Profit Margin</t>
  </si>
  <si>
    <t>Avg. Monthly Profit (Full Experiment-20 Trials)</t>
  </si>
  <si>
    <t>95 % CI of Average Monthly Profit</t>
  </si>
  <si>
    <t>Standard Deviation of Average Monthly Profit</t>
  </si>
  <si>
    <t>Avg. Backorder Percentange (Full Experiment-20 Trials)</t>
  </si>
  <si>
    <t>95 % CI of Avg. Backorder Percentange</t>
  </si>
  <si>
    <t>Standard Deviation of Avg. Backorder Percentange</t>
  </si>
  <si>
    <t>Replication</t>
  </si>
  <si>
    <t>Avg. Quarterly Profit</t>
  </si>
  <si>
    <t>Avg. Quartery Profit Margin</t>
  </si>
  <si>
    <t>Avg. Monthly Profit</t>
  </si>
  <si>
    <t>Avg. Backorder Percentange</t>
  </si>
  <si>
    <t>n</t>
  </si>
  <si>
    <t>alpha</t>
  </si>
  <si>
    <t>T-dist Critical Value</t>
  </si>
  <si>
    <t>Percentage</t>
  </si>
  <si>
    <t>Corn</t>
  </si>
  <si>
    <t>Lime</t>
  </si>
  <si>
    <t>Fish Meal</t>
  </si>
  <si>
    <t>s2 (Overnight)</t>
  </si>
  <si>
    <t>s1 (Standard)</t>
  </si>
  <si>
    <t>S2 (Overnight)</t>
  </si>
  <si>
    <t>S1 (Standard)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</si>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</sst>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0000%"/>
    <numFmt numFmtId="165" formatCode="0.000000%"/>
    <numFmt numFmtId="166" formatCode="0.000%"/>
    <numFmt numFmtId="167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48118533890809E-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3" fillId="3" borderId="3" xfId="0" applyFont="1" applyFill="1" applyBorder="1"/>
    <xf numFmtId="44" fontId="3" fillId="3" borderId="8" xfId="1" applyFont="1" applyFill="1" applyBorder="1"/>
    <xf numFmtId="0" fontId="3" fillId="3" borderId="8" xfId="0" applyFont="1" applyFill="1" applyBorder="1"/>
    <xf numFmtId="165" fontId="3" fillId="3" borderId="8" xfId="2" applyNumberFormat="1" applyFont="1" applyFill="1" applyBorder="1"/>
    <xf numFmtId="0" fontId="3" fillId="3" borderId="8" xfId="0" applyFont="1" applyFill="1" applyBorder="1" applyAlignment="1">
      <alignment horizontal="center"/>
    </xf>
    <xf numFmtId="0" fontId="3" fillId="3" borderId="13" xfId="0" applyFont="1" applyFill="1" applyBorder="1"/>
    <xf numFmtId="44" fontId="3" fillId="3" borderId="8" xfId="1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 applyAlignment="1">
      <alignment horizontal="center"/>
    </xf>
    <xf numFmtId="44" fontId="0" fillId="0" borderId="16" xfId="1" applyFont="1" applyFill="1" applyBorder="1" applyAlignment="1">
      <alignment vertical="center"/>
    </xf>
    <xf numFmtId="166" fontId="0" fillId="0" borderId="16" xfId="2" applyNumberFormat="1" applyFont="1" applyFill="1" applyBorder="1" applyAlignment="1">
      <alignment vertical="center"/>
    </xf>
    <xf numFmtId="10" fontId="0" fillId="0" borderId="16" xfId="2" applyNumberFormat="1" applyFont="1" applyFill="1" applyBorder="1" applyAlignment="1">
      <alignment vertical="center"/>
    </xf>
    <xf numFmtId="9" fontId="0" fillId="0" borderId="16" xfId="2" applyFont="1" applyFill="1" applyBorder="1" applyAlignment="1">
      <alignment vertical="center"/>
    </xf>
    <xf numFmtId="44" fontId="0" fillId="0" borderId="16" xfId="1" applyNumberFormat="1" applyFont="1" applyFill="1" applyBorder="1" applyAlignment="1">
      <alignment vertical="center"/>
    </xf>
    <xf numFmtId="0" fontId="2" fillId="0" borderId="0" xfId="0" applyFont="1"/>
    <xf numFmtId="10" fontId="3" fillId="3" borderId="8" xfId="2" applyNumberFormat="1" applyFont="1" applyFill="1" applyBorder="1"/>
    <xf numFmtId="166" fontId="3" fillId="3" borderId="8" xfId="2" applyNumberFormat="1" applyFont="1" applyFill="1" applyBorder="1"/>
    <xf numFmtId="0" fontId="0" fillId="8" borderId="0" xfId="0" applyFill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 applyAlignment="1">
      <alignment horizontal="center"/>
    </xf>
    <xf numFmtId="10" fontId="0" fillId="0" borderId="1" xfId="2" applyNumberFormat="1" applyFont="1" applyBorder="1"/>
    <xf numFmtId="0" fontId="0" fillId="0" borderId="6" xfId="0" applyBorder="1"/>
    <xf numFmtId="0" fontId="2" fillId="0" borderId="30" xfId="0" applyFont="1" applyBorder="1" applyAlignment="1">
      <alignment horizontal="center"/>
    </xf>
    <xf numFmtId="10" fontId="0" fillId="0" borderId="31" xfId="2" applyNumberFormat="1" applyFont="1" applyBorder="1"/>
    <xf numFmtId="0" fontId="0" fillId="0" borderId="16" xfId="0" applyBorder="1"/>
    <xf numFmtId="0" fontId="2" fillId="0" borderId="32" xfId="0" applyFont="1" applyBorder="1" applyAlignment="1">
      <alignment horizontal="center"/>
    </xf>
    <xf numFmtId="10" fontId="0" fillId="0" borderId="2" xfId="2" applyNumberFormat="1" applyFont="1" applyBorder="1"/>
    <xf numFmtId="0" fontId="0" fillId="0" borderId="7" xfId="0" applyBorder="1"/>
    <xf numFmtId="0" fontId="0" fillId="0" borderId="12" xfId="0" applyBorder="1"/>
    <xf numFmtId="44" fontId="0" fillId="0" borderId="0" xfId="0" applyNumberFormat="1"/>
    <xf numFmtId="0" fontId="2" fillId="3" borderId="16" xfId="0" applyFont="1" applyFill="1" applyBorder="1"/>
    <xf numFmtId="44" fontId="3" fillId="3" borderId="2" xfId="1" applyFont="1" applyFill="1" applyBorder="1" applyAlignment="1">
      <alignment horizontal="center" vertical="center"/>
    </xf>
    <xf numFmtId="44" fontId="3" fillId="3" borderId="7" xfId="1" applyFont="1" applyFill="1" applyBorder="1" applyAlignment="1">
      <alignment horizontal="center" vertical="center"/>
    </xf>
    <xf numFmtId="44" fontId="3" fillId="3" borderId="1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10" fontId="3" fillId="3" borderId="2" xfId="1" applyNumberFormat="1" applyFont="1" applyFill="1" applyBorder="1" applyAlignment="1">
      <alignment horizontal="center" vertical="center"/>
    </xf>
    <xf numFmtId="10" fontId="3" fillId="3" borderId="7" xfId="1" applyNumberFormat="1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10" fontId="3" fillId="3" borderId="2" xfId="2" applyNumberFormat="1" applyFont="1" applyFill="1" applyBorder="1" applyAlignment="1">
      <alignment horizontal="center" vertical="center"/>
    </xf>
    <xf numFmtId="10" fontId="3" fillId="3" borderId="7" xfId="2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164" fontId="3" fillId="3" borderId="2" xfId="2" applyNumberFormat="1" applyFont="1" applyFill="1" applyBorder="1" applyAlignment="1">
      <alignment horizontal="center" vertical="center"/>
    </xf>
    <xf numFmtId="164" fontId="3" fillId="3" borderId="7" xfId="2" applyNumberFormat="1" applyFont="1" applyFill="1" applyBorder="1" applyAlignment="1">
      <alignment horizontal="center" vertical="center"/>
    </xf>
    <xf numFmtId="164" fontId="3" fillId="3" borderId="12" xfId="2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center"/>
    </xf>
    <xf numFmtId="10" fontId="3" fillId="7" borderId="6" xfId="2" applyNumberFormat="1" applyFont="1" applyFill="1" applyBorder="1" applyAlignment="1">
      <alignment horizontal="center"/>
    </xf>
    <xf numFmtId="10" fontId="3" fillId="7" borderId="11" xfId="2" applyNumberFormat="1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7" xfId="1" applyNumberFormat="1" applyFont="1" applyFill="1" applyBorder="1" applyAlignment="1">
      <alignment horizontal="center" vertical="center"/>
    </xf>
    <xf numFmtId="1" fontId="3" fillId="3" borderId="12" xfId="1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9" fontId="3" fillId="3" borderId="19" xfId="2" applyFont="1" applyFill="1" applyBorder="1" applyAlignment="1">
      <alignment horizontal="center" vertical="center"/>
    </xf>
    <xf numFmtId="9" fontId="3" fillId="3" borderId="21" xfId="2" applyFont="1" applyFill="1" applyBorder="1" applyAlignment="1">
      <alignment horizontal="center" vertical="center"/>
    </xf>
    <xf numFmtId="167" fontId="3" fillId="3" borderId="23" xfId="1" applyNumberFormat="1" applyFont="1" applyFill="1" applyBorder="1" applyAlignment="1">
      <alignment horizontal="center" vertical="center"/>
    </xf>
    <xf numFmtId="167" fontId="3" fillId="3" borderId="24" xfId="1" applyNumberFormat="1" applyFont="1" applyFill="1" applyBorder="1" applyAlignment="1">
      <alignment horizontal="center" vertical="center"/>
    </xf>
    <xf numFmtId="167" fontId="3" fillId="3" borderId="25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44" fontId="2" fillId="0" borderId="17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5C91-BE77-4976-BAE9-3C7D370636AA}">
  <dimension ref="A1:E5"/>
  <sheetViews>
    <sheetView workbookViewId="0">
      <selection activeCell="D13" sqref="D13"/>
    </sheetView>
  </sheetViews>
  <sheetFormatPr defaultRowHeight="14.5" x14ac:dyDescent="0.35"/>
  <cols>
    <col min="1" max="1" width="12.7265625" bestFit="1" customWidth="1"/>
    <col min="2" max="2" width="10.1796875" bestFit="1" customWidth="1"/>
    <col min="3" max="3" width="5.81640625" bestFit="1" customWidth="1"/>
  </cols>
  <sheetData>
    <row r="1" spans="1:5" ht="15" thickBot="1" x14ac:dyDescent="0.4">
      <c r="A1" s="19"/>
      <c r="B1" s="20" t="s">
        <v>23</v>
      </c>
      <c r="C1" s="21" t="s">
        <v>24</v>
      </c>
      <c r="D1" s="21" t="s">
        <v>25</v>
      </c>
      <c r="E1" s="22" t="s">
        <v>26</v>
      </c>
    </row>
    <row r="2" spans="1:5" x14ac:dyDescent="0.35">
      <c r="A2" s="23" t="s">
        <v>27</v>
      </c>
      <c r="B2" s="24">
        <v>0.1</v>
      </c>
      <c r="C2" s="25">
        <f>C5*$B2</f>
        <v>5900</v>
      </c>
      <c r="D2" s="25">
        <f t="shared" ref="D2:E2" si="0">D5*$B2</f>
        <v>5000</v>
      </c>
      <c r="E2" s="25">
        <f t="shared" si="0"/>
        <v>1250</v>
      </c>
    </row>
    <row r="3" spans="1:5" x14ac:dyDescent="0.35">
      <c r="A3" s="26" t="s">
        <v>28</v>
      </c>
      <c r="B3" s="27">
        <v>0.35</v>
      </c>
      <c r="C3" s="28">
        <f>C5*$B3</f>
        <v>20650</v>
      </c>
      <c r="D3" s="28">
        <f t="shared" ref="D3:E3" si="1">D5*$B3</f>
        <v>17500</v>
      </c>
      <c r="E3" s="28">
        <f t="shared" si="1"/>
        <v>4375</v>
      </c>
    </row>
    <row r="4" spans="1:5" x14ac:dyDescent="0.35">
      <c r="A4" s="26" t="s">
        <v>29</v>
      </c>
      <c r="B4" s="27">
        <v>0.35</v>
      </c>
      <c r="C4" s="28">
        <f>C5*$B4</f>
        <v>20650</v>
      </c>
      <c r="D4" s="28">
        <f t="shared" ref="D4:E4" si="2">D5*$B4</f>
        <v>17500</v>
      </c>
      <c r="E4" s="28">
        <f t="shared" si="2"/>
        <v>4375</v>
      </c>
    </row>
    <row r="5" spans="1:5" ht="15" thickBot="1" x14ac:dyDescent="0.4">
      <c r="A5" s="29" t="s">
        <v>30</v>
      </c>
      <c r="B5" s="30">
        <v>1</v>
      </c>
      <c r="C5" s="31">
        <v>59000</v>
      </c>
      <c r="D5" s="31">
        <v>50000</v>
      </c>
      <c r="E5" s="32">
        <v>12500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8BCE-CA9F-4E33-9FC6-D0474D836EFE}">
  <dimension ref="A1:L27"/>
  <sheetViews>
    <sheetView topLeftCell="F1" workbookViewId="0">
      <selection activeCell="N20" sqref="N20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93629.770109523262</v>
      </c>
      <c r="C2" s="12">
        <v>0.29118449316045236</v>
      </c>
      <c r="D2" s="15">
        <v>31209.923369841086</v>
      </c>
      <c r="E2" s="13">
        <v>0.31713462922966162</v>
      </c>
      <c r="H2" s="35">
        <v>98709.431461017564</v>
      </c>
      <c r="I2" s="36"/>
      <c r="J2" s="36"/>
      <c r="K2" s="36"/>
      <c r="L2" s="37"/>
    </row>
    <row r="3" spans="1:12" ht="17.5" x14ac:dyDescent="0.35">
      <c r="A3" s="10">
        <v>2</v>
      </c>
      <c r="B3" s="15">
        <v>94987.532346114662</v>
      </c>
      <c r="C3" s="12">
        <v>0.29868934629349458</v>
      </c>
      <c r="D3" s="15">
        <v>31662.510782038215</v>
      </c>
      <c r="E3" s="13">
        <v>0.32361411087113029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98562.982054232096</v>
      </c>
      <c r="C4" s="12">
        <v>0.31009550567435679</v>
      </c>
      <c r="D4" s="15">
        <v>32854.327351410691</v>
      </c>
      <c r="E4" s="13">
        <v>0.31965442764578833</v>
      </c>
      <c r="H4" s="1" t="s">
        <v>2</v>
      </c>
      <c r="I4" s="7">
        <v>97246.774689551428</v>
      </c>
      <c r="J4" s="5" t="s">
        <v>3</v>
      </c>
      <c r="K4" s="7">
        <v>100172.0882324837</v>
      </c>
      <c r="L4" s="6" t="s">
        <v>4</v>
      </c>
    </row>
    <row r="5" spans="1:12" ht="17.5" x14ac:dyDescent="0.35">
      <c r="A5" s="10">
        <v>4</v>
      </c>
      <c r="B5" s="15">
        <v>100647.61988593504</v>
      </c>
      <c r="C5" s="14">
        <v>0.31134704159998128</v>
      </c>
      <c r="D5" s="15">
        <v>33549.206628645006</v>
      </c>
      <c r="E5" s="13">
        <v>0.29949604031677468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99091.147831925016</v>
      </c>
      <c r="C6" s="12">
        <v>0.30827899001371484</v>
      </c>
      <c r="D6" s="15">
        <v>33030.38261064166</v>
      </c>
      <c r="E6" s="13">
        <v>0.30993520518358531</v>
      </c>
      <c r="H6" s="35">
        <v>3125.2387777007457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101408.83576203813</v>
      </c>
      <c r="C7" s="12">
        <v>0.3174739561724127</v>
      </c>
      <c r="D7" s="15">
        <v>33802.945254012702</v>
      </c>
      <c r="E7" s="13">
        <v>0.30633549316054715</v>
      </c>
    </row>
    <row r="8" spans="1:12" ht="17.5" x14ac:dyDescent="0.35">
      <c r="A8" s="10">
        <v>7</v>
      </c>
      <c r="B8" s="15">
        <v>100327.9741969771</v>
      </c>
      <c r="C8" s="12">
        <v>0.31484545646788276</v>
      </c>
      <c r="D8" s="15">
        <v>33442.65806565903</v>
      </c>
      <c r="E8" s="13">
        <v>0.28725701943844495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98097.71358567907</v>
      </c>
      <c r="C9" s="12">
        <v>0.3056141155531239</v>
      </c>
      <c r="D9" s="15">
        <v>32699.237861893038</v>
      </c>
      <c r="E9" s="13">
        <v>0.3250539956803456</v>
      </c>
      <c r="H9" s="47">
        <v>0.30817354657156087</v>
      </c>
      <c r="I9" s="48"/>
      <c r="J9" s="48"/>
      <c r="K9" s="48"/>
      <c r="L9" s="49"/>
    </row>
    <row r="10" spans="1:12" ht="17.5" x14ac:dyDescent="0.35">
      <c r="A10" s="10">
        <v>9</v>
      </c>
      <c r="B10" s="15">
        <v>101869.97938216373</v>
      </c>
      <c r="C10" s="12">
        <v>0.3199302632100462</v>
      </c>
      <c r="D10" s="15">
        <v>33956.659794054576</v>
      </c>
      <c r="E10" s="13">
        <v>0.29841612670986323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99262.565533736546</v>
      </c>
      <c r="C11" s="12">
        <v>0.30564880301586961</v>
      </c>
      <c r="D11" s="15">
        <v>33087.521844578827</v>
      </c>
      <c r="E11" s="13">
        <v>0.33477321814254862</v>
      </c>
      <c r="H11" s="1" t="s">
        <v>2</v>
      </c>
      <c r="I11" s="3">
        <v>0.30398451879507066</v>
      </c>
      <c r="J11" s="5" t="s">
        <v>3</v>
      </c>
      <c r="K11" s="3">
        <v>0.31236257434805109</v>
      </c>
      <c r="L11" s="6" t="s">
        <v>4</v>
      </c>
    </row>
    <row r="12" spans="1:12" ht="17.5" x14ac:dyDescent="0.35">
      <c r="A12" s="10">
        <v>11</v>
      </c>
      <c r="B12" s="15">
        <v>96215.89961883839</v>
      </c>
      <c r="C12" s="12">
        <v>0.29954519521026468</v>
      </c>
      <c r="D12" s="15">
        <v>32071.966539612793</v>
      </c>
      <c r="E12" s="13">
        <v>0.3254139668826494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97124.620405424794</v>
      </c>
      <c r="C13" s="12">
        <v>0.3060031193439533</v>
      </c>
      <c r="D13" s="15">
        <v>32374.873468474922</v>
      </c>
      <c r="E13" s="13">
        <v>0.29805615550755937</v>
      </c>
      <c r="H13" s="35">
        <v>8.9506385252843424E-3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104857.35609460599</v>
      </c>
      <c r="C14" s="12">
        <v>0.320871207434824</v>
      </c>
      <c r="D14" s="15">
        <v>34952.452031535329</v>
      </c>
      <c r="E14" s="13">
        <v>0.29985601151907848</v>
      </c>
    </row>
    <row r="15" spans="1:12" ht="17.5" x14ac:dyDescent="0.35">
      <c r="A15" s="10">
        <v>14</v>
      </c>
      <c r="B15" s="15">
        <v>99459.730524106242</v>
      </c>
      <c r="C15" s="12">
        <v>0.31367832020988268</v>
      </c>
      <c r="D15" s="15">
        <v>33153.243508035412</v>
      </c>
      <c r="E15" s="13">
        <v>0.30021598272138228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100613.61636195361</v>
      </c>
      <c r="C16" s="12">
        <v>0.31477586458985402</v>
      </c>
      <c r="D16" s="15">
        <v>33537.872120651205</v>
      </c>
      <c r="E16" s="13">
        <v>0.30597552195824335</v>
      </c>
      <c r="H16" s="35">
        <v>32903.143820339188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100848.17598416685</v>
      </c>
      <c r="C17" s="12">
        <v>0.31364756266552307</v>
      </c>
      <c r="D17" s="15">
        <v>33616.058661388961</v>
      </c>
      <c r="E17" s="13">
        <v>0.33009359251259901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92762.550493151037</v>
      </c>
      <c r="C18" s="12">
        <v>0.29363499126458176</v>
      </c>
      <c r="D18" s="15">
        <v>30920.850164383668</v>
      </c>
      <c r="E18" s="13">
        <v>0.32469402447804174</v>
      </c>
      <c r="H18" s="1" t="s">
        <v>2</v>
      </c>
      <c r="I18" s="7">
        <v>32415.591563183811</v>
      </c>
      <c r="J18" s="5" t="s">
        <v>3</v>
      </c>
      <c r="K18" s="7">
        <v>33390.696077494569</v>
      </c>
      <c r="L18" s="6" t="s">
        <v>4</v>
      </c>
    </row>
    <row r="19" spans="1:12" ht="17.5" x14ac:dyDescent="0.35">
      <c r="A19" s="10">
        <v>18</v>
      </c>
      <c r="B19" s="15">
        <v>93991.239206055063</v>
      </c>
      <c r="C19" s="12">
        <v>0.29332835635520499</v>
      </c>
      <c r="D19" s="15">
        <v>31330.413068685008</v>
      </c>
      <c r="E19" s="13">
        <v>0.29049676025917925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98805.268623622716</v>
      </c>
      <c r="C20" s="12">
        <v>0.30824006442529589</v>
      </c>
      <c r="D20" s="15">
        <v>32935.089541207555</v>
      </c>
      <c r="E20" s="13">
        <v>0.32937365010799136</v>
      </c>
      <c r="H20" s="35">
        <v>1041.7462592335846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101624.05122010256</v>
      </c>
      <c r="C21" s="12">
        <v>0.31663827877049933</v>
      </c>
      <c r="D21" s="15">
        <v>33874.68374003419</v>
      </c>
      <c r="E21" s="13">
        <v>0.30057595392368608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0.31132109431245492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0.30455650001147871</v>
      </c>
      <c r="J25" s="5" t="s">
        <v>3</v>
      </c>
      <c r="K25" s="18">
        <v>0.31808568861343112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1.4453816395785831E-2</v>
      </c>
      <c r="I27" s="63"/>
      <c r="J27" s="63"/>
      <c r="K27" s="63"/>
      <c r="L27" s="64"/>
    </row>
  </sheetData>
  <mergeCells count="26">
    <mergeCell ref="H8:L8"/>
    <mergeCell ref="H1:L1"/>
    <mergeCell ref="H2:L2"/>
    <mergeCell ref="H3:L3"/>
    <mergeCell ref="H5:L5"/>
    <mergeCell ref="H6:L6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A25:E25"/>
    <mergeCell ref="A26:B26"/>
    <mergeCell ref="C26:E26"/>
    <mergeCell ref="H26:L26"/>
    <mergeCell ref="A27:B27"/>
    <mergeCell ref="C27:E27"/>
    <mergeCell ref="H27:L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27E2-E96F-492F-BAFC-3DC085BBF836}">
  <dimension ref="A1:L28"/>
  <sheetViews>
    <sheetView topLeftCell="F1" workbookViewId="0">
      <selection activeCell="H13" sqref="H13:L13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5.453125" bestFit="1" customWidth="1"/>
    <col min="11" max="11" width="15.453125" bestFit="1" customWidth="1"/>
  </cols>
  <sheetData>
    <row r="1" spans="1:12" ht="15" thickBot="1" x14ac:dyDescent="0.4">
      <c r="A1" s="90" t="s">
        <v>31</v>
      </c>
      <c r="B1" s="90"/>
      <c r="C1" s="90"/>
      <c r="D1" s="90"/>
      <c r="E1" s="90"/>
    </row>
    <row r="2" spans="1:12" ht="17.5" x14ac:dyDescent="0.35">
      <c r="A2" s="8" t="s">
        <v>15</v>
      </c>
      <c r="B2" s="9" t="s">
        <v>16</v>
      </c>
      <c r="C2" s="9" t="s">
        <v>17</v>
      </c>
      <c r="D2" s="9" t="s">
        <v>18</v>
      </c>
      <c r="E2" s="9" t="s">
        <v>19</v>
      </c>
      <c r="G2" s="16"/>
      <c r="H2" s="38" t="s">
        <v>0</v>
      </c>
      <c r="I2" s="39"/>
      <c r="J2" s="39"/>
      <c r="K2" s="39"/>
      <c r="L2" s="40"/>
    </row>
    <row r="3" spans="1:12" ht="18" thickBot="1" x14ac:dyDescent="0.4">
      <c r="A3" s="10">
        <v>1</v>
      </c>
      <c r="B3" s="15">
        <v>110378.29815707245</v>
      </c>
      <c r="C3" s="12">
        <v>0.33957976570342452</v>
      </c>
      <c r="D3" s="15">
        <v>36792.766052357481</v>
      </c>
      <c r="E3" s="13">
        <v>0.20086393088552915</v>
      </c>
      <c r="H3" s="35">
        <f>AVERAGE(B$3:B$22)</f>
        <v>104033.1966877654</v>
      </c>
      <c r="I3" s="36"/>
      <c r="J3" s="36"/>
      <c r="K3" s="36"/>
      <c r="L3" s="37"/>
    </row>
    <row r="4" spans="1:12" ht="17.5" x14ac:dyDescent="0.35">
      <c r="A4" s="10">
        <v>2</v>
      </c>
      <c r="B4" s="15">
        <v>99318.229648686422</v>
      </c>
      <c r="C4" s="12">
        <v>0.30817727884784807</v>
      </c>
      <c r="D4" s="15">
        <v>33106.076549562145</v>
      </c>
      <c r="E4" s="13">
        <v>0.22678185745140389</v>
      </c>
      <c r="H4" s="38" t="str">
        <f>((1-A28)*100)&amp;" % "&amp;"CI of Average Quarterly Profit"</f>
        <v>95 % CI of Average Quarterly Profit</v>
      </c>
      <c r="I4" s="39"/>
      <c r="J4" s="39"/>
      <c r="K4" s="39"/>
      <c r="L4" s="40"/>
    </row>
    <row r="5" spans="1:12" ht="18" thickBot="1" x14ac:dyDescent="0.4">
      <c r="A5" s="10">
        <v>3</v>
      </c>
      <c r="B5" s="15">
        <v>107486.67344709393</v>
      </c>
      <c r="C5" s="12">
        <v>0.3314928482720636</v>
      </c>
      <c r="D5" s="15">
        <v>35828.891149031311</v>
      </c>
      <c r="E5" s="13">
        <v>0.22714182865370772</v>
      </c>
      <c r="H5" s="1" t="s">
        <v>2</v>
      </c>
      <c r="I5" s="7">
        <f>H3-(C28*($H$7/SQRT($A$26)))</f>
        <v>102529.22724227143</v>
      </c>
      <c r="J5" s="5" t="s">
        <v>3</v>
      </c>
      <c r="K5" s="7">
        <f>H3+(C28*($H$7/SQRT($A$26)))</f>
        <v>105537.16613325938</v>
      </c>
      <c r="L5" s="6" t="s">
        <v>4</v>
      </c>
    </row>
    <row r="6" spans="1:12" ht="17.5" x14ac:dyDescent="0.35">
      <c r="A6" s="10">
        <v>4</v>
      </c>
      <c r="B6" s="15">
        <v>102520.76500902092</v>
      </c>
      <c r="C6" s="12">
        <v>0.31752925636602036</v>
      </c>
      <c r="D6" s="15">
        <v>34173.588336340312</v>
      </c>
      <c r="E6" s="13">
        <v>0.17710583153347731</v>
      </c>
      <c r="H6" s="41" t="s">
        <v>5</v>
      </c>
      <c r="I6" s="42"/>
      <c r="J6" s="42"/>
      <c r="K6" s="42"/>
      <c r="L6" s="43"/>
    </row>
    <row r="7" spans="1:12" ht="18" thickBot="1" x14ac:dyDescent="0.4">
      <c r="A7" s="10">
        <v>5</v>
      </c>
      <c r="B7" s="15">
        <v>104657.11334523559</v>
      </c>
      <c r="C7" s="12">
        <v>0.31940256516013532</v>
      </c>
      <c r="D7" s="15">
        <v>34885.704448411845</v>
      </c>
      <c r="E7" s="13">
        <v>0.2199424046076314</v>
      </c>
      <c r="H7" s="35">
        <f>_xlfn.STDEV.S(B$3:B$22)</f>
        <v>3213.5110049252658</v>
      </c>
      <c r="I7" s="36"/>
      <c r="J7" s="36"/>
      <c r="K7" s="36"/>
      <c r="L7" s="37"/>
    </row>
    <row r="8" spans="1:12" ht="15" thickBot="1" x14ac:dyDescent="0.4">
      <c r="A8" s="10">
        <v>6</v>
      </c>
      <c r="B8" s="15">
        <v>101704.49115580873</v>
      </c>
      <c r="C8" s="14">
        <v>0.31490191081579055</v>
      </c>
      <c r="D8" s="15">
        <v>33901.497051936232</v>
      </c>
      <c r="E8" s="13">
        <v>0.22786177105831534</v>
      </c>
    </row>
    <row r="9" spans="1:12" ht="17.5" x14ac:dyDescent="0.35">
      <c r="A9" s="10">
        <v>7</v>
      </c>
      <c r="B9" s="15">
        <v>100765.70760844869</v>
      </c>
      <c r="C9" s="12">
        <v>0.31293190592073394</v>
      </c>
      <c r="D9" s="15">
        <v>33588.569202816238</v>
      </c>
      <c r="E9" s="13">
        <v>0.21562275017998561</v>
      </c>
      <c r="H9" s="44" t="s">
        <v>6</v>
      </c>
      <c r="I9" s="45"/>
      <c r="J9" s="45"/>
      <c r="K9" s="45"/>
      <c r="L9" s="46"/>
    </row>
    <row r="10" spans="1:12" ht="18" thickBot="1" x14ac:dyDescent="0.4">
      <c r="A10" s="10">
        <v>8</v>
      </c>
      <c r="B10" s="15">
        <v>107792.580317949</v>
      </c>
      <c r="C10" s="12">
        <v>0.32489734013160426</v>
      </c>
      <c r="D10" s="15">
        <v>35930.860105983003</v>
      </c>
      <c r="E10" s="13">
        <v>0.19726421886249101</v>
      </c>
      <c r="H10" s="47">
        <f>AVERAGE(C3:C22)</f>
        <v>0.32054648987049383</v>
      </c>
      <c r="I10" s="48"/>
      <c r="J10" s="48"/>
      <c r="K10" s="48"/>
      <c r="L10" s="49"/>
    </row>
    <row r="11" spans="1:12" ht="17.5" x14ac:dyDescent="0.35">
      <c r="A11" s="10">
        <v>9</v>
      </c>
      <c r="B11" s="15">
        <v>102816.74480978926</v>
      </c>
      <c r="C11" s="12">
        <v>0.31666383936210274</v>
      </c>
      <c r="D11" s="15">
        <v>34272.248269929747</v>
      </c>
      <c r="E11" s="13">
        <v>0.19690424766018719</v>
      </c>
      <c r="H11" s="44" t="str">
        <f>((1-A28)*100)&amp;" % "&amp;"CI of Average Quarterly Profit Margin"</f>
        <v>95 % CI of Average Quarterly Profit Margin</v>
      </c>
      <c r="I11" s="45"/>
      <c r="J11" s="45"/>
      <c r="K11" s="45"/>
      <c r="L11" s="46"/>
    </row>
    <row r="12" spans="1:12" ht="18" thickBot="1" x14ac:dyDescent="0.4">
      <c r="A12" s="10">
        <v>10</v>
      </c>
      <c r="B12" s="15">
        <v>105154.04179366364</v>
      </c>
      <c r="C12" s="12">
        <v>0.32548673273342327</v>
      </c>
      <c r="D12" s="15">
        <v>35051.347264554541</v>
      </c>
      <c r="E12" s="13">
        <v>0.21922246220302377</v>
      </c>
      <c r="H12" s="1" t="s">
        <v>2</v>
      </c>
      <c r="I12" s="3">
        <f>H10-($C$28*(H14/SQRT($A$26)))</f>
        <v>0.3161572818378342</v>
      </c>
      <c r="J12" s="5" t="s">
        <v>3</v>
      </c>
      <c r="K12" s="3">
        <f>H10+($C$28*(H14/SQRT($A$26)))</f>
        <v>0.32493569790315346</v>
      </c>
      <c r="L12" s="6" t="s">
        <v>4</v>
      </c>
    </row>
    <row r="13" spans="1:12" ht="17.5" x14ac:dyDescent="0.35">
      <c r="A13" s="10">
        <v>11</v>
      </c>
      <c r="B13" s="15">
        <v>101091.43910601432</v>
      </c>
      <c r="C13" s="12">
        <v>0.31156294790900657</v>
      </c>
      <c r="D13" s="15">
        <v>33697.146368671449</v>
      </c>
      <c r="E13" s="13">
        <v>0.20590352771778259</v>
      </c>
      <c r="H13" s="50" t="s">
        <v>8</v>
      </c>
      <c r="I13" s="51"/>
      <c r="J13" s="51"/>
      <c r="K13" s="51"/>
      <c r="L13" s="52"/>
    </row>
    <row r="14" spans="1:12" ht="18" thickBot="1" x14ac:dyDescent="0.4">
      <c r="A14" s="10">
        <v>12</v>
      </c>
      <c r="B14" s="15">
        <v>109270.59260550817</v>
      </c>
      <c r="C14" s="12">
        <v>0.33641832941122507</v>
      </c>
      <c r="D14" s="15">
        <v>36423.530868502719</v>
      </c>
      <c r="E14" s="13">
        <v>0.20626349892008639</v>
      </c>
      <c r="H14" s="35">
        <f>_xlfn.STDEV.S(C3:C22)</f>
        <v>9.3783609488325339E-3</v>
      </c>
      <c r="I14" s="36"/>
      <c r="J14" s="36"/>
      <c r="K14" s="36"/>
      <c r="L14" s="37"/>
    </row>
    <row r="15" spans="1:12" ht="15" thickBot="1" x14ac:dyDescent="0.4">
      <c r="A15" s="10">
        <v>13</v>
      </c>
      <c r="B15" s="15">
        <v>102241.98704768618</v>
      </c>
      <c r="C15" s="12">
        <v>0.31830750950827619</v>
      </c>
      <c r="D15" s="15">
        <v>34080.662349228733</v>
      </c>
      <c r="E15" s="13">
        <v>0.24874010079193665</v>
      </c>
    </row>
    <row r="16" spans="1:12" ht="17.5" x14ac:dyDescent="0.35">
      <c r="A16" s="10">
        <v>14</v>
      </c>
      <c r="B16" s="15">
        <v>103406.41103796655</v>
      </c>
      <c r="C16" s="12">
        <v>0.31907540126274536</v>
      </c>
      <c r="D16" s="15">
        <v>34468.803679322191</v>
      </c>
      <c r="E16" s="13">
        <v>0.25485961123110151</v>
      </c>
      <c r="H16" s="65" t="s">
        <v>9</v>
      </c>
      <c r="I16" s="66"/>
      <c r="J16" s="66"/>
      <c r="K16" s="66"/>
      <c r="L16" s="67"/>
    </row>
    <row r="17" spans="1:12" ht="18" thickBot="1" x14ac:dyDescent="0.4">
      <c r="A17" s="10">
        <v>15</v>
      </c>
      <c r="B17" s="15">
        <v>107667.75191616782</v>
      </c>
      <c r="C17" s="12">
        <v>0.33346730633289834</v>
      </c>
      <c r="D17" s="15">
        <v>35889.250638722617</v>
      </c>
      <c r="E17" s="13">
        <v>0.21598272138228941</v>
      </c>
      <c r="H17" s="35">
        <f>AVERAGE(D3:D22)</f>
        <v>34677.732229255125</v>
      </c>
      <c r="I17" s="36"/>
      <c r="J17" s="36"/>
      <c r="K17" s="36"/>
      <c r="L17" s="37"/>
    </row>
    <row r="18" spans="1:12" ht="17.5" x14ac:dyDescent="0.35">
      <c r="A18" s="10">
        <v>16</v>
      </c>
      <c r="B18" s="15">
        <v>105298.59443577146</v>
      </c>
      <c r="C18" s="12">
        <v>0.32427547472882573</v>
      </c>
      <c r="D18" s="15">
        <v>35099.531478590499</v>
      </c>
      <c r="E18" s="13">
        <v>0.19870410367170627</v>
      </c>
      <c r="H18" s="68" t="str">
        <f>((1-A28)*100)&amp;" % "&amp;"CI of Average Monthly Profit"</f>
        <v>95 % CI of Average Monthly Profit</v>
      </c>
      <c r="I18" s="69"/>
      <c r="J18" s="69"/>
      <c r="K18" s="69"/>
      <c r="L18" s="70"/>
    </row>
    <row r="19" spans="1:12" ht="18" thickBot="1" x14ac:dyDescent="0.4">
      <c r="A19" s="10">
        <v>17</v>
      </c>
      <c r="B19" s="15">
        <v>103991.26808301534</v>
      </c>
      <c r="C19" s="12">
        <v>0.3210982535620856</v>
      </c>
      <c r="D19" s="15">
        <v>34663.756027671785</v>
      </c>
      <c r="E19" s="13">
        <v>0.2134629229661627</v>
      </c>
      <c r="H19" s="1" t="s">
        <v>2</v>
      </c>
      <c r="I19" s="7">
        <f>H17-($C$28*(H21/SQRT($A$26)))</f>
        <v>34176.409080757134</v>
      </c>
      <c r="J19" s="5" t="s">
        <v>3</v>
      </c>
      <c r="K19" s="7">
        <f>H17+($C$28*(H21/SQRT($A$26)))</f>
        <v>35179.055377753117</v>
      </c>
      <c r="L19" s="6" t="s">
        <v>4</v>
      </c>
    </row>
    <row r="20" spans="1:12" ht="17.5" x14ac:dyDescent="0.35">
      <c r="A20" s="10">
        <v>18</v>
      </c>
      <c r="B20" s="15">
        <v>102551.62501693313</v>
      </c>
      <c r="C20" s="12">
        <v>0.31197454297006183</v>
      </c>
      <c r="D20" s="15">
        <v>34183.875005644375</v>
      </c>
      <c r="E20" s="13">
        <v>0.23470122390208784</v>
      </c>
      <c r="H20" s="71" t="s">
        <v>11</v>
      </c>
      <c r="I20" s="72"/>
      <c r="J20" s="72"/>
      <c r="K20" s="72"/>
      <c r="L20" s="73"/>
    </row>
    <row r="21" spans="1:12" ht="18" thickBot="1" x14ac:dyDescent="0.4">
      <c r="A21" s="10">
        <v>19</v>
      </c>
      <c r="B21" s="15">
        <v>98607.169483773701</v>
      </c>
      <c r="C21" s="12">
        <v>0.30373637815918081</v>
      </c>
      <c r="D21" s="15">
        <v>32869.056494591227</v>
      </c>
      <c r="E21" s="13">
        <v>0.20374370050395968</v>
      </c>
      <c r="H21" s="35">
        <f>_xlfn.STDEV.S(D3:D22)</f>
        <v>1071.170334975089</v>
      </c>
      <c r="I21" s="36"/>
      <c r="J21" s="36"/>
      <c r="K21" s="36"/>
      <c r="L21" s="37"/>
    </row>
    <row r="22" spans="1:12" ht="15" thickBot="1" x14ac:dyDescent="0.4">
      <c r="A22" s="10">
        <v>20</v>
      </c>
      <c r="B22" s="15">
        <v>103942.44972970267</v>
      </c>
      <c r="C22" s="12">
        <v>0.31995021025242387</v>
      </c>
      <c r="D22" s="15">
        <v>34647.483243234215</v>
      </c>
      <c r="E22" s="13">
        <v>0.25413966882649386</v>
      </c>
      <c r="G22" s="33"/>
    </row>
    <row r="23" spans="1:12" ht="17.5" x14ac:dyDescent="0.35">
      <c r="H23" s="74" t="s">
        <v>12</v>
      </c>
      <c r="I23" s="75"/>
      <c r="J23" s="75"/>
      <c r="K23" s="75"/>
      <c r="L23" s="76"/>
    </row>
    <row r="24" spans="1:12" ht="18" thickBot="1" x14ac:dyDescent="0.4">
      <c r="H24" s="53">
        <f>AVERAGE(E3:E22)</f>
        <v>0.21726061915046796</v>
      </c>
      <c r="I24" s="54"/>
      <c r="J24" s="54"/>
      <c r="K24" s="54"/>
      <c r="L24" s="55"/>
    </row>
    <row r="25" spans="1:12" ht="17.5" x14ac:dyDescent="0.35">
      <c r="A25" s="56" t="s">
        <v>20</v>
      </c>
      <c r="B25" s="57"/>
      <c r="C25" s="57"/>
      <c r="D25" s="57"/>
      <c r="E25" s="58"/>
      <c r="H25" s="56" t="str">
        <f>((1-A28)*100)&amp;" % "&amp;"CI of Avg. Backorder Percentange"</f>
        <v>95 % CI of Avg. Backorder Percentange</v>
      </c>
      <c r="I25" s="57"/>
      <c r="J25" s="57"/>
      <c r="K25" s="57"/>
      <c r="L25" s="58"/>
    </row>
    <row r="26" spans="1:12" ht="18" thickBot="1" x14ac:dyDescent="0.4">
      <c r="A26" s="77">
        <v>20</v>
      </c>
      <c r="B26" s="78"/>
      <c r="C26" s="78"/>
      <c r="D26" s="78"/>
      <c r="E26" s="79"/>
      <c r="H26" s="1" t="s">
        <v>2</v>
      </c>
      <c r="I26" s="18">
        <f>H24-($C$28*(H28/SQRT($A$26)))</f>
        <v>0.20773442194434083</v>
      </c>
      <c r="J26" s="5" t="s">
        <v>3</v>
      </c>
      <c r="K26" s="18">
        <f>H24+($C$28*(H28/SQRT($A$26)))</f>
        <v>0.22678681635659509</v>
      </c>
      <c r="L26" s="6" t="s">
        <v>4</v>
      </c>
    </row>
    <row r="27" spans="1:12" ht="17.5" x14ac:dyDescent="0.35">
      <c r="A27" s="80" t="s">
        <v>21</v>
      </c>
      <c r="B27" s="81"/>
      <c r="C27" s="82" t="s">
        <v>22</v>
      </c>
      <c r="D27" s="83"/>
      <c r="E27" s="84"/>
      <c r="H27" s="59" t="s">
        <v>14</v>
      </c>
      <c r="I27" s="60"/>
      <c r="J27" s="60"/>
      <c r="K27" s="60"/>
      <c r="L27" s="61"/>
    </row>
    <row r="28" spans="1:12" ht="18" thickBot="1" x14ac:dyDescent="0.4">
      <c r="A28" s="85">
        <v>0.05</v>
      </c>
      <c r="B28" s="86"/>
      <c r="C28" s="87">
        <f>_xlfn.T.INV(1-(A28/2),A26-1)</f>
        <v>2.0930240544083087</v>
      </c>
      <c r="D28" s="88"/>
      <c r="E28" s="89"/>
      <c r="H28" s="62">
        <f>_xlfn.STDEV.S(E3:E22)</f>
        <v>2.0354495663921657E-2</v>
      </c>
      <c r="I28" s="63"/>
      <c r="J28" s="63"/>
      <c r="K28" s="63"/>
      <c r="L28" s="64"/>
    </row>
  </sheetData>
  <mergeCells count="27">
    <mergeCell ref="A27:B27"/>
    <mergeCell ref="C27:E27"/>
    <mergeCell ref="H27:L27"/>
    <mergeCell ref="A28:B28"/>
    <mergeCell ref="C28:E28"/>
    <mergeCell ref="H28:L28"/>
    <mergeCell ref="A26:E26"/>
    <mergeCell ref="H13:L13"/>
    <mergeCell ref="H14:L14"/>
    <mergeCell ref="H16:L16"/>
    <mergeCell ref="H17:L17"/>
    <mergeCell ref="H18:L18"/>
    <mergeCell ref="H20:L20"/>
    <mergeCell ref="H21:L21"/>
    <mergeCell ref="H23:L23"/>
    <mergeCell ref="H24:L24"/>
    <mergeCell ref="A25:E25"/>
    <mergeCell ref="H25:L25"/>
    <mergeCell ref="H7:L7"/>
    <mergeCell ref="H9:L9"/>
    <mergeCell ref="H10:L10"/>
    <mergeCell ref="H11:L11"/>
    <mergeCell ref="A1:E1"/>
    <mergeCell ref="H2:L2"/>
    <mergeCell ref="H3:L3"/>
    <mergeCell ref="H4:L4"/>
    <mergeCell ref="H6:L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CA2B-41F8-4B66-B6A3-3FF36734AE2E}">
  <dimension ref="A1:R27"/>
  <sheetViews>
    <sheetView topLeftCell="G1" workbookViewId="0"/>
  </sheetViews>
  <sheetFormatPr defaultRowHeight="14.5" x14ac:dyDescent="0.35"/>
  <cols>
    <col min="2" max="2" width="12.08984375" bestFit="1" customWidth="1"/>
    <col min="4" max="4" width="11.08984375" bestFit="1" customWidth="1"/>
    <col min="9" max="9" width="15.453125" bestFit="1" customWidth="1"/>
    <col min="11" max="11" width="15.453125" bestFit="1" customWidth="1"/>
    <col min="15" max="15" width="15.453125" bestFit="1" customWidth="1"/>
    <col min="17" max="17" width="15.453125" bestFit="1" customWidth="1"/>
  </cols>
  <sheetData>
    <row r="1" spans="1:18" ht="17.5" x14ac:dyDescent="0.35">
      <c r="A1" s="34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  <c r="N1" s="38"/>
      <c r="O1" s="39"/>
      <c r="P1" s="39"/>
      <c r="Q1" s="39"/>
      <c r="R1" s="40"/>
    </row>
    <row r="2" spans="1:18" ht="18" thickBot="1" x14ac:dyDescent="0.4">
      <c r="A2" s="10">
        <v>1</v>
      </c>
      <c r="B2" s="11">
        <v>109525.85241873999</v>
      </c>
      <c r="C2" s="12">
        <v>0.33747333636831373</v>
      </c>
      <c r="D2" s="11">
        <v>36508.617472913342</v>
      </c>
      <c r="E2" s="13">
        <v>0.15730741540676746</v>
      </c>
      <c r="H2" s="35">
        <v>104792.75544426104</v>
      </c>
      <c r="I2" s="36"/>
      <c r="J2" s="36"/>
      <c r="K2" s="36"/>
      <c r="L2" s="37"/>
      <c r="N2" s="35"/>
      <c r="O2" s="36"/>
      <c r="P2" s="36"/>
      <c r="Q2" s="36"/>
      <c r="R2" s="37"/>
    </row>
    <row r="3" spans="1:18" ht="17.5" x14ac:dyDescent="0.35">
      <c r="A3" s="10">
        <v>2</v>
      </c>
      <c r="B3" s="11">
        <v>108714.57326734858</v>
      </c>
      <c r="C3" s="12">
        <v>0.33047523029403991</v>
      </c>
      <c r="D3" s="11">
        <v>36238.191089116197</v>
      </c>
      <c r="E3" s="13">
        <v>0.18862491000719941</v>
      </c>
      <c r="H3" s="38" t="s">
        <v>1</v>
      </c>
      <c r="I3" s="39"/>
      <c r="J3" s="39"/>
      <c r="K3" s="39"/>
      <c r="L3" s="40"/>
      <c r="N3" s="38"/>
      <c r="O3" s="39"/>
      <c r="P3" s="39"/>
      <c r="Q3" s="39"/>
      <c r="R3" s="40"/>
    </row>
    <row r="4" spans="1:18" ht="18" thickBot="1" x14ac:dyDescent="0.4">
      <c r="A4" s="10">
        <v>3</v>
      </c>
      <c r="B4" s="11">
        <v>110290.45722323906</v>
      </c>
      <c r="C4" s="12">
        <v>0.34291160875048587</v>
      </c>
      <c r="D4" s="11">
        <v>36763.485741079683</v>
      </c>
      <c r="E4" s="13">
        <v>0.16450683945284378</v>
      </c>
      <c r="H4" s="1" t="s">
        <v>2</v>
      </c>
      <c r="I4" s="7">
        <v>102855.1144339421</v>
      </c>
      <c r="J4" s="5" t="s">
        <v>3</v>
      </c>
      <c r="K4" s="7">
        <v>106730.39645457998</v>
      </c>
      <c r="L4" s="6" t="s">
        <v>4</v>
      </c>
      <c r="N4" s="1"/>
      <c r="O4" s="7"/>
      <c r="P4" s="5"/>
      <c r="Q4" s="7"/>
      <c r="R4" s="6"/>
    </row>
    <row r="5" spans="1:18" ht="17.5" x14ac:dyDescent="0.35">
      <c r="A5" s="10">
        <v>4</v>
      </c>
      <c r="B5" s="11">
        <v>109216.90038693167</v>
      </c>
      <c r="C5" s="12">
        <v>0.3313720627548955</v>
      </c>
      <c r="D5" s="11">
        <v>36405.633462310558</v>
      </c>
      <c r="E5" s="13">
        <v>0.13354931605471562</v>
      </c>
      <c r="H5" s="41" t="s">
        <v>5</v>
      </c>
      <c r="I5" s="42"/>
      <c r="J5" s="42"/>
      <c r="K5" s="42"/>
      <c r="L5" s="43"/>
      <c r="N5" s="41"/>
      <c r="O5" s="42"/>
      <c r="P5" s="42"/>
      <c r="Q5" s="42"/>
      <c r="R5" s="43"/>
    </row>
    <row r="6" spans="1:18" ht="18" thickBot="1" x14ac:dyDescent="0.4">
      <c r="A6" s="10">
        <v>5</v>
      </c>
      <c r="B6" s="11">
        <v>103864.74753141956</v>
      </c>
      <c r="C6" s="14">
        <v>0.31618101921392788</v>
      </c>
      <c r="D6" s="11">
        <v>34621.58251047317</v>
      </c>
      <c r="E6" s="13">
        <v>0.17602591792656588</v>
      </c>
      <c r="H6" s="35">
        <v>4140.1311236142183</v>
      </c>
      <c r="I6" s="36"/>
      <c r="J6" s="36"/>
      <c r="K6" s="36"/>
      <c r="L6" s="37"/>
      <c r="N6" s="35"/>
      <c r="O6" s="36"/>
      <c r="P6" s="36"/>
      <c r="Q6" s="36"/>
      <c r="R6" s="37"/>
    </row>
    <row r="7" spans="1:18" ht="15" thickBot="1" x14ac:dyDescent="0.4">
      <c r="A7" s="10">
        <v>6</v>
      </c>
      <c r="B7" s="11">
        <v>98866.438453948067</v>
      </c>
      <c r="C7" s="12">
        <v>0.30480268319950976</v>
      </c>
      <c r="D7" s="11">
        <v>32955.479484649353</v>
      </c>
      <c r="E7" s="13">
        <v>0.20950323974082075</v>
      </c>
    </row>
    <row r="8" spans="1:18" ht="17.5" x14ac:dyDescent="0.35">
      <c r="A8" s="10">
        <v>7</v>
      </c>
      <c r="B8" s="11">
        <v>105000.02200639385</v>
      </c>
      <c r="C8" s="12">
        <v>0.32137084442653452</v>
      </c>
      <c r="D8" s="11">
        <v>35000.007335464608</v>
      </c>
      <c r="E8" s="13">
        <v>0.16450683945284378</v>
      </c>
      <c r="H8" s="44" t="s">
        <v>6</v>
      </c>
      <c r="I8" s="45"/>
      <c r="J8" s="45"/>
      <c r="K8" s="45"/>
      <c r="L8" s="46"/>
      <c r="N8" s="44"/>
      <c r="O8" s="45"/>
      <c r="P8" s="45"/>
      <c r="Q8" s="45"/>
      <c r="R8" s="46"/>
    </row>
    <row r="9" spans="1:18" ht="18" thickBot="1" x14ac:dyDescent="0.4">
      <c r="A9" s="10">
        <v>8</v>
      </c>
      <c r="B9" s="11">
        <v>108147.29349412443</v>
      </c>
      <c r="C9" s="12">
        <v>0.32996449304805808</v>
      </c>
      <c r="D9" s="11">
        <v>36049.097831374827</v>
      </c>
      <c r="E9" s="13">
        <v>0.20446364290856731</v>
      </c>
      <c r="H9" s="47">
        <v>0.32156988912210921</v>
      </c>
      <c r="I9" s="48"/>
      <c r="J9" s="48"/>
      <c r="K9" s="48"/>
      <c r="L9" s="49"/>
      <c r="N9" s="47"/>
      <c r="O9" s="48"/>
      <c r="P9" s="48"/>
      <c r="Q9" s="48"/>
      <c r="R9" s="49"/>
    </row>
    <row r="10" spans="1:18" ht="17.5" x14ac:dyDescent="0.35">
      <c r="A10" s="10">
        <v>9</v>
      </c>
      <c r="B10" s="11">
        <v>106877.76060614205</v>
      </c>
      <c r="C10" s="12">
        <v>0.32402023953028136</v>
      </c>
      <c r="D10" s="11">
        <v>35625.920202047339</v>
      </c>
      <c r="E10" s="13">
        <v>0.17242620590352772</v>
      </c>
      <c r="H10" s="44" t="s">
        <v>7</v>
      </c>
      <c r="I10" s="45"/>
      <c r="J10" s="45"/>
      <c r="K10" s="45"/>
      <c r="L10" s="46"/>
      <c r="N10" s="44"/>
      <c r="O10" s="45"/>
      <c r="P10" s="45"/>
      <c r="Q10" s="45"/>
      <c r="R10" s="46"/>
    </row>
    <row r="11" spans="1:18" ht="18" thickBot="1" x14ac:dyDescent="0.4">
      <c r="A11" s="10">
        <v>10</v>
      </c>
      <c r="B11" s="11">
        <v>100485.98743162293</v>
      </c>
      <c r="C11" s="12">
        <v>0.31008442165208039</v>
      </c>
      <c r="D11" s="11">
        <v>33495.329143874296</v>
      </c>
      <c r="E11" s="13">
        <v>0.21058315334773217</v>
      </c>
      <c r="H11" s="1" t="s">
        <v>2</v>
      </c>
      <c r="I11" s="3">
        <v>0.31610000357449641</v>
      </c>
      <c r="J11" s="5" t="s">
        <v>3</v>
      </c>
      <c r="K11" s="3">
        <v>0.32703977466972201</v>
      </c>
      <c r="L11" s="6" t="s">
        <v>4</v>
      </c>
      <c r="N11" s="1"/>
      <c r="O11" s="3"/>
      <c r="P11" s="5"/>
      <c r="Q11" s="3"/>
      <c r="R11" s="6"/>
    </row>
    <row r="12" spans="1:18" ht="17.5" x14ac:dyDescent="0.35">
      <c r="A12" s="10">
        <v>11</v>
      </c>
      <c r="B12" s="11">
        <v>101889.71599509934</v>
      </c>
      <c r="C12" s="12">
        <v>0.31309160083060611</v>
      </c>
      <c r="D12" s="11">
        <v>33963.238665033125</v>
      </c>
      <c r="E12" s="13">
        <v>0.15046796256299497</v>
      </c>
      <c r="H12" s="50" t="s">
        <v>8</v>
      </c>
      <c r="I12" s="51"/>
      <c r="J12" s="51"/>
      <c r="K12" s="51"/>
      <c r="L12" s="52"/>
      <c r="N12" s="50"/>
      <c r="O12" s="51"/>
      <c r="P12" s="51"/>
      <c r="Q12" s="51"/>
      <c r="R12" s="52"/>
    </row>
    <row r="13" spans="1:18" ht="18" thickBot="1" x14ac:dyDescent="0.4">
      <c r="A13" s="10">
        <v>12</v>
      </c>
      <c r="B13" s="11">
        <v>98076.220195389673</v>
      </c>
      <c r="C13" s="12">
        <v>0.30720654566948341</v>
      </c>
      <c r="D13" s="11">
        <v>32692.073398463235</v>
      </c>
      <c r="E13" s="13">
        <v>0.17926565874730022</v>
      </c>
      <c r="H13" s="35">
        <v>1.1687429858099348E-2</v>
      </c>
      <c r="I13" s="36"/>
      <c r="J13" s="36"/>
      <c r="K13" s="36"/>
      <c r="L13" s="37"/>
      <c r="N13" s="35"/>
      <c r="O13" s="36"/>
      <c r="P13" s="36"/>
      <c r="Q13" s="36"/>
      <c r="R13" s="37"/>
    </row>
    <row r="14" spans="1:18" ht="15" thickBot="1" x14ac:dyDescent="0.4">
      <c r="A14" s="10">
        <v>13</v>
      </c>
      <c r="B14" s="11">
        <v>107192.09937510773</v>
      </c>
      <c r="C14" s="12">
        <v>0.32933210428305154</v>
      </c>
      <c r="D14" s="11">
        <v>35730.69979170258</v>
      </c>
      <c r="E14" s="13">
        <v>0.18898488120950324</v>
      </c>
    </row>
    <row r="15" spans="1:18" ht="17.5" x14ac:dyDescent="0.35">
      <c r="A15" s="10">
        <v>14</v>
      </c>
      <c r="B15" s="11">
        <v>95977.268933731306</v>
      </c>
      <c r="C15" s="12">
        <v>0.29608363413842564</v>
      </c>
      <c r="D15" s="11">
        <v>31992.422977910432</v>
      </c>
      <c r="E15" s="13">
        <v>0.17278617710583152</v>
      </c>
      <c r="H15" s="65" t="s">
        <v>9</v>
      </c>
      <c r="I15" s="66"/>
      <c r="J15" s="66"/>
      <c r="K15" s="66"/>
      <c r="L15" s="67"/>
      <c r="N15" s="65"/>
      <c r="O15" s="66"/>
      <c r="P15" s="66"/>
      <c r="Q15" s="66"/>
      <c r="R15" s="67"/>
    </row>
    <row r="16" spans="1:18" ht="18" thickBot="1" x14ac:dyDescent="0.4">
      <c r="A16" s="10">
        <v>15</v>
      </c>
      <c r="B16" s="11">
        <v>102515.32876445935</v>
      </c>
      <c r="C16" s="12">
        <v>0.31714087434623073</v>
      </c>
      <c r="D16" s="11">
        <v>34171.776254819779</v>
      </c>
      <c r="E16" s="13">
        <v>0.20518358531317496</v>
      </c>
      <c r="H16" s="35">
        <v>34930.918481420347</v>
      </c>
      <c r="I16" s="36"/>
      <c r="J16" s="36"/>
      <c r="K16" s="36"/>
      <c r="L16" s="37"/>
      <c r="N16" s="35"/>
      <c r="O16" s="36"/>
      <c r="P16" s="36"/>
      <c r="Q16" s="36"/>
      <c r="R16" s="37"/>
    </row>
    <row r="17" spans="1:18" ht="17.5" x14ac:dyDescent="0.35">
      <c r="A17" s="10">
        <v>16</v>
      </c>
      <c r="B17" s="11">
        <v>105520.22695899254</v>
      </c>
      <c r="C17" s="12">
        <v>0.32737475205700423</v>
      </c>
      <c r="D17" s="11">
        <v>35173.40898633084</v>
      </c>
      <c r="E17" s="13">
        <v>0.18574514038876891</v>
      </c>
      <c r="H17" s="68" t="s">
        <v>10</v>
      </c>
      <c r="I17" s="69"/>
      <c r="J17" s="69"/>
      <c r="K17" s="69"/>
      <c r="L17" s="70"/>
      <c r="N17" s="68"/>
      <c r="O17" s="69"/>
      <c r="P17" s="69"/>
      <c r="Q17" s="69"/>
      <c r="R17" s="70"/>
    </row>
    <row r="18" spans="1:18" ht="18" thickBot="1" x14ac:dyDescent="0.4">
      <c r="A18" s="10">
        <v>17</v>
      </c>
      <c r="B18" s="11">
        <v>103539.39672494261</v>
      </c>
      <c r="C18" s="12">
        <v>0.31863253525184554</v>
      </c>
      <c r="D18" s="11">
        <v>34513.132241647538</v>
      </c>
      <c r="E18" s="13">
        <v>0.21490280777537796</v>
      </c>
      <c r="H18" s="1" t="s">
        <v>2</v>
      </c>
      <c r="I18" s="7">
        <v>34285.038144647362</v>
      </c>
      <c r="J18" s="5" t="s">
        <v>3</v>
      </c>
      <c r="K18" s="7">
        <v>35576.798818193332</v>
      </c>
      <c r="L18" s="6" t="s">
        <v>4</v>
      </c>
      <c r="N18" s="1"/>
      <c r="O18" s="7"/>
      <c r="P18" s="5"/>
      <c r="Q18" s="7"/>
      <c r="R18" s="6"/>
    </row>
    <row r="19" spans="1:18" ht="17.5" x14ac:dyDescent="0.35">
      <c r="A19" s="10">
        <v>18</v>
      </c>
      <c r="B19" s="11">
        <v>109587.8962839946</v>
      </c>
      <c r="C19" s="12">
        <v>0.33326049341491149</v>
      </c>
      <c r="D19" s="11">
        <v>36529.298761331542</v>
      </c>
      <c r="E19" s="13">
        <v>0.15910727141828654</v>
      </c>
      <c r="H19" s="71" t="s">
        <v>11</v>
      </c>
      <c r="I19" s="72"/>
      <c r="J19" s="72"/>
      <c r="K19" s="72"/>
      <c r="L19" s="73"/>
      <c r="N19" s="71"/>
      <c r="O19" s="72"/>
      <c r="P19" s="72"/>
      <c r="Q19" s="72"/>
      <c r="R19" s="73"/>
    </row>
    <row r="20" spans="1:18" ht="18" thickBot="1" x14ac:dyDescent="0.4">
      <c r="A20" s="10">
        <v>19</v>
      </c>
      <c r="B20" s="11">
        <v>105555.19323333539</v>
      </c>
      <c r="C20" s="12">
        <v>0.31905183099784262</v>
      </c>
      <c r="D20" s="11">
        <v>35185.064411111787</v>
      </c>
      <c r="E20" s="13">
        <v>0.17746580273578114</v>
      </c>
      <c r="H20" s="35">
        <v>1380.0437078714081</v>
      </c>
      <c r="I20" s="36"/>
      <c r="J20" s="36"/>
      <c r="K20" s="36"/>
      <c r="L20" s="37"/>
      <c r="N20" s="35"/>
      <c r="O20" s="36"/>
      <c r="P20" s="36"/>
      <c r="Q20" s="36"/>
      <c r="R20" s="37"/>
    </row>
    <row r="21" spans="1:18" ht="15" thickBot="1" x14ac:dyDescent="0.4">
      <c r="A21" s="10">
        <v>20</v>
      </c>
      <c r="B21" s="11">
        <v>105011.72960025811</v>
      </c>
      <c r="C21" s="12">
        <v>0.32156747221465709</v>
      </c>
      <c r="D21" s="11">
        <v>35003.909866752707</v>
      </c>
      <c r="E21" s="13">
        <v>0.17674586033117351</v>
      </c>
    </row>
    <row r="22" spans="1:18" ht="17.5" x14ac:dyDescent="0.35">
      <c r="H22" s="74" t="s">
        <v>12</v>
      </c>
      <c r="I22" s="75"/>
      <c r="J22" s="75"/>
      <c r="K22" s="75"/>
      <c r="L22" s="76"/>
      <c r="N22" s="74"/>
      <c r="O22" s="75"/>
      <c r="P22" s="75"/>
      <c r="Q22" s="75"/>
      <c r="R22" s="76"/>
    </row>
    <row r="23" spans="1:18" ht="18" thickBot="1" x14ac:dyDescent="0.4">
      <c r="H23" s="53">
        <v>0.17960763138948888</v>
      </c>
      <c r="I23" s="54"/>
      <c r="J23" s="54"/>
      <c r="K23" s="54"/>
      <c r="L23" s="55"/>
      <c r="N23" s="53"/>
      <c r="O23" s="54"/>
      <c r="P23" s="54"/>
      <c r="Q23" s="54"/>
      <c r="R23" s="55"/>
    </row>
    <row r="24" spans="1:18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  <c r="N24" s="56"/>
      <c r="O24" s="57"/>
      <c r="P24" s="57"/>
      <c r="Q24" s="57"/>
      <c r="R24" s="58"/>
    </row>
    <row r="25" spans="1:18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0.16939575068406121</v>
      </c>
      <c r="J25" s="5" t="s">
        <v>3</v>
      </c>
      <c r="K25" s="18">
        <v>0.18981951209491654</v>
      </c>
      <c r="L25" s="6" t="s">
        <v>4</v>
      </c>
      <c r="N25" s="1"/>
      <c r="O25" s="18"/>
      <c r="P25" s="5"/>
      <c r="Q25" s="18"/>
      <c r="R25" s="6"/>
    </row>
    <row r="26" spans="1:18" ht="17.5" customHeight="1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  <c r="N26" s="59"/>
      <c r="O26" s="60"/>
      <c r="P26" s="60"/>
      <c r="Q26" s="60"/>
      <c r="R26" s="61"/>
    </row>
    <row r="27" spans="1:18" ht="18" thickBot="1" x14ac:dyDescent="0.4">
      <c r="A27" s="85">
        <v>0.05</v>
      </c>
      <c r="B27" s="86"/>
      <c r="C27" s="87">
        <f>_xlfn.T.INV(1-(A27/2),A25-1)</f>
        <v>2.0930240544083087</v>
      </c>
      <c r="D27" s="88"/>
      <c r="E27" s="89"/>
      <c r="H27" s="62">
        <v>2.1819586246379787E-2</v>
      </c>
      <c r="I27" s="63"/>
      <c r="J27" s="63"/>
      <c r="K27" s="63"/>
      <c r="L27" s="64"/>
      <c r="N27" s="62"/>
      <c r="O27" s="63"/>
      <c r="P27" s="63"/>
      <c r="Q27" s="63"/>
      <c r="R27" s="64"/>
    </row>
  </sheetData>
  <mergeCells count="46">
    <mergeCell ref="N22:R22"/>
    <mergeCell ref="N23:R23"/>
    <mergeCell ref="N24:R24"/>
    <mergeCell ref="N26:R26"/>
    <mergeCell ref="N27:R27"/>
    <mergeCell ref="N13:R13"/>
    <mergeCell ref="N15:R15"/>
    <mergeCell ref="N16:R16"/>
    <mergeCell ref="N17:R17"/>
    <mergeCell ref="N19:R19"/>
    <mergeCell ref="N20:R20"/>
    <mergeCell ref="A27:B27"/>
    <mergeCell ref="C27:E27"/>
    <mergeCell ref="H27:L27"/>
    <mergeCell ref="N1:R1"/>
    <mergeCell ref="N2:R2"/>
    <mergeCell ref="N3:R3"/>
    <mergeCell ref="N5:R5"/>
    <mergeCell ref="N6:R6"/>
    <mergeCell ref="N8:R8"/>
    <mergeCell ref="N9:R9"/>
    <mergeCell ref="H22:L22"/>
    <mergeCell ref="H23:L23"/>
    <mergeCell ref="A24:E24"/>
    <mergeCell ref="H24:L24"/>
    <mergeCell ref="A25:E25"/>
    <mergeCell ref="A26:B26"/>
    <mergeCell ref="C26:E26"/>
    <mergeCell ref="H26:L26"/>
    <mergeCell ref="H13:L13"/>
    <mergeCell ref="H15:L15"/>
    <mergeCell ref="H16:L16"/>
    <mergeCell ref="H17:L17"/>
    <mergeCell ref="H19:L19"/>
    <mergeCell ref="H20:L20"/>
    <mergeCell ref="H1:L1"/>
    <mergeCell ref="H2:L2"/>
    <mergeCell ref="H3:L3"/>
    <mergeCell ref="H5:L5"/>
    <mergeCell ref="H6:L6"/>
    <mergeCell ref="H8:L8"/>
    <mergeCell ref="H9:L9"/>
    <mergeCell ref="H10:L10"/>
    <mergeCell ref="N10:R10"/>
    <mergeCell ref="N12:R12"/>
    <mergeCell ref="H12:L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E7EA-22B1-4CFF-8CA7-E3B985703C40}">
  <dimension ref="A1:L27"/>
  <sheetViews>
    <sheetView zoomScale="81" workbookViewId="0">
      <selection activeCell="K7" sqref="K7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5.45312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102215.73164831533</v>
      </c>
      <c r="C2" s="12">
        <v>0.30851241270223861</v>
      </c>
      <c r="D2" s="15">
        <v>34071.910549438435</v>
      </c>
      <c r="E2" s="13">
        <v>0.13642908567314616</v>
      </c>
      <c r="H2" s="35">
        <v>103319.80956197047</v>
      </c>
      <c r="I2" s="36"/>
      <c r="J2" s="36"/>
      <c r="K2" s="36"/>
      <c r="L2" s="37"/>
    </row>
    <row r="3" spans="1:12" ht="17.5" x14ac:dyDescent="0.35">
      <c r="A3" s="10">
        <v>2</v>
      </c>
      <c r="B3" s="15">
        <v>101439.55811342871</v>
      </c>
      <c r="C3" s="12">
        <v>0.30772720380740692</v>
      </c>
      <c r="D3" s="15">
        <v>33813.186037809559</v>
      </c>
      <c r="E3" s="13">
        <v>0.1720662347012239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101101.99062996122</v>
      </c>
      <c r="C4" s="12">
        <v>0.30800069666686325</v>
      </c>
      <c r="D4" s="15">
        <v>33700.663543320406</v>
      </c>
      <c r="E4" s="13">
        <v>0.16126709863210942</v>
      </c>
      <c r="H4" s="1" t="s">
        <v>2</v>
      </c>
      <c r="I4" s="7">
        <v>101912.82168501706</v>
      </c>
      <c r="J4" s="5" t="s">
        <v>3</v>
      </c>
      <c r="K4" s="7">
        <v>104726.79743892388</v>
      </c>
      <c r="L4" s="6" t="s">
        <v>4</v>
      </c>
    </row>
    <row r="5" spans="1:12" ht="17.5" x14ac:dyDescent="0.35">
      <c r="A5" s="10">
        <v>4</v>
      </c>
      <c r="B5" s="15">
        <v>99456.217901257507</v>
      </c>
      <c r="C5" s="14">
        <v>0.30777281779323673</v>
      </c>
      <c r="D5" s="15">
        <v>33152.072633752505</v>
      </c>
      <c r="E5" s="13">
        <v>0.17314614830813535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107767.18380137067</v>
      </c>
      <c r="C6" s="12">
        <v>0.32979584755602331</v>
      </c>
      <c r="D6" s="15">
        <v>35922.394600456879</v>
      </c>
      <c r="E6" s="13">
        <v>0.14794816414686826</v>
      </c>
      <c r="H6" s="35">
        <v>3006.2918099384692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105344.85673535679</v>
      </c>
      <c r="C7" s="12">
        <v>0.32349589494957393</v>
      </c>
      <c r="D7" s="15">
        <v>35114.952245118919</v>
      </c>
      <c r="E7" s="13">
        <v>0.17602591792656588</v>
      </c>
    </row>
    <row r="8" spans="1:12" ht="17.5" x14ac:dyDescent="0.35">
      <c r="A8" s="10">
        <v>7</v>
      </c>
      <c r="B8" s="15">
        <v>105002.74710667192</v>
      </c>
      <c r="C8" s="12">
        <v>0.31947662068631771</v>
      </c>
      <c r="D8" s="15">
        <v>35000.915702223981</v>
      </c>
      <c r="E8" s="13">
        <v>0.14002879769618432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102776.78463370373</v>
      </c>
      <c r="C9" s="12">
        <v>0.31336268557822117</v>
      </c>
      <c r="D9" s="15">
        <v>34258.928211234583</v>
      </c>
      <c r="E9" s="13">
        <v>0.14830813534917206</v>
      </c>
      <c r="H9" s="47">
        <v>0.31558479792143779</v>
      </c>
      <c r="I9" s="48"/>
      <c r="J9" s="48"/>
      <c r="K9" s="48"/>
      <c r="L9" s="49"/>
    </row>
    <row r="10" spans="1:12" ht="17.5" x14ac:dyDescent="0.35">
      <c r="A10" s="10">
        <v>9</v>
      </c>
      <c r="B10" s="15">
        <v>106933.41236624721</v>
      </c>
      <c r="C10" s="12">
        <v>0.32492224785196711</v>
      </c>
      <c r="D10" s="15">
        <v>35644.470788749059</v>
      </c>
      <c r="E10" s="13">
        <v>0.15046796256299497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105183.89044519991</v>
      </c>
      <c r="C11" s="12">
        <v>0.32332101570315208</v>
      </c>
      <c r="D11" s="15">
        <v>35061.296815066642</v>
      </c>
      <c r="E11" s="13">
        <v>0.17566594672426206</v>
      </c>
      <c r="H11" s="1" t="s">
        <v>2</v>
      </c>
      <c r="I11" s="3">
        <v>0.31156362884050548</v>
      </c>
      <c r="J11" s="5" t="s">
        <v>3</v>
      </c>
      <c r="K11" s="3">
        <v>0.31960596700237009</v>
      </c>
      <c r="L11" s="6" t="s">
        <v>4</v>
      </c>
    </row>
    <row r="12" spans="1:12" ht="17.5" x14ac:dyDescent="0.35">
      <c r="A12" s="10">
        <v>11</v>
      </c>
      <c r="B12" s="15">
        <v>106316.79407222403</v>
      </c>
      <c r="C12" s="12">
        <v>0.32301221389207124</v>
      </c>
      <c r="D12" s="15">
        <v>35438.931357408008</v>
      </c>
      <c r="E12" s="13">
        <v>0.15586753059755221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99910.740870656795</v>
      </c>
      <c r="C13" s="12">
        <v>0.30632305375747071</v>
      </c>
      <c r="D13" s="15">
        <v>33303.580290218939</v>
      </c>
      <c r="E13" s="13">
        <v>0.18286537077033838</v>
      </c>
      <c r="H13" s="35">
        <v>8.5919771395335139E-3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103333.10554323066</v>
      </c>
      <c r="C14" s="12">
        <v>0.31523250416194942</v>
      </c>
      <c r="D14" s="15">
        <v>34444.368514410206</v>
      </c>
      <c r="E14" s="13">
        <v>0.13030957523398129</v>
      </c>
    </row>
    <row r="15" spans="1:12" ht="17.5" x14ac:dyDescent="0.35">
      <c r="A15" s="10">
        <v>14</v>
      </c>
      <c r="B15" s="15">
        <v>100259.93581293011</v>
      </c>
      <c r="C15" s="12">
        <v>0.30523915158196413</v>
      </c>
      <c r="D15" s="15">
        <v>33419.978604310039</v>
      </c>
      <c r="E15" s="13">
        <v>0.17098632109431244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103057.02406539384</v>
      </c>
      <c r="C16" s="12">
        <v>0.31786880519207555</v>
      </c>
      <c r="D16" s="15">
        <v>34352.341355131277</v>
      </c>
      <c r="E16" s="13">
        <v>0.14542836573074155</v>
      </c>
      <c r="H16" s="35">
        <v>34439.936520656811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107454.06454118376</v>
      </c>
      <c r="C17" s="12">
        <v>0.326938554154733</v>
      </c>
      <c r="D17" s="15">
        <v>35818.021513727916</v>
      </c>
      <c r="E17" s="13">
        <v>0.15766738660907129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97716.066108060419</v>
      </c>
      <c r="C18" s="12">
        <v>0.30023242264553657</v>
      </c>
      <c r="D18" s="15">
        <v>32572.022036020149</v>
      </c>
      <c r="E18" s="13">
        <v>0.15226781857451405</v>
      </c>
      <c r="H18" s="1" t="s">
        <v>2</v>
      </c>
      <c r="I18" s="7">
        <v>33970.940561672338</v>
      </c>
      <c r="J18" s="5" t="s">
        <v>3</v>
      </c>
      <c r="K18" s="7">
        <v>34908.932479641284</v>
      </c>
      <c r="L18" s="6" t="s">
        <v>4</v>
      </c>
    </row>
    <row r="19" spans="1:12" ht="17.5" x14ac:dyDescent="0.35">
      <c r="A19" s="10">
        <v>18</v>
      </c>
      <c r="B19" s="15">
        <v>101943.16896682361</v>
      </c>
      <c r="C19" s="12">
        <v>0.31269057059388877</v>
      </c>
      <c r="D19" s="15">
        <v>33981.056322274548</v>
      </c>
      <c r="E19" s="13">
        <v>0.15694744420446363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107747.28988394205</v>
      </c>
      <c r="C20" s="12">
        <v>0.32568865562646077</v>
      </c>
      <c r="D20" s="15">
        <v>35915.763294647339</v>
      </c>
      <c r="E20" s="13">
        <v>0.18142548596112312</v>
      </c>
      <c r="H20" s="35">
        <v>1002.0972699794851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101435.6279934505</v>
      </c>
      <c r="C21" s="12">
        <v>0.31208258352760493</v>
      </c>
      <c r="D21" s="15">
        <v>33811.875997816831</v>
      </c>
      <c r="E21" s="13">
        <v>0.15766738660907129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0.15863930885529162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0.15151235923823683</v>
      </c>
      <c r="J25" s="5" t="s">
        <v>3</v>
      </c>
      <c r="K25" s="18">
        <v>0.16576625847234641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1.5228056058300535E-2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B52E-594F-409B-B423-171994D2562D}">
  <dimension ref="A1:L27"/>
  <sheetViews>
    <sheetView zoomScale="83" workbookViewId="0">
      <selection activeCell="F2" sqref="F2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5.45312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111462.69668132113</v>
      </c>
      <c r="C2" s="12">
        <v>0.3400404469192887</v>
      </c>
      <c r="D2" s="15">
        <v>37154.232227107052</v>
      </c>
      <c r="E2" s="13">
        <v>0.23578113750899929</v>
      </c>
      <c r="H2" s="35">
        <v>104689.07559757264</v>
      </c>
      <c r="I2" s="36"/>
      <c r="J2" s="36"/>
      <c r="K2" s="36"/>
      <c r="L2" s="37"/>
    </row>
    <row r="3" spans="1:12" ht="17.5" x14ac:dyDescent="0.35">
      <c r="A3" s="10">
        <v>2</v>
      </c>
      <c r="B3" s="15">
        <v>104608.09631050465</v>
      </c>
      <c r="C3" s="12">
        <v>0.32574245566693222</v>
      </c>
      <c r="D3" s="15">
        <v>34869.365436834887</v>
      </c>
      <c r="E3" s="13">
        <v>0.29769618430525557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106130.43447313839</v>
      </c>
      <c r="C4" s="12">
        <v>0.32623830498823497</v>
      </c>
      <c r="D4" s="15">
        <v>35376.811491046137</v>
      </c>
      <c r="E4" s="13">
        <v>0.26025917926565872</v>
      </c>
      <c r="H4" s="1" t="s">
        <v>2</v>
      </c>
      <c r="I4" s="7">
        <v>102247.48874574194</v>
      </c>
      <c r="J4" s="5" t="s">
        <v>3</v>
      </c>
      <c r="K4" s="7">
        <v>107130.66244940333</v>
      </c>
      <c r="L4" s="6" t="s">
        <v>4</v>
      </c>
    </row>
    <row r="5" spans="1:12" ht="17.5" x14ac:dyDescent="0.35">
      <c r="A5" s="10">
        <v>4</v>
      </c>
      <c r="B5" s="15">
        <v>91930.348541438812</v>
      </c>
      <c r="C5" s="12">
        <v>0.28961300258615702</v>
      </c>
      <c r="D5" s="15">
        <v>30643.449513812946</v>
      </c>
      <c r="E5" s="13">
        <v>0.29985601151907848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104451.57276918003</v>
      </c>
      <c r="C6" s="12">
        <v>0.31955952040862523</v>
      </c>
      <c r="D6" s="15">
        <v>34817.190923060007</v>
      </c>
      <c r="E6" s="13">
        <v>0.2706983441324694</v>
      </c>
      <c r="H6" s="35">
        <v>5216.9053309867759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102014.00408586164</v>
      </c>
      <c r="C7" s="14">
        <v>0.31307460132288184</v>
      </c>
      <c r="D7" s="15">
        <v>34004.668028620545</v>
      </c>
      <c r="E7" s="13">
        <v>0.24910007199424047</v>
      </c>
    </row>
    <row r="8" spans="1:12" ht="17.5" x14ac:dyDescent="0.35">
      <c r="A8" s="10">
        <v>7</v>
      </c>
      <c r="B8" s="15">
        <v>104329.34504595632</v>
      </c>
      <c r="C8" s="12">
        <v>0.32260243094671226</v>
      </c>
      <c r="D8" s="15">
        <v>34776.448348652106</v>
      </c>
      <c r="E8" s="13">
        <v>0.28113750899928008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111554.98211982759</v>
      </c>
      <c r="C9" s="12">
        <v>0.34032396400500514</v>
      </c>
      <c r="D9" s="15">
        <v>37184.994039942532</v>
      </c>
      <c r="E9" s="13">
        <v>0.25773938084953202</v>
      </c>
      <c r="H9" s="47">
        <v>0.32341483223584516</v>
      </c>
      <c r="I9" s="48"/>
      <c r="J9" s="48"/>
      <c r="K9" s="48"/>
      <c r="L9" s="49"/>
    </row>
    <row r="10" spans="1:12" ht="17.5" x14ac:dyDescent="0.35">
      <c r="A10" s="10">
        <v>9</v>
      </c>
      <c r="B10" s="15">
        <v>104323.37901387695</v>
      </c>
      <c r="C10" s="12">
        <v>0.32465429286669673</v>
      </c>
      <c r="D10" s="15">
        <v>34774.45967129233</v>
      </c>
      <c r="E10" s="13">
        <v>0.29805615550755937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108605.4511510384</v>
      </c>
      <c r="C11" s="12">
        <v>0.33703223174114277</v>
      </c>
      <c r="D11" s="15">
        <v>36201.817050346137</v>
      </c>
      <c r="E11" s="13">
        <v>0.22534197264218864</v>
      </c>
      <c r="H11" s="1" t="s">
        <v>2</v>
      </c>
      <c r="I11" s="3">
        <v>0.31688919887075151</v>
      </c>
      <c r="J11" s="5" t="s">
        <v>3</v>
      </c>
      <c r="K11" s="3">
        <v>0.32994046560093881</v>
      </c>
      <c r="L11" s="6" t="s">
        <v>4</v>
      </c>
    </row>
    <row r="12" spans="1:12" ht="17.5" x14ac:dyDescent="0.35">
      <c r="A12" s="10">
        <v>11</v>
      </c>
      <c r="B12" s="15">
        <v>99818.767206774559</v>
      </c>
      <c r="C12" s="12">
        <v>0.30924332288256884</v>
      </c>
      <c r="D12" s="15">
        <v>33272.922402258191</v>
      </c>
      <c r="E12" s="13">
        <v>0.26673866090712745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98751.139241527533</v>
      </c>
      <c r="C13" s="12">
        <v>0.30785498485958734</v>
      </c>
      <c r="D13" s="15">
        <v>32917.046413842516</v>
      </c>
      <c r="E13" s="13">
        <v>0.30525557955363569</v>
      </c>
      <c r="H13" s="35">
        <v>1.3943231822737106E-2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100559.63794143777</v>
      </c>
      <c r="C14" s="12">
        <v>0.31205353617573617</v>
      </c>
      <c r="D14" s="15">
        <v>33519.879313812598</v>
      </c>
      <c r="E14" s="13">
        <v>0.27861771058315332</v>
      </c>
    </row>
    <row r="15" spans="1:12" ht="17.5" x14ac:dyDescent="0.35">
      <c r="A15" s="10">
        <v>14</v>
      </c>
      <c r="B15" s="15">
        <v>105808.56260716927</v>
      </c>
      <c r="C15" s="12">
        <v>0.32609476765628548</v>
      </c>
      <c r="D15" s="15">
        <v>35269.520869056425</v>
      </c>
      <c r="E15" s="13">
        <v>0.28329733621310293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98385.300618650508</v>
      </c>
      <c r="C16" s="12">
        <v>0.31003501242160353</v>
      </c>
      <c r="D16" s="15">
        <v>32795.100206216841</v>
      </c>
      <c r="E16" s="13">
        <v>0.31533477321814257</v>
      </c>
      <c r="H16" s="35">
        <v>34896.358532524217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113507.80874795909</v>
      </c>
      <c r="C17" s="12">
        <v>0.34892424032066105</v>
      </c>
      <c r="D17" s="15">
        <v>37835.936249319711</v>
      </c>
      <c r="E17" s="13">
        <v>0.28797696184305255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110496.1222115102</v>
      </c>
      <c r="C18" s="12">
        <v>0.33592506490553409</v>
      </c>
      <c r="D18" s="15">
        <v>36832.040737170079</v>
      </c>
      <c r="E18" s="13">
        <v>0.22606191504679626</v>
      </c>
      <c r="H18" s="1" t="s">
        <v>2</v>
      </c>
      <c r="I18" s="7">
        <v>34082.496248580654</v>
      </c>
      <c r="J18" s="5" t="s">
        <v>3</v>
      </c>
      <c r="K18" s="7">
        <v>35710.22081646778</v>
      </c>
      <c r="L18" s="6" t="s">
        <v>4</v>
      </c>
    </row>
    <row r="19" spans="1:12" ht="17.5" x14ac:dyDescent="0.35">
      <c r="A19" s="10">
        <v>18</v>
      </c>
      <c r="B19" s="15">
        <v>104608.44285175178</v>
      </c>
      <c r="C19" s="12">
        <v>0.32451162155343749</v>
      </c>
      <c r="D19" s="15">
        <v>34869.480950583929</v>
      </c>
      <c r="E19" s="13">
        <v>0.26133909287257018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104951.47649688361</v>
      </c>
      <c r="C20" s="12">
        <v>0.32155733066909153</v>
      </c>
      <c r="D20" s="15">
        <v>34983.825498961218</v>
      </c>
      <c r="E20" s="13">
        <v>0.22642188624910006</v>
      </c>
      <c r="H20" s="35">
        <v>1738.9684436622595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107483.94383564446</v>
      </c>
      <c r="C21" s="12">
        <v>0.33321551182071996</v>
      </c>
      <c r="D21" s="15">
        <v>35827.981278548155</v>
      </c>
      <c r="E21" s="13">
        <v>0.23758099352051837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0.26821454283657309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0.25498042117416009</v>
      </c>
      <c r="J25" s="5" t="s">
        <v>3</v>
      </c>
      <c r="K25" s="18">
        <v>0.28144866449898609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2.8277167285613192E-2</v>
      </c>
      <c r="I27" s="63"/>
      <c r="J27" s="63"/>
      <c r="K27" s="63"/>
      <c r="L27" s="64"/>
    </row>
  </sheetData>
  <mergeCells count="26">
    <mergeCell ref="H8:L8"/>
    <mergeCell ref="H1:L1"/>
    <mergeCell ref="H2:L2"/>
    <mergeCell ref="H3:L3"/>
    <mergeCell ref="H5:L5"/>
    <mergeCell ref="H6:L6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A25:E25"/>
    <mergeCell ref="A26:B26"/>
    <mergeCell ref="C26:E26"/>
    <mergeCell ref="H26:L26"/>
    <mergeCell ref="A27:B27"/>
    <mergeCell ref="C27:E27"/>
    <mergeCell ref="H27:L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8E6C-6F8C-4A14-851A-0E92DB82089F}">
  <dimension ref="A1:L27"/>
  <sheetViews>
    <sheetView tabSelected="1" zoomScale="81" workbookViewId="0">
      <selection activeCell="O6" sqref="O6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4.179687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93591.063063843001</v>
      </c>
      <c r="C2" s="12">
        <v>0.28686115432186104</v>
      </c>
      <c r="D2" s="15">
        <v>31197.021021280991</v>
      </c>
      <c r="E2" s="13">
        <v>0.15550755939524838</v>
      </c>
      <c r="H2" s="35">
        <v>97035.674164991186</v>
      </c>
      <c r="I2" s="36"/>
      <c r="J2" s="36"/>
      <c r="K2" s="36"/>
      <c r="L2" s="37"/>
    </row>
    <row r="3" spans="1:12" ht="17.5" x14ac:dyDescent="0.35">
      <c r="A3" s="10">
        <v>2</v>
      </c>
      <c r="B3" s="15">
        <v>112298.68486201702</v>
      </c>
      <c r="C3" s="12">
        <v>0.33803144879160113</v>
      </c>
      <c r="D3" s="15">
        <v>37432.894954005671</v>
      </c>
      <c r="E3" s="13">
        <v>0.12706983441324693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94498.583537081897</v>
      </c>
      <c r="C4" s="14">
        <v>0.28491534351985193</v>
      </c>
      <c r="D4" s="15">
        <v>31499.527845693956</v>
      </c>
      <c r="E4" s="13">
        <v>0.1720662347012239</v>
      </c>
      <c r="H4" s="1" t="s">
        <v>2</v>
      </c>
      <c r="I4" s="7">
        <v>94084.155157075671</v>
      </c>
      <c r="J4" s="5" t="s">
        <v>3</v>
      </c>
      <c r="K4" s="7">
        <v>99987.1931729067</v>
      </c>
      <c r="L4" s="6" t="s">
        <v>4</v>
      </c>
    </row>
    <row r="5" spans="1:12" ht="17.5" x14ac:dyDescent="0.35">
      <c r="A5" s="10">
        <v>4</v>
      </c>
      <c r="B5" s="15">
        <v>95570.111091771105</v>
      </c>
      <c r="C5" s="12">
        <v>0.29068237504190658</v>
      </c>
      <c r="D5" s="15">
        <v>31856.703697257024</v>
      </c>
      <c r="E5" s="13">
        <v>0.16018718502519799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99708.661050435941</v>
      </c>
      <c r="C6" s="12">
        <v>0.30568925933498237</v>
      </c>
      <c r="D6" s="15">
        <v>33236.220350145319</v>
      </c>
      <c r="E6" s="13">
        <v>0.17350611951043918</v>
      </c>
      <c r="H6" s="35">
        <v>6306.4704150737343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102544.19073682418</v>
      </c>
      <c r="C7" s="12">
        <v>0.31219064750111181</v>
      </c>
      <c r="D7" s="15">
        <v>34181.396912274722</v>
      </c>
      <c r="E7" s="13">
        <v>0.16486681065514758</v>
      </c>
    </row>
    <row r="8" spans="1:12" ht="17.5" x14ac:dyDescent="0.35">
      <c r="A8" s="10">
        <v>7</v>
      </c>
      <c r="B8" s="15">
        <v>101752.91819119672</v>
      </c>
      <c r="C8" s="12">
        <v>0.3114057821374393</v>
      </c>
      <c r="D8" s="15">
        <v>33917.63939706557</v>
      </c>
      <c r="E8" s="13">
        <v>0.1742260619150468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92568.160774587363</v>
      </c>
      <c r="C9" s="12">
        <v>0.28201217063788186</v>
      </c>
      <c r="D9" s="15">
        <v>30856.053591529111</v>
      </c>
      <c r="E9" s="13">
        <v>0.12275017998560116</v>
      </c>
      <c r="H9" s="47">
        <v>0.29670686320453582</v>
      </c>
      <c r="I9" s="48"/>
      <c r="J9" s="48"/>
      <c r="K9" s="48"/>
      <c r="L9" s="49"/>
    </row>
    <row r="10" spans="1:12" ht="17.5" x14ac:dyDescent="0.35">
      <c r="A10" s="10">
        <v>9</v>
      </c>
      <c r="B10" s="15">
        <v>99701.629861759488</v>
      </c>
      <c r="C10" s="12">
        <v>0.30833208802002959</v>
      </c>
      <c r="D10" s="15">
        <v>33233.876620586489</v>
      </c>
      <c r="E10" s="13">
        <v>0.15802735781137509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96013.926814157865</v>
      </c>
      <c r="C11" s="12">
        <v>0.29820536149527649</v>
      </c>
      <c r="D11" s="15">
        <v>32004.64227138595</v>
      </c>
      <c r="E11" s="13">
        <v>0.18934485241180707</v>
      </c>
      <c r="H11" s="1" t="s">
        <v>2</v>
      </c>
      <c r="I11" s="3">
        <v>0.28787900412005618</v>
      </c>
      <c r="J11" s="5" t="s">
        <v>3</v>
      </c>
      <c r="K11" s="3">
        <v>0.30553472228901546</v>
      </c>
      <c r="L11" s="6" t="s">
        <v>4</v>
      </c>
    </row>
    <row r="12" spans="1:12" ht="17.5" x14ac:dyDescent="0.35">
      <c r="A12" s="10">
        <v>11</v>
      </c>
      <c r="B12" s="15">
        <v>103044.0647050266</v>
      </c>
      <c r="C12" s="12">
        <v>0.31340445630021063</v>
      </c>
      <c r="D12" s="15">
        <v>34348.021568342192</v>
      </c>
      <c r="E12" s="13">
        <v>0.16630669546436286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103880.86564328143</v>
      </c>
      <c r="C13" s="12">
        <v>0.32345481120511888</v>
      </c>
      <c r="D13" s="15">
        <v>34626.955214427137</v>
      </c>
      <c r="E13" s="13">
        <v>0.16198704103671707</v>
      </c>
      <c r="H13" s="35">
        <v>1.8862366122462865E-2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93694.834428283997</v>
      </c>
      <c r="C14" s="12">
        <v>0.28530396276613756</v>
      </c>
      <c r="D14" s="15">
        <v>31231.611476094655</v>
      </c>
      <c r="E14" s="13">
        <v>0.15622750179985601</v>
      </c>
    </row>
    <row r="15" spans="1:12" ht="17.5" x14ac:dyDescent="0.35">
      <c r="A15" s="10">
        <v>14</v>
      </c>
      <c r="B15" s="15">
        <v>93947.665512496023</v>
      </c>
      <c r="C15" s="12">
        <v>0.28836998513696133</v>
      </c>
      <c r="D15" s="15">
        <v>31315.888504165352</v>
      </c>
      <c r="E15" s="13">
        <v>0.16846652267818574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96677.137546797865</v>
      </c>
      <c r="C16" s="12">
        <v>0.29510789544150234</v>
      </c>
      <c r="D16" s="15">
        <v>32225.712515599302</v>
      </c>
      <c r="E16" s="13">
        <v>0.16882649388048956</v>
      </c>
      <c r="H16" s="35">
        <v>32345.224721663719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95714.233465068275</v>
      </c>
      <c r="C17" s="12">
        <v>0.29089284149230221</v>
      </c>
      <c r="D17" s="15">
        <v>31904.744488356086</v>
      </c>
      <c r="E17" s="13">
        <v>0.14110871130309574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101676.71539104765</v>
      </c>
      <c r="C18" s="12">
        <v>0.31009285710759232</v>
      </c>
      <c r="D18" s="15">
        <v>33892.238463682552</v>
      </c>
      <c r="E18" s="13">
        <v>0.17350611951043918</v>
      </c>
      <c r="H18" s="1" t="s">
        <v>2</v>
      </c>
      <c r="I18" s="7">
        <v>31361.385052358546</v>
      </c>
      <c r="J18" s="5" t="s">
        <v>3</v>
      </c>
      <c r="K18" s="7">
        <v>33329.064390968888</v>
      </c>
      <c r="L18" s="6" t="s">
        <v>4</v>
      </c>
    </row>
    <row r="19" spans="1:12" ht="17.5" x14ac:dyDescent="0.35">
      <c r="A19" s="10">
        <v>18</v>
      </c>
      <c r="B19" s="15">
        <v>90386.091938781436</v>
      </c>
      <c r="C19" s="12">
        <v>0.27925523354210119</v>
      </c>
      <c r="D19" s="15">
        <v>30128.697312927146</v>
      </c>
      <c r="E19" s="13">
        <v>0.17026637868970482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82825.240598786448</v>
      </c>
      <c r="C20" s="12">
        <v>0.25598798065515516</v>
      </c>
      <c r="D20" s="15">
        <v>27608.413532928826</v>
      </c>
      <c r="E20" s="13">
        <v>0.15334773218142547</v>
      </c>
      <c r="H20" s="35">
        <v>2102.1568050245764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90618.704086579295</v>
      </c>
      <c r="C21" s="12">
        <v>0.27394160964169278</v>
      </c>
      <c r="D21" s="15">
        <v>30206.234695526433</v>
      </c>
      <c r="E21" s="13">
        <v>0.21562275017998561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0.16366090712742978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0.15427995934451016</v>
      </c>
      <c r="J25" s="5" t="s">
        <v>3</v>
      </c>
      <c r="K25" s="18">
        <v>0.1730418549103494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2.0044143202084891E-2</v>
      </c>
      <c r="I27" s="63"/>
      <c r="J27" s="63"/>
      <c r="K27" s="63"/>
      <c r="L27" s="64"/>
    </row>
  </sheetData>
  <mergeCells count="26">
    <mergeCell ref="H8:L8"/>
    <mergeCell ref="H1:L1"/>
    <mergeCell ref="H2:L2"/>
    <mergeCell ref="H3:L3"/>
    <mergeCell ref="H5:L5"/>
    <mergeCell ref="H6:L6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A25:E25"/>
    <mergeCell ref="A26:B26"/>
    <mergeCell ref="C26:E26"/>
    <mergeCell ref="H26:L26"/>
    <mergeCell ref="A27:B27"/>
    <mergeCell ref="C27:E27"/>
    <mergeCell ref="H27:L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D9A5-9783-4695-92A9-2A8721B581F6}">
  <dimension ref="A1:L28"/>
  <sheetViews>
    <sheetView topLeftCell="G1" workbookViewId="0">
      <selection activeCell="P10" sqref="P10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4.1796875" bestFit="1" customWidth="1"/>
  </cols>
  <sheetData>
    <row r="1" spans="1:12" ht="15" thickBot="1" x14ac:dyDescent="0.4">
      <c r="A1" s="90" t="s">
        <v>31</v>
      </c>
      <c r="B1" s="90"/>
      <c r="C1" s="90"/>
      <c r="D1" s="90"/>
      <c r="E1" s="90"/>
    </row>
    <row r="2" spans="1:12" ht="17.5" x14ac:dyDescent="0.35">
      <c r="A2" s="8" t="s">
        <v>15</v>
      </c>
      <c r="B2" s="9" t="s">
        <v>16</v>
      </c>
      <c r="C2" s="9" t="s">
        <v>17</v>
      </c>
      <c r="D2" s="9" t="s">
        <v>18</v>
      </c>
      <c r="E2" s="9" t="s">
        <v>19</v>
      </c>
      <c r="G2" s="16"/>
      <c r="H2" s="38" t="s">
        <v>0</v>
      </c>
      <c r="I2" s="39"/>
      <c r="J2" s="39"/>
      <c r="K2" s="39"/>
      <c r="L2" s="40"/>
    </row>
    <row r="3" spans="1:12" ht="18" thickBot="1" x14ac:dyDescent="0.4">
      <c r="A3" s="10">
        <v>1</v>
      </c>
      <c r="B3" s="15">
        <v>60003.873709256935</v>
      </c>
      <c r="C3" s="14">
        <v>0.18249511144812525</v>
      </c>
      <c r="D3" s="15">
        <v>20001.291236418969</v>
      </c>
      <c r="E3" s="13">
        <v>6.6594672426205898E-2</v>
      </c>
      <c r="H3" s="35">
        <v>68281.768930112754</v>
      </c>
      <c r="I3" s="36"/>
      <c r="J3" s="36"/>
      <c r="K3" s="36"/>
      <c r="L3" s="37"/>
    </row>
    <row r="4" spans="1:12" ht="17.5" x14ac:dyDescent="0.35">
      <c r="A4" s="10">
        <v>2</v>
      </c>
      <c r="B4" s="15">
        <v>101083.64921852332</v>
      </c>
      <c r="C4" s="12">
        <v>0.30105964184880962</v>
      </c>
      <c r="D4" s="15">
        <v>33694.549739507776</v>
      </c>
      <c r="E4" s="13">
        <v>4.7516198704103674E-2</v>
      </c>
      <c r="H4" s="38" t="s">
        <v>1</v>
      </c>
      <c r="I4" s="39"/>
      <c r="J4" s="39"/>
      <c r="K4" s="39"/>
      <c r="L4" s="40"/>
    </row>
    <row r="5" spans="1:12" ht="18" thickBot="1" x14ac:dyDescent="0.4">
      <c r="A5" s="10">
        <v>3</v>
      </c>
      <c r="B5" s="15">
        <v>90565.649522254622</v>
      </c>
      <c r="C5" s="12">
        <v>0.27550312863427928</v>
      </c>
      <c r="D5" s="15">
        <v>30188.54984075153</v>
      </c>
      <c r="E5" s="13">
        <v>5.1475881929445647E-2</v>
      </c>
      <c r="H5" s="1" t="s">
        <v>2</v>
      </c>
      <c r="I5" s="7">
        <v>56411.680810261329</v>
      </c>
      <c r="J5" s="5" t="s">
        <v>3</v>
      </c>
      <c r="K5" s="7">
        <v>80151.857049964179</v>
      </c>
      <c r="L5" s="6" t="s">
        <v>4</v>
      </c>
    </row>
    <row r="6" spans="1:12" ht="17.5" x14ac:dyDescent="0.35">
      <c r="A6" s="10">
        <v>4</v>
      </c>
      <c r="B6" s="15">
        <v>98369.024930788553</v>
      </c>
      <c r="C6" s="12">
        <v>0.29242201583090199</v>
      </c>
      <c r="D6" s="15">
        <v>32789.674976929506</v>
      </c>
      <c r="E6" s="13">
        <v>4.9676025917926567E-2</v>
      </c>
      <c r="H6" s="41" t="s">
        <v>5</v>
      </c>
      <c r="I6" s="42"/>
      <c r="J6" s="42"/>
      <c r="K6" s="42"/>
      <c r="L6" s="43"/>
    </row>
    <row r="7" spans="1:12" ht="18" thickBot="1" x14ac:dyDescent="0.4">
      <c r="A7" s="10">
        <v>5</v>
      </c>
      <c r="B7" s="15">
        <v>51694.129582223308</v>
      </c>
      <c r="C7" s="12">
        <v>0.15413726717912185</v>
      </c>
      <c r="D7" s="15">
        <v>17231.376527407756</v>
      </c>
      <c r="E7" s="13">
        <v>7.235421166306695E-2</v>
      </c>
      <c r="H7" s="35">
        <v>25362.655416212008</v>
      </c>
      <c r="I7" s="36"/>
      <c r="J7" s="36"/>
      <c r="K7" s="36"/>
      <c r="L7" s="37"/>
    </row>
    <row r="8" spans="1:12" ht="15" thickBot="1" x14ac:dyDescent="0.4">
      <c r="A8" s="10">
        <v>6</v>
      </c>
      <c r="B8" s="15">
        <v>77159.585886480636</v>
      </c>
      <c r="C8" s="12">
        <v>0.23597651305092765</v>
      </c>
      <c r="D8" s="15">
        <v>25719.861962160216</v>
      </c>
      <c r="E8" s="13">
        <v>7.2714182865370777E-2</v>
      </c>
    </row>
    <row r="9" spans="1:12" ht="17.5" x14ac:dyDescent="0.35">
      <c r="A9" s="10">
        <v>7</v>
      </c>
      <c r="B9" s="15">
        <v>42142.447734438349</v>
      </c>
      <c r="C9" s="14">
        <v>0.12657077315979298</v>
      </c>
      <c r="D9" s="15">
        <v>14047.482578146131</v>
      </c>
      <c r="E9" s="13">
        <v>7.775377969762419E-2</v>
      </c>
      <c r="H9" s="44" t="s">
        <v>6</v>
      </c>
      <c r="I9" s="45"/>
      <c r="J9" s="45"/>
      <c r="K9" s="45"/>
      <c r="L9" s="46"/>
    </row>
    <row r="10" spans="1:12" ht="18" thickBot="1" x14ac:dyDescent="0.4">
      <c r="A10" s="10">
        <v>8</v>
      </c>
      <c r="B10" s="15">
        <v>56168.405529669544</v>
      </c>
      <c r="C10" s="12">
        <v>0.17061144234994249</v>
      </c>
      <c r="D10" s="15">
        <v>18722.801843223187</v>
      </c>
      <c r="E10" s="13">
        <v>8.5673146148308135E-2</v>
      </c>
      <c r="H10" s="47">
        <v>0.20612838817802537</v>
      </c>
      <c r="I10" s="48"/>
      <c r="J10" s="48"/>
      <c r="K10" s="48"/>
      <c r="L10" s="49"/>
    </row>
    <row r="11" spans="1:12" ht="17.5" x14ac:dyDescent="0.35">
      <c r="A11" s="10">
        <v>9</v>
      </c>
      <c r="B11" s="15">
        <v>44819.757831282564</v>
      </c>
      <c r="C11" s="14">
        <v>0.13518572166946893</v>
      </c>
      <c r="D11" s="15">
        <v>14939.919277094194</v>
      </c>
      <c r="E11" s="13">
        <v>6.9114470842332618E-2</v>
      </c>
      <c r="H11" s="44" t="s">
        <v>7</v>
      </c>
      <c r="I11" s="45"/>
      <c r="J11" s="45"/>
      <c r="K11" s="45"/>
      <c r="L11" s="46"/>
    </row>
    <row r="12" spans="1:12" ht="18" thickBot="1" x14ac:dyDescent="0.4">
      <c r="A12" s="10">
        <v>10</v>
      </c>
      <c r="B12" s="15">
        <v>44131.201013247133</v>
      </c>
      <c r="C12" s="14">
        <v>0.13354513869451906</v>
      </c>
      <c r="D12" s="15">
        <v>14710.400337749035</v>
      </c>
      <c r="E12" s="13">
        <v>7.6673866090712736E-2</v>
      </c>
      <c r="H12" s="1" t="s">
        <v>2</v>
      </c>
      <c r="I12" s="3">
        <v>0.17016120343263488</v>
      </c>
      <c r="J12" s="5" t="s">
        <v>3</v>
      </c>
      <c r="K12" s="3">
        <v>0.24209557292341585</v>
      </c>
      <c r="L12" s="6" t="s">
        <v>4</v>
      </c>
    </row>
    <row r="13" spans="1:12" ht="17.5" x14ac:dyDescent="0.35">
      <c r="A13" s="10">
        <v>11</v>
      </c>
      <c r="B13" s="15">
        <v>22592.182869556826</v>
      </c>
      <c r="C13" s="14">
        <v>6.862181579888546E-2</v>
      </c>
      <c r="D13" s="15">
        <v>7530.7276231856085</v>
      </c>
      <c r="E13" s="13">
        <v>8.3513318934485242E-2</v>
      </c>
      <c r="H13" s="50" t="s">
        <v>8</v>
      </c>
      <c r="I13" s="51"/>
      <c r="J13" s="51"/>
      <c r="K13" s="51"/>
      <c r="L13" s="52"/>
    </row>
    <row r="14" spans="1:12" ht="18" thickBot="1" x14ac:dyDescent="0.4">
      <c r="A14" s="10">
        <v>12</v>
      </c>
      <c r="B14" s="15">
        <v>28498.683119771536</v>
      </c>
      <c r="C14" s="14">
        <v>8.5593629511715813E-2</v>
      </c>
      <c r="D14" s="15">
        <v>9499.5610399238412</v>
      </c>
      <c r="E14" s="13">
        <v>9.2872570194384454E-2</v>
      </c>
      <c r="H14" s="35">
        <v>7.6850593169816683E-2</v>
      </c>
      <c r="I14" s="36"/>
      <c r="J14" s="36"/>
      <c r="K14" s="36"/>
      <c r="L14" s="37"/>
    </row>
    <row r="15" spans="1:12" ht="15" thickBot="1" x14ac:dyDescent="0.4">
      <c r="A15" s="10">
        <v>13</v>
      </c>
      <c r="B15" s="15">
        <v>73321.371050830814</v>
      </c>
      <c r="C15" s="14">
        <v>0.21933554201419514</v>
      </c>
      <c r="D15" s="15">
        <v>24440.457016943616</v>
      </c>
      <c r="E15" s="13">
        <v>6.6234701223902084E-2</v>
      </c>
    </row>
    <row r="16" spans="1:12" ht="17.5" x14ac:dyDescent="0.35">
      <c r="A16" s="10">
        <v>14</v>
      </c>
      <c r="B16" s="15">
        <v>73376.093226582569</v>
      </c>
      <c r="C16" s="14">
        <v>0.21898213647323864</v>
      </c>
      <c r="D16" s="15">
        <v>24458.697742194188</v>
      </c>
      <c r="E16" s="13">
        <v>5.9035277177825772E-2</v>
      </c>
      <c r="H16" s="65" t="s">
        <v>9</v>
      </c>
      <c r="I16" s="66"/>
      <c r="J16" s="66"/>
      <c r="K16" s="66"/>
      <c r="L16" s="67"/>
    </row>
    <row r="17" spans="1:12" ht="18" thickBot="1" x14ac:dyDescent="0.4">
      <c r="A17" s="10">
        <v>15</v>
      </c>
      <c r="B17" s="15">
        <v>104790.70445441222</v>
      </c>
      <c r="C17" s="14">
        <v>0.31885409097556944</v>
      </c>
      <c r="D17" s="15">
        <v>34930.234818137418</v>
      </c>
      <c r="E17" s="13">
        <v>6.3714902807775378E-2</v>
      </c>
      <c r="H17" s="35">
        <v>22760.58964337092</v>
      </c>
      <c r="I17" s="36"/>
      <c r="J17" s="36"/>
      <c r="K17" s="36"/>
      <c r="L17" s="37"/>
    </row>
    <row r="18" spans="1:12" ht="17.5" x14ac:dyDescent="0.35">
      <c r="A18" s="10">
        <v>16</v>
      </c>
      <c r="B18" s="15">
        <v>47711.451701633865</v>
      </c>
      <c r="C18" s="14">
        <v>0.14190806228229796</v>
      </c>
      <c r="D18" s="15">
        <v>15903.817233877942</v>
      </c>
      <c r="E18" s="13">
        <v>7.4514038876889843E-2</v>
      </c>
      <c r="H18" s="68" t="s">
        <v>10</v>
      </c>
      <c r="I18" s="69"/>
      <c r="J18" s="69"/>
      <c r="K18" s="69"/>
      <c r="L18" s="70"/>
    </row>
    <row r="19" spans="1:12" ht="18" thickBot="1" x14ac:dyDescent="0.4">
      <c r="A19" s="10">
        <v>17</v>
      </c>
      <c r="B19" s="15">
        <v>102410.75174609173</v>
      </c>
      <c r="C19" s="14">
        <v>0.31302260364669127</v>
      </c>
      <c r="D19" s="15">
        <v>34136.917248697231</v>
      </c>
      <c r="E19" s="13">
        <v>6.2275017998560118E-2</v>
      </c>
      <c r="H19" s="1" t="s">
        <v>2</v>
      </c>
      <c r="I19" s="7">
        <v>18803.893603420442</v>
      </c>
      <c r="J19" s="5" t="s">
        <v>3</v>
      </c>
      <c r="K19" s="7">
        <v>26717.285683321399</v>
      </c>
      <c r="L19" s="6" t="s">
        <v>4</v>
      </c>
    </row>
    <row r="20" spans="1:12" ht="17.5" x14ac:dyDescent="0.35">
      <c r="A20" s="10">
        <v>18</v>
      </c>
      <c r="B20" s="15">
        <v>86779.2321839137</v>
      </c>
      <c r="C20" s="14">
        <v>0.2639841446931972</v>
      </c>
      <c r="D20" s="15">
        <v>28926.410727971244</v>
      </c>
      <c r="E20" s="13">
        <v>8.6753059755219589E-2</v>
      </c>
      <c r="H20" s="71" t="s">
        <v>11</v>
      </c>
      <c r="I20" s="72"/>
      <c r="J20" s="72"/>
      <c r="K20" s="72"/>
      <c r="L20" s="73"/>
    </row>
    <row r="21" spans="1:12" ht="18" thickBot="1" x14ac:dyDescent="0.4">
      <c r="A21" s="10">
        <v>19</v>
      </c>
      <c r="B21" s="15">
        <v>87024.242093156732</v>
      </c>
      <c r="C21" s="14">
        <v>0.26345887701437931</v>
      </c>
      <c r="D21" s="15">
        <v>29008.080697718924</v>
      </c>
      <c r="E21" s="13">
        <v>7.8473722102231816E-2</v>
      </c>
      <c r="H21" s="35">
        <v>8454.2184720706755</v>
      </c>
      <c r="I21" s="36"/>
      <c r="J21" s="36"/>
      <c r="K21" s="36"/>
      <c r="L21" s="37"/>
    </row>
    <row r="22" spans="1:12" ht="15" thickBot="1" x14ac:dyDescent="0.4">
      <c r="A22" s="10">
        <v>20</v>
      </c>
      <c r="B22" s="15">
        <v>72992.941198140034</v>
      </c>
      <c r="C22" s="14">
        <v>0.22130010728444771</v>
      </c>
      <c r="D22" s="15">
        <v>24330.98039938002</v>
      </c>
      <c r="E22" s="13">
        <v>6.4794816414686832E-2</v>
      </c>
    </row>
    <row r="23" spans="1:12" ht="17.5" x14ac:dyDescent="0.35">
      <c r="H23" s="74" t="s">
        <v>12</v>
      </c>
      <c r="I23" s="75"/>
      <c r="J23" s="75"/>
      <c r="K23" s="75"/>
      <c r="L23" s="76"/>
    </row>
    <row r="24" spans="1:12" ht="18" thickBot="1" x14ac:dyDescent="0.4">
      <c r="H24" s="53">
        <v>7.0086393088552898E-2</v>
      </c>
      <c r="I24" s="54"/>
      <c r="J24" s="54"/>
      <c r="K24" s="54"/>
      <c r="L24" s="55"/>
    </row>
    <row r="25" spans="1:12" ht="17.5" x14ac:dyDescent="0.35">
      <c r="A25" s="56" t="s">
        <v>20</v>
      </c>
      <c r="B25" s="57"/>
      <c r="C25" s="57"/>
      <c r="D25" s="57"/>
      <c r="E25" s="58"/>
      <c r="H25" s="56" t="s">
        <v>13</v>
      </c>
      <c r="I25" s="57"/>
      <c r="J25" s="57"/>
      <c r="K25" s="57"/>
      <c r="L25" s="58"/>
    </row>
    <row r="26" spans="1:12" ht="18" thickBot="1" x14ac:dyDescent="0.4">
      <c r="A26" s="77">
        <v>20</v>
      </c>
      <c r="B26" s="78"/>
      <c r="C26" s="78"/>
      <c r="D26" s="78"/>
      <c r="E26" s="79"/>
      <c r="H26" s="1" t="s">
        <v>2</v>
      </c>
      <c r="I26" s="18">
        <v>6.4228619680886237E-2</v>
      </c>
      <c r="J26" s="5" t="s">
        <v>3</v>
      </c>
      <c r="K26" s="18">
        <v>7.5944166496219559E-2</v>
      </c>
      <c r="L26" s="6" t="s">
        <v>4</v>
      </c>
    </row>
    <row r="27" spans="1:12" ht="17.5" x14ac:dyDescent="0.35">
      <c r="A27" s="80" t="s">
        <v>21</v>
      </c>
      <c r="B27" s="81"/>
      <c r="C27" s="82" t="s">
        <v>22</v>
      </c>
      <c r="D27" s="83"/>
      <c r="E27" s="84"/>
      <c r="H27" s="59" t="s">
        <v>14</v>
      </c>
      <c r="I27" s="60"/>
      <c r="J27" s="60"/>
      <c r="K27" s="60"/>
      <c r="L27" s="61"/>
    </row>
    <row r="28" spans="1:12" ht="18" thickBot="1" x14ac:dyDescent="0.4">
      <c r="A28" s="85">
        <v>0.05</v>
      </c>
      <c r="B28" s="86"/>
      <c r="C28" s="87">
        <v>2.0930240544083087</v>
      </c>
      <c r="D28" s="88"/>
      <c r="E28" s="89"/>
      <c r="H28" s="62">
        <v>1.2516224559144997E-2</v>
      </c>
      <c r="I28" s="63"/>
      <c r="J28" s="63"/>
      <c r="K28" s="63"/>
      <c r="L28" s="64"/>
    </row>
  </sheetData>
  <mergeCells count="27">
    <mergeCell ref="H7:L7"/>
    <mergeCell ref="A1:E1"/>
    <mergeCell ref="H2:L2"/>
    <mergeCell ref="H3:L3"/>
    <mergeCell ref="H4:L4"/>
    <mergeCell ref="H6:L6"/>
    <mergeCell ref="H24:L24"/>
    <mergeCell ref="H9:L9"/>
    <mergeCell ref="H10:L10"/>
    <mergeCell ref="H11:L11"/>
    <mergeCell ref="H13:L13"/>
    <mergeCell ref="H14:L14"/>
    <mergeCell ref="H16:L16"/>
    <mergeCell ref="H17:L17"/>
    <mergeCell ref="H18:L18"/>
    <mergeCell ref="H20:L20"/>
    <mergeCell ref="H21:L21"/>
    <mergeCell ref="H23:L23"/>
    <mergeCell ref="A28:B28"/>
    <mergeCell ref="C28:E28"/>
    <mergeCell ref="H28:L28"/>
    <mergeCell ref="A25:E25"/>
    <mergeCell ref="H25:L25"/>
    <mergeCell ref="A26:E26"/>
    <mergeCell ref="A27:B27"/>
    <mergeCell ref="C27:E27"/>
    <mergeCell ref="H27:L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4F18-1596-416E-8047-27EF82B3BC7E}">
  <dimension ref="A1:L27"/>
  <sheetViews>
    <sheetView zoomScale="47" workbookViewId="0">
      <selection activeCell="F20" sqref="F20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5.45312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1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103680.20652656246</v>
      </c>
      <c r="C2" s="12">
        <v>0.31267939010314078</v>
      </c>
      <c r="D2" s="15">
        <v>34560.068842187487</v>
      </c>
      <c r="E2" s="13">
        <v>2.9517638588912886E-2</v>
      </c>
      <c r="H2" s="35">
        <v>102611.78170451063</v>
      </c>
      <c r="I2" s="36"/>
      <c r="J2" s="36"/>
      <c r="K2" s="36"/>
      <c r="L2" s="37"/>
    </row>
    <row r="3" spans="1:12" ht="17.5" x14ac:dyDescent="0.35">
      <c r="A3" s="10">
        <v>2</v>
      </c>
      <c r="B3" s="15">
        <v>107935.2478455297</v>
      </c>
      <c r="C3" s="12">
        <v>0.32413574979159987</v>
      </c>
      <c r="D3" s="15">
        <v>35978.415948509901</v>
      </c>
      <c r="E3" s="13">
        <v>3.5997120230381568E-2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102724.85551740607</v>
      </c>
      <c r="C4" s="12">
        <v>0.30826165926720761</v>
      </c>
      <c r="D4" s="15">
        <v>34241.618505802027</v>
      </c>
      <c r="E4" s="13">
        <v>3.9236861051115908E-2</v>
      </c>
      <c r="H4" s="1" t="s">
        <v>2</v>
      </c>
      <c r="I4" s="7">
        <v>100025.66418614778</v>
      </c>
      <c r="J4" s="5" t="s">
        <v>3</v>
      </c>
      <c r="K4" s="7">
        <v>105197.89922287349</v>
      </c>
      <c r="L4" s="6" t="s">
        <v>4</v>
      </c>
    </row>
    <row r="5" spans="1:12" ht="17.5" x14ac:dyDescent="0.35">
      <c r="A5" s="10">
        <v>4</v>
      </c>
      <c r="B5" s="15">
        <v>103315.63352414669</v>
      </c>
      <c r="C5" s="12">
        <v>0.31379059527235953</v>
      </c>
      <c r="D5" s="15">
        <v>34438.544508048893</v>
      </c>
      <c r="E5" s="13">
        <v>3.6357091432685389E-2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100667.25139622859</v>
      </c>
      <c r="C6" s="12">
        <v>0.30053626349450169</v>
      </c>
      <c r="D6" s="15">
        <v>33555.750465409517</v>
      </c>
      <c r="E6" s="13">
        <v>5.6515478761699066E-2</v>
      </c>
      <c r="H6" s="35">
        <v>5525.7220352368686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104991.15716539798</v>
      </c>
      <c r="C7" s="14">
        <v>0.31431373841129007</v>
      </c>
      <c r="D7" s="15">
        <v>34997.052388465985</v>
      </c>
      <c r="E7" s="13">
        <v>4.4276457883369327E-2</v>
      </c>
    </row>
    <row r="8" spans="1:12" ht="17.5" x14ac:dyDescent="0.35">
      <c r="A8" s="10">
        <v>7</v>
      </c>
      <c r="B8" s="15">
        <v>106544.98710379328</v>
      </c>
      <c r="C8" s="12">
        <v>0.32045270652847796</v>
      </c>
      <c r="D8" s="15">
        <v>35514.995701264423</v>
      </c>
      <c r="E8" s="13">
        <v>2.1238300935925127E-2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96781.984462553228</v>
      </c>
      <c r="C9" s="12">
        <v>0.29321695287979715</v>
      </c>
      <c r="D9" s="15">
        <v>32260.661487517744</v>
      </c>
      <c r="E9" s="13">
        <v>3.6357091432685389E-2</v>
      </c>
      <c r="H9" s="47">
        <v>0.30904131461217099</v>
      </c>
      <c r="I9" s="48"/>
      <c r="J9" s="48"/>
      <c r="K9" s="48"/>
      <c r="L9" s="49"/>
    </row>
    <row r="10" spans="1:12" ht="17.5" x14ac:dyDescent="0.35">
      <c r="A10" s="10">
        <v>9</v>
      </c>
      <c r="B10" s="15">
        <v>90191.956109014573</v>
      </c>
      <c r="C10" s="12">
        <v>0.27169446496008243</v>
      </c>
      <c r="D10" s="15">
        <v>30063.985369671533</v>
      </c>
      <c r="E10" s="13">
        <v>4.0676745860331175E-2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110208.39532646211</v>
      </c>
      <c r="C11" s="12">
        <v>0.32974925466553595</v>
      </c>
      <c r="D11" s="15">
        <v>36736.131775487367</v>
      </c>
      <c r="E11" s="13">
        <v>4.4276457883369327E-2</v>
      </c>
      <c r="H11" s="1" t="s">
        <v>2</v>
      </c>
      <c r="I11" s="3">
        <v>0.3014786297826193</v>
      </c>
      <c r="J11" s="5" t="s">
        <v>3</v>
      </c>
      <c r="K11" s="3">
        <v>0.31660399944172268</v>
      </c>
      <c r="L11" s="6" t="s">
        <v>4</v>
      </c>
    </row>
    <row r="12" spans="1:12" ht="17.5" x14ac:dyDescent="0.35">
      <c r="A12" s="10">
        <v>11</v>
      </c>
      <c r="B12" s="15">
        <v>106960.77930852029</v>
      </c>
      <c r="C12" s="12">
        <v>0.32617306847325983</v>
      </c>
      <c r="D12" s="15">
        <v>35653.593102840088</v>
      </c>
      <c r="E12" s="13">
        <v>4.7156227501799854E-2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100873.85725895793</v>
      </c>
      <c r="C13" s="12">
        <v>0.30102511734445614</v>
      </c>
      <c r="D13" s="15">
        <v>33624.619086319311</v>
      </c>
      <c r="E13" s="13">
        <v>4.7876169906407487E-2</v>
      </c>
      <c r="H13" s="35">
        <v>1.6159085544828717E-2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107701.35706587799</v>
      </c>
      <c r="C14" s="12">
        <v>0.32408818610366719</v>
      </c>
      <c r="D14" s="15">
        <v>35900.452355292648</v>
      </c>
      <c r="E14" s="13">
        <v>4.2476601871850254E-2</v>
      </c>
    </row>
    <row r="15" spans="1:12" ht="17.5" x14ac:dyDescent="0.35">
      <c r="A15" s="10">
        <v>14</v>
      </c>
      <c r="B15" s="15">
        <v>107957.74967629637</v>
      </c>
      <c r="C15" s="12">
        <v>0.32418409663754433</v>
      </c>
      <c r="D15" s="15">
        <v>35985.916558765464</v>
      </c>
      <c r="E15" s="13">
        <v>3.8876889848812095E-2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103904.42527731415</v>
      </c>
      <c r="C16" s="12">
        <v>0.31480806865767008</v>
      </c>
      <c r="D16" s="15">
        <v>34634.808425771385</v>
      </c>
      <c r="E16" s="13">
        <v>4.9676025917926567E-2</v>
      </c>
      <c r="H16" s="35">
        <v>34203.927234836869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105582.82223193298</v>
      </c>
      <c r="C17" s="12">
        <v>0.31452905656734126</v>
      </c>
      <c r="D17" s="15">
        <v>35194.274077311005</v>
      </c>
      <c r="E17" s="13">
        <v>3.1317494600431962E-2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90555.356639272999</v>
      </c>
      <c r="C18" s="12">
        <v>0.27740875133893889</v>
      </c>
      <c r="D18" s="15">
        <v>30185.118879757651</v>
      </c>
      <c r="E18" s="13">
        <v>2.1958243340532757E-2</v>
      </c>
      <c r="H18" s="1" t="s">
        <v>2</v>
      </c>
      <c r="I18" s="7">
        <v>33341.888062049249</v>
      </c>
      <c r="J18" s="5" t="s">
        <v>3</v>
      </c>
      <c r="K18" s="7">
        <v>35065.966407624488</v>
      </c>
      <c r="L18" s="6" t="s">
        <v>4</v>
      </c>
    </row>
    <row r="19" spans="1:12" ht="17.5" x14ac:dyDescent="0.35">
      <c r="A19" s="10">
        <v>18</v>
      </c>
      <c r="B19" s="15">
        <v>96953.036817191809</v>
      </c>
      <c r="C19" s="12">
        <v>0.29223464451320913</v>
      </c>
      <c r="D19" s="15">
        <v>32317.678939063935</v>
      </c>
      <c r="E19" s="13">
        <v>3.8156947444204461E-2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99626.41032718122</v>
      </c>
      <c r="C20" s="12">
        <v>0.29798973570887199</v>
      </c>
      <c r="D20" s="15">
        <v>33208.80344239375</v>
      </c>
      <c r="E20" s="13">
        <v>4.1036717062634988E-2</v>
      </c>
      <c r="H20" s="35">
        <v>1841.907345078956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105078.16451057198</v>
      </c>
      <c r="C21" s="12">
        <v>0.31955479152446947</v>
      </c>
      <c r="D21" s="15">
        <v>35026.054836857329</v>
      </c>
      <c r="E21" s="13">
        <v>5.4715622750179986E-2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3.988480921526278E-2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3.5522451673125448E-2</v>
      </c>
      <c r="J25" s="5" t="s">
        <v>3</v>
      </c>
      <c r="K25" s="18">
        <v>4.4247166757400112E-2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9.3209898718871215E-3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H17:L17"/>
    <mergeCell ref="H19:L19"/>
    <mergeCell ref="H20:L20"/>
    <mergeCell ref="H22:L22"/>
    <mergeCell ref="H23:L23"/>
    <mergeCell ref="A24:E24"/>
    <mergeCell ref="H24:L24"/>
    <mergeCell ref="H9:L9"/>
    <mergeCell ref="H10:L10"/>
    <mergeCell ref="H12:L12"/>
    <mergeCell ref="H13:L13"/>
    <mergeCell ref="H15:L15"/>
    <mergeCell ref="H16:L16"/>
    <mergeCell ref="H1:L1"/>
    <mergeCell ref="H2:L2"/>
    <mergeCell ref="H3:L3"/>
    <mergeCell ref="H5:L5"/>
    <mergeCell ref="H6:L6"/>
    <mergeCell ref="H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9270-437B-4D0B-B95D-6E681DAB159E}">
  <dimension ref="A1:K40"/>
  <sheetViews>
    <sheetView workbookViewId="0">
      <selection activeCell="L5" sqref="L5"/>
    </sheetView>
  </sheetViews>
  <sheetFormatPr defaultRowHeight="14.5" x14ac:dyDescent="0.35"/>
  <cols>
    <col min="2" max="2" width="15.453125" bestFit="1" customWidth="1"/>
    <col min="4" max="4" width="15.453125" bestFit="1" customWidth="1"/>
    <col min="8" max="8" width="12.08984375" bestFit="1" customWidth="1"/>
    <col min="10" max="10" width="11.08984375" bestFit="1" customWidth="1"/>
  </cols>
  <sheetData>
    <row r="1" spans="1:11" ht="17.5" x14ac:dyDescent="0.35">
      <c r="A1" s="38" t="s">
        <v>0</v>
      </c>
      <c r="B1" s="39"/>
      <c r="C1" s="39"/>
      <c r="D1" s="39"/>
      <c r="E1" s="40"/>
      <c r="G1" s="8" t="s">
        <v>15</v>
      </c>
      <c r="H1" s="9" t="s">
        <v>16</v>
      </c>
      <c r="I1" s="9" t="s">
        <v>17</v>
      </c>
      <c r="J1" s="9" t="s">
        <v>18</v>
      </c>
      <c r="K1" s="9" t="s">
        <v>19</v>
      </c>
    </row>
    <row r="2" spans="1:11" ht="18" thickBot="1" x14ac:dyDescent="0.4">
      <c r="A2" s="35">
        <v>90899.896661858802</v>
      </c>
      <c r="B2" s="36"/>
      <c r="C2" s="36"/>
      <c r="D2" s="36"/>
      <c r="E2" s="37"/>
      <c r="G2" s="10">
        <v>1</v>
      </c>
      <c r="H2" s="15">
        <v>69945.517108276545</v>
      </c>
      <c r="I2" s="12">
        <v>0.20984653791842162</v>
      </c>
      <c r="J2" s="15">
        <v>23315.172369425534</v>
      </c>
      <c r="K2" s="13">
        <v>1.8358531317494601E-2</v>
      </c>
    </row>
    <row r="3" spans="1:11" ht="17.5" x14ac:dyDescent="0.35">
      <c r="A3" s="38" t="s">
        <v>1</v>
      </c>
      <c r="B3" s="39"/>
      <c r="C3" s="39"/>
      <c r="D3" s="39"/>
      <c r="E3" s="40"/>
      <c r="G3" s="10">
        <v>2</v>
      </c>
      <c r="H3" s="15">
        <v>88211.451035734091</v>
      </c>
      <c r="I3" s="12">
        <v>0.26496498813615071</v>
      </c>
      <c r="J3" s="15">
        <v>29403.817011911364</v>
      </c>
      <c r="K3" s="13">
        <v>1.5838732901367891E-2</v>
      </c>
    </row>
    <row r="4" spans="1:11" ht="18" thickBot="1" x14ac:dyDescent="0.4">
      <c r="A4" s="1" t="s">
        <v>2</v>
      </c>
      <c r="B4" s="7">
        <v>85554.802903402786</v>
      </c>
      <c r="C4" s="5" t="s">
        <v>3</v>
      </c>
      <c r="D4" s="7">
        <v>96244.990420314818</v>
      </c>
      <c r="E4" s="6" t="s">
        <v>4</v>
      </c>
      <c r="G4" s="10">
        <v>3</v>
      </c>
      <c r="H4" s="15">
        <v>64751.029267390026</v>
      </c>
      <c r="I4" s="14">
        <v>0.19475719335326797</v>
      </c>
      <c r="J4" s="15">
        <v>21583.676422463348</v>
      </c>
      <c r="K4" s="13">
        <v>1.7998560115190784E-2</v>
      </c>
    </row>
    <row r="5" spans="1:11" ht="17.5" x14ac:dyDescent="0.35">
      <c r="A5" s="41" t="s">
        <v>5</v>
      </c>
      <c r="B5" s="42"/>
      <c r="C5" s="42"/>
      <c r="D5" s="42"/>
      <c r="E5" s="43"/>
      <c r="G5" s="10">
        <v>4</v>
      </c>
      <c r="H5" s="15">
        <v>91721.809771617758</v>
      </c>
      <c r="I5" s="12">
        <v>0.27535004062011137</v>
      </c>
      <c r="J5" s="15">
        <v>30573.936590539251</v>
      </c>
      <c r="K5" s="13">
        <v>1.1879049676025918E-2</v>
      </c>
    </row>
    <row r="6" spans="1:11" ht="18" thickBot="1" x14ac:dyDescent="0.4">
      <c r="A6" s="35">
        <v>11420.788943962982</v>
      </c>
      <c r="B6" s="36"/>
      <c r="C6" s="36"/>
      <c r="D6" s="36"/>
      <c r="E6" s="37"/>
      <c r="G6" s="10">
        <v>5</v>
      </c>
      <c r="H6" s="15">
        <v>93891.485682994535</v>
      </c>
      <c r="I6" s="12">
        <v>0.28310684075841541</v>
      </c>
      <c r="J6" s="15">
        <v>31297.161894331501</v>
      </c>
      <c r="K6" s="13">
        <v>1.331893448524118E-2</v>
      </c>
    </row>
    <row r="7" spans="1:11" ht="15" thickBot="1" x14ac:dyDescent="0.4">
      <c r="G7" s="10">
        <v>6</v>
      </c>
      <c r="H7" s="15">
        <v>85197.083746284712</v>
      </c>
      <c r="I7" s="12">
        <v>0.25749788695909104</v>
      </c>
      <c r="J7" s="15">
        <v>28399.027915428236</v>
      </c>
      <c r="K7" s="13">
        <v>8.9992800575953921E-3</v>
      </c>
    </row>
    <row r="8" spans="1:11" ht="17.5" x14ac:dyDescent="0.35">
      <c r="A8" s="44" t="s">
        <v>6</v>
      </c>
      <c r="B8" s="45"/>
      <c r="C8" s="45"/>
      <c r="D8" s="45"/>
      <c r="E8" s="46"/>
      <c r="G8" s="10">
        <v>7</v>
      </c>
      <c r="H8" s="15">
        <v>85055.662073233427</v>
      </c>
      <c r="I8" s="12">
        <v>0.25642820865360921</v>
      </c>
      <c r="J8" s="15">
        <v>28351.887357744487</v>
      </c>
      <c r="K8" s="13">
        <v>7.5593952483801298E-3</v>
      </c>
    </row>
    <row r="9" spans="1:11" ht="18" thickBot="1" x14ac:dyDescent="0.4">
      <c r="A9" s="47">
        <v>0.27372606988800979</v>
      </c>
      <c r="B9" s="48"/>
      <c r="C9" s="48"/>
      <c r="D9" s="48"/>
      <c r="E9" s="49"/>
      <c r="G9" s="10">
        <v>8</v>
      </c>
      <c r="H9" s="15">
        <v>85298.154741587001</v>
      </c>
      <c r="I9" s="12">
        <v>0.25557028469788889</v>
      </c>
      <c r="J9" s="15">
        <v>28432.718247195666</v>
      </c>
      <c r="K9" s="13">
        <v>1.1879049676025918E-2</v>
      </c>
    </row>
    <row r="10" spans="1:11" ht="17.5" x14ac:dyDescent="0.35">
      <c r="A10" s="44" t="s">
        <v>7</v>
      </c>
      <c r="B10" s="45"/>
      <c r="C10" s="45"/>
      <c r="D10" s="45"/>
      <c r="E10" s="46"/>
      <c r="G10" s="10">
        <v>9</v>
      </c>
      <c r="H10" s="15">
        <v>90305.198479920451</v>
      </c>
      <c r="I10" s="12">
        <v>0.27265634867704658</v>
      </c>
      <c r="J10" s="15">
        <v>30101.732826640146</v>
      </c>
      <c r="K10" s="13">
        <v>1.0439164866810655E-2</v>
      </c>
    </row>
    <row r="11" spans="1:11" ht="18" thickBot="1" x14ac:dyDescent="0.4">
      <c r="A11" s="1" t="s">
        <v>2</v>
      </c>
      <c r="B11" s="3">
        <v>0.25728460331494651</v>
      </c>
      <c r="C11" s="5" t="s">
        <v>3</v>
      </c>
      <c r="D11" s="3">
        <v>0.29016753646107307</v>
      </c>
      <c r="E11" s="6" t="s">
        <v>4</v>
      </c>
      <c r="G11" s="10">
        <v>10</v>
      </c>
      <c r="H11" s="15">
        <v>103152.37292476546</v>
      </c>
      <c r="I11" s="12">
        <v>0.31007962846271286</v>
      </c>
      <c r="J11" s="15">
        <v>34384.124308255145</v>
      </c>
      <c r="K11" s="13">
        <v>2.9517638588912886E-2</v>
      </c>
    </row>
    <row r="12" spans="1:11" ht="17.5" x14ac:dyDescent="0.35">
      <c r="A12" s="50" t="s">
        <v>8</v>
      </c>
      <c r="B12" s="51"/>
      <c r="C12" s="51"/>
      <c r="D12" s="51"/>
      <c r="E12" s="52"/>
      <c r="G12" s="10">
        <v>11</v>
      </c>
      <c r="H12" s="15">
        <v>101600.18927387483</v>
      </c>
      <c r="I12" s="12">
        <v>0.30783003101121409</v>
      </c>
      <c r="J12" s="15">
        <v>33866.729757958274</v>
      </c>
      <c r="K12" s="13">
        <v>1.079913606911447E-2</v>
      </c>
    </row>
    <row r="13" spans="1:11" ht="18" thickBot="1" x14ac:dyDescent="0.4">
      <c r="A13" s="35">
        <v>3.513025741842523E-2</v>
      </c>
      <c r="B13" s="36"/>
      <c r="C13" s="36"/>
      <c r="D13" s="36"/>
      <c r="E13" s="37"/>
      <c r="G13" s="10">
        <v>12</v>
      </c>
      <c r="H13" s="15">
        <v>88972.423310896527</v>
      </c>
      <c r="I13" s="12">
        <v>0.26602686194046066</v>
      </c>
      <c r="J13" s="15">
        <v>29657.474436965513</v>
      </c>
      <c r="K13" s="13">
        <v>1.9798416126709864E-2</v>
      </c>
    </row>
    <row r="14" spans="1:11" ht="15" thickBot="1" x14ac:dyDescent="0.4">
      <c r="G14" s="10">
        <v>13</v>
      </c>
      <c r="H14" s="15">
        <v>88301.428522750037</v>
      </c>
      <c r="I14" s="12">
        <v>0.26047147365906131</v>
      </c>
      <c r="J14" s="15">
        <v>29433.809507583344</v>
      </c>
      <c r="K14" s="13">
        <v>1.7638588912886968E-2</v>
      </c>
    </row>
    <row r="15" spans="1:11" ht="17.5" x14ac:dyDescent="0.35">
      <c r="A15" s="65" t="s">
        <v>9</v>
      </c>
      <c r="B15" s="66"/>
      <c r="C15" s="66"/>
      <c r="D15" s="66"/>
      <c r="E15" s="67"/>
      <c r="G15" s="10">
        <v>14</v>
      </c>
      <c r="H15" s="15">
        <v>83729.738894605893</v>
      </c>
      <c r="I15" s="12">
        <v>0.25435576485624545</v>
      </c>
      <c r="J15" s="15">
        <v>27909.912964868636</v>
      </c>
      <c r="K15" s="13">
        <v>1.9438444924406047E-2</v>
      </c>
    </row>
    <row r="16" spans="1:11" ht="18" thickBot="1" x14ac:dyDescent="0.4">
      <c r="A16" s="35">
        <v>30299.965553952923</v>
      </c>
      <c r="B16" s="36"/>
      <c r="C16" s="36"/>
      <c r="D16" s="36"/>
      <c r="E16" s="37"/>
      <c r="G16" s="10">
        <v>15</v>
      </c>
      <c r="H16" s="15">
        <v>102934.93926730787</v>
      </c>
      <c r="I16" s="12">
        <v>0.31252041215648613</v>
      </c>
      <c r="J16" s="15">
        <v>34311.646422435959</v>
      </c>
      <c r="K16" s="13">
        <v>1.2239020878329733E-2</v>
      </c>
    </row>
    <row r="17" spans="1:11" ht="17.5" x14ac:dyDescent="0.35">
      <c r="A17" s="68" t="s">
        <v>10</v>
      </c>
      <c r="B17" s="69"/>
      <c r="C17" s="69"/>
      <c r="D17" s="69"/>
      <c r="E17" s="70"/>
      <c r="G17" s="10">
        <v>16</v>
      </c>
      <c r="H17" s="15">
        <v>88118.892856849357</v>
      </c>
      <c r="I17" s="12">
        <v>0.26573867576347193</v>
      </c>
      <c r="J17" s="15">
        <v>29372.964285616439</v>
      </c>
      <c r="K17" s="13">
        <v>8.2793376529877605E-3</v>
      </c>
    </row>
    <row r="18" spans="1:11" ht="18" thickBot="1" x14ac:dyDescent="0.4">
      <c r="A18" s="1" t="s">
        <v>2</v>
      </c>
      <c r="B18" s="2">
        <v>28518.267634467542</v>
      </c>
      <c r="C18" s="5" t="s">
        <v>3</v>
      </c>
      <c r="D18" s="2">
        <v>32081.663473438304</v>
      </c>
      <c r="E18" s="6" t="s">
        <v>4</v>
      </c>
      <c r="G18" s="10">
        <v>17</v>
      </c>
      <c r="H18" s="15">
        <v>95035.867998924776</v>
      </c>
      <c r="I18" s="12">
        <v>0.28573448446706873</v>
      </c>
      <c r="J18" s="15">
        <v>31678.622666308263</v>
      </c>
      <c r="K18" s="13">
        <v>1.2239020878329733E-2</v>
      </c>
    </row>
    <row r="19" spans="1:11" ht="17.5" x14ac:dyDescent="0.35">
      <c r="A19" s="71" t="s">
        <v>11</v>
      </c>
      <c r="B19" s="72"/>
      <c r="C19" s="72"/>
      <c r="D19" s="72"/>
      <c r="E19" s="73"/>
      <c r="G19" s="10">
        <v>18</v>
      </c>
      <c r="H19" s="15">
        <v>114380.24409216427</v>
      </c>
      <c r="I19" s="12">
        <v>0.34446238872258289</v>
      </c>
      <c r="J19" s="15">
        <v>38126.748030721435</v>
      </c>
      <c r="K19" s="13">
        <v>8.2793376529877605E-3</v>
      </c>
    </row>
    <row r="20" spans="1:11" ht="18" thickBot="1" x14ac:dyDescent="0.4">
      <c r="A20" s="35">
        <v>3806.9296479877544</v>
      </c>
      <c r="B20" s="36"/>
      <c r="C20" s="36"/>
      <c r="D20" s="36"/>
      <c r="E20" s="37"/>
      <c r="G20" s="10">
        <v>19</v>
      </c>
      <c r="H20" s="15">
        <v>92737.443908989604</v>
      </c>
      <c r="I20" s="12">
        <v>0.27591137219637862</v>
      </c>
      <c r="J20" s="15">
        <v>30912.481302996526</v>
      </c>
      <c r="K20" s="13">
        <v>1.511879049676026E-2</v>
      </c>
    </row>
    <row r="21" spans="1:11" ht="15" thickBot="1" x14ac:dyDescent="0.4">
      <c r="G21" s="10">
        <v>20</v>
      </c>
      <c r="H21" s="15">
        <v>104657.00027900818</v>
      </c>
      <c r="I21" s="12">
        <v>0.321211974750511</v>
      </c>
      <c r="J21" s="15">
        <v>34885.666759669402</v>
      </c>
      <c r="K21" s="13">
        <v>1.1159107271418287E-2</v>
      </c>
    </row>
    <row r="22" spans="1:11" ht="17.5" x14ac:dyDescent="0.35">
      <c r="A22" s="74" t="s">
        <v>12</v>
      </c>
      <c r="B22" s="75"/>
      <c r="C22" s="75"/>
      <c r="D22" s="75"/>
      <c r="E22" s="76"/>
    </row>
    <row r="23" spans="1:11" ht="18" thickBot="1" x14ac:dyDescent="0.4">
      <c r="A23" s="53">
        <v>1.4038876889848811E-2</v>
      </c>
      <c r="B23" s="54"/>
      <c r="C23" s="54"/>
      <c r="D23" s="54"/>
      <c r="E23" s="55"/>
    </row>
    <row r="24" spans="1:11" ht="17.5" x14ac:dyDescent="0.35">
      <c r="A24" s="56" t="s">
        <v>13</v>
      </c>
      <c r="B24" s="57"/>
      <c r="C24" s="57"/>
      <c r="D24" s="57"/>
      <c r="E24" s="58"/>
    </row>
    <row r="25" spans="1:11" ht="18" thickBot="1" x14ac:dyDescent="0.4">
      <c r="A25" s="1" t="s">
        <v>2</v>
      </c>
      <c r="B25" s="4">
        <v>1.1554426458720856E-2</v>
      </c>
      <c r="C25" s="5" t="s">
        <v>3</v>
      </c>
      <c r="D25" s="4">
        <v>1.6523327320976767E-2</v>
      </c>
      <c r="E25" s="6" t="s">
        <v>4</v>
      </c>
    </row>
    <row r="26" spans="1:11" ht="17.5" x14ac:dyDescent="0.35">
      <c r="A26" s="59" t="s">
        <v>14</v>
      </c>
      <c r="B26" s="60"/>
      <c r="C26" s="60"/>
      <c r="D26" s="60"/>
      <c r="E26" s="61"/>
    </row>
    <row r="27" spans="1:11" ht="18" thickBot="1" x14ac:dyDescent="0.4">
      <c r="A27" s="62">
        <v>5.3084913563511442E-3</v>
      </c>
      <c r="B27" s="63"/>
      <c r="C27" s="63"/>
      <c r="D27" s="63"/>
      <c r="E27" s="64"/>
    </row>
    <row r="36" spans="1:5" ht="15" thickBot="1" x14ac:dyDescent="0.4"/>
    <row r="37" spans="1:5" ht="17.5" x14ac:dyDescent="0.35">
      <c r="A37" s="56" t="s">
        <v>20</v>
      </c>
      <c r="B37" s="57"/>
      <c r="C37" s="57"/>
      <c r="D37" s="57"/>
      <c r="E37" s="58"/>
    </row>
    <row r="38" spans="1:5" ht="18" thickBot="1" x14ac:dyDescent="0.4">
      <c r="A38" s="77">
        <v>20</v>
      </c>
      <c r="B38" s="78"/>
      <c r="C38" s="78"/>
      <c r="D38" s="78"/>
      <c r="E38" s="79"/>
    </row>
    <row r="39" spans="1:5" ht="17.5" customHeight="1" x14ac:dyDescent="0.35">
      <c r="A39" s="80" t="s">
        <v>21</v>
      </c>
      <c r="B39" s="81"/>
      <c r="C39" s="82" t="s">
        <v>22</v>
      </c>
      <c r="D39" s="83"/>
      <c r="E39" s="84"/>
    </row>
    <row r="40" spans="1:5" ht="18" thickBot="1" x14ac:dyDescent="0.4">
      <c r="A40" s="85">
        <v>0.05</v>
      </c>
      <c r="B40" s="86"/>
      <c r="C40" s="87">
        <f>_xlfn.T.INV(1-(A40/2),A38-1)</f>
        <v>2.0930240544083087</v>
      </c>
      <c r="D40" s="88"/>
      <c r="E40" s="89"/>
    </row>
  </sheetData>
  <mergeCells count="26">
    <mergeCell ref="A37:E37"/>
    <mergeCell ref="A38:E38"/>
    <mergeCell ref="A39:B39"/>
    <mergeCell ref="C39:E39"/>
    <mergeCell ref="A40:B40"/>
    <mergeCell ref="C40:E40"/>
    <mergeCell ref="A23:E23"/>
    <mergeCell ref="A24:E24"/>
    <mergeCell ref="A26:E26"/>
    <mergeCell ref="A27:E27"/>
    <mergeCell ref="A15:E15"/>
    <mergeCell ref="A16:E16"/>
    <mergeCell ref="A17:E17"/>
    <mergeCell ref="A19:E19"/>
    <mergeCell ref="A20:E20"/>
    <mergeCell ref="A22:E22"/>
    <mergeCell ref="A13:E13"/>
    <mergeCell ref="A1:E1"/>
    <mergeCell ref="A2:E2"/>
    <mergeCell ref="A3:E3"/>
    <mergeCell ref="A5:E5"/>
    <mergeCell ref="A6:E6"/>
    <mergeCell ref="A8:E8"/>
    <mergeCell ref="A9:E9"/>
    <mergeCell ref="A10:E10"/>
    <mergeCell ref="A12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041-6740-4541-9522-AC5B3B00974E}">
  <dimension ref="A1:L27"/>
  <sheetViews>
    <sheetView topLeftCell="E1" workbookViewId="0">
      <selection activeCell="G13" sqref="G13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4.179687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97934.304783842992</v>
      </c>
      <c r="C2" s="12">
        <v>0.29409386507077145</v>
      </c>
      <c r="D2" s="15">
        <v>32644.768261280984</v>
      </c>
      <c r="E2" s="13">
        <v>7.9193664506839456E-3</v>
      </c>
      <c r="H2" s="35">
        <v>81700.493650619115</v>
      </c>
      <c r="I2" s="36"/>
      <c r="J2" s="36"/>
      <c r="K2" s="36"/>
      <c r="L2" s="37"/>
    </row>
    <row r="3" spans="1:12" ht="17.5" x14ac:dyDescent="0.35">
      <c r="A3" s="10">
        <v>2</v>
      </c>
      <c r="B3" s="15">
        <v>61099.787094492</v>
      </c>
      <c r="C3" s="14">
        <v>0.18380983983449622</v>
      </c>
      <c r="D3" s="15">
        <v>20366.595698163994</v>
      </c>
      <c r="E3" s="13">
        <v>7.9193664506839456E-3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71830.022303127742</v>
      </c>
      <c r="C4" s="12">
        <v>0.21434307783331724</v>
      </c>
      <c r="D4" s="15">
        <v>23943.340767709258</v>
      </c>
      <c r="E4" s="13">
        <v>7.5593952483801298E-3</v>
      </c>
      <c r="H4" s="1" t="s">
        <v>2</v>
      </c>
      <c r="I4" s="7">
        <v>75033.012986430258</v>
      </c>
      <c r="J4" s="5" t="s">
        <v>3</v>
      </c>
      <c r="K4" s="7">
        <v>88367.974314807972</v>
      </c>
      <c r="L4" s="6" t="s">
        <v>4</v>
      </c>
    </row>
    <row r="5" spans="1:12" ht="17.5" x14ac:dyDescent="0.35">
      <c r="A5" s="10">
        <v>4</v>
      </c>
      <c r="B5" s="15">
        <v>108119.29682421283</v>
      </c>
      <c r="C5" s="12">
        <v>0.32541174255443733</v>
      </c>
      <c r="D5" s="15">
        <v>36039.765608070949</v>
      </c>
      <c r="E5" s="13">
        <v>9.7192224622030237E-3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75597.588651688187</v>
      </c>
      <c r="C6" s="12">
        <v>0.22534705531429566</v>
      </c>
      <c r="D6" s="15">
        <v>25199.19621722939</v>
      </c>
      <c r="E6" s="13">
        <v>1.3678905687544997E-2</v>
      </c>
      <c r="H6" s="35">
        <v>14246.315012377087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68498.942021039256</v>
      </c>
      <c r="C7" s="12">
        <v>0.20663694042053532</v>
      </c>
      <c r="D7" s="15">
        <v>22832.980673679747</v>
      </c>
      <c r="E7" s="13">
        <v>1.5478761699064075E-2</v>
      </c>
    </row>
    <row r="8" spans="1:12" ht="17.5" x14ac:dyDescent="0.35">
      <c r="A8" s="10">
        <v>7</v>
      </c>
      <c r="B8" s="15">
        <v>74726.34750108188</v>
      </c>
      <c r="C8" s="12">
        <v>0.22210886025087154</v>
      </c>
      <c r="D8" s="15">
        <v>24908.782500360623</v>
      </c>
      <c r="E8" s="13">
        <v>5.0395968322534193E-3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68526.623246385599</v>
      </c>
      <c r="C9" s="14">
        <v>0.2051255453583801</v>
      </c>
      <c r="D9" s="15">
        <v>22842.20774879519</v>
      </c>
      <c r="E9" s="13">
        <v>1.2239020878329733E-2</v>
      </c>
      <c r="H9" s="47">
        <v>0.2448590297846002</v>
      </c>
      <c r="I9" s="48"/>
      <c r="J9" s="48"/>
      <c r="K9" s="48"/>
      <c r="L9" s="49"/>
    </row>
    <row r="10" spans="1:12" ht="17.5" x14ac:dyDescent="0.35">
      <c r="A10" s="10">
        <v>9</v>
      </c>
      <c r="B10" s="15">
        <v>61612.225598440738</v>
      </c>
      <c r="C10" s="12">
        <v>0.18386936496033915</v>
      </c>
      <c r="D10" s="15">
        <v>20537.408532813573</v>
      </c>
      <c r="E10" s="13">
        <v>1.4038876889848811E-2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75147.576433326758</v>
      </c>
      <c r="C11" s="12">
        <v>0.22639815112099845</v>
      </c>
      <c r="D11" s="15">
        <v>25049.192144442248</v>
      </c>
      <c r="E11" s="13">
        <v>6.8394528437724983E-3</v>
      </c>
      <c r="H11" s="1" t="s">
        <v>2</v>
      </c>
      <c r="I11" s="3">
        <v>0.22469651821093514</v>
      </c>
      <c r="J11" s="5" t="s">
        <v>3</v>
      </c>
      <c r="K11" s="3">
        <v>0.26502154135826528</v>
      </c>
      <c r="L11" s="6" t="s">
        <v>4</v>
      </c>
    </row>
    <row r="12" spans="1:12" ht="17.5" x14ac:dyDescent="0.35">
      <c r="A12" s="10">
        <v>11</v>
      </c>
      <c r="B12" s="15">
        <v>95981.047573332879</v>
      </c>
      <c r="C12" s="12">
        <v>0.28627674063331904</v>
      </c>
      <c r="D12" s="15">
        <v>31993.682524444303</v>
      </c>
      <c r="E12" s="13">
        <v>9.3592512598992088E-3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94631.179461199266</v>
      </c>
      <c r="C13" s="12">
        <v>0.28457528567297002</v>
      </c>
      <c r="D13" s="15">
        <v>31543.726487066411</v>
      </c>
      <c r="E13" s="13">
        <v>7.9193664506839456E-3</v>
      </c>
      <c r="H13" s="35">
        <v>4.3080963528234893E-2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87170.246301097271</v>
      </c>
      <c r="C14" s="12">
        <v>0.25925518560387467</v>
      </c>
      <c r="D14" s="15">
        <v>29056.748767032423</v>
      </c>
      <c r="E14" s="13">
        <v>1.4398848092152628E-2</v>
      </c>
    </row>
    <row r="15" spans="1:12" ht="17.5" x14ac:dyDescent="0.35">
      <c r="A15" s="10">
        <v>14</v>
      </c>
      <c r="B15" s="15">
        <v>63659.565716956276</v>
      </c>
      <c r="C15" s="12">
        <v>0.1906210839664817</v>
      </c>
      <c r="D15" s="15">
        <v>21219.855238985419</v>
      </c>
      <c r="E15" s="13">
        <v>1.9438444924406047E-2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94159.695826677082</v>
      </c>
      <c r="C16" s="12">
        <v>0.2824702240078803</v>
      </c>
      <c r="D16" s="15">
        <v>31386.565275559038</v>
      </c>
      <c r="E16" s="13">
        <v>1.079913606911447E-2</v>
      </c>
      <c r="H16" s="35">
        <v>27233.497883539705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95684.972776857496</v>
      </c>
      <c r="C17" s="12">
        <v>0.28927736066388027</v>
      </c>
      <c r="D17" s="15">
        <v>31894.990925619171</v>
      </c>
      <c r="E17" s="13">
        <v>1.6558675305975521E-2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69986.809510717867</v>
      </c>
      <c r="C18" s="12">
        <v>0.21001045698485488</v>
      </c>
      <c r="D18" s="15">
        <v>23328.936503572622</v>
      </c>
      <c r="E18" s="13">
        <v>1.0079193664506839E-2</v>
      </c>
      <c r="H18" s="1" t="s">
        <v>2</v>
      </c>
      <c r="I18" s="7">
        <v>25011.004328810086</v>
      </c>
      <c r="J18" s="5" t="s">
        <v>3</v>
      </c>
      <c r="K18" s="7">
        <v>29455.991438269324</v>
      </c>
      <c r="L18" s="6" t="s">
        <v>4</v>
      </c>
    </row>
    <row r="19" spans="1:12" ht="17.5" x14ac:dyDescent="0.35">
      <c r="A19" s="10">
        <v>18</v>
      </c>
      <c r="B19" s="15">
        <v>95418.5296246215</v>
      </c>
      <c r="C19" s="12">
        <v>0.28646647406492348</v>
      </c>
      <c r="D19" s="15">
        <v>31806.17654154051</v>
      </c>
      <c r="E19" s="13">
        <v>6.8394528437724983E-3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83150.942541266093</v>
      </c>
      <c r="C20" s="12">
        <v>0.24593037013195262</v>
      </c>
      <c r="D20" s="15">
        <v>27716.980847088689</v>
      </c>
      <c r="E20" s="13">
        <v>9.3592512598992088E-3</v>
      </c>
      <c r="H20" s="35">
        <v>4748.7716707923692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91074.169222018711</v>
      </c>
      <c r="C21" s="12">
        <v>0.27515297124342503</v>
      </c>
      <c r="D21" s="15">
        <v>30358.056407339569</v>
      </c>
      <c r="E21" s="13">
        <v>9.3592512598992088E-3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1.0727141828653707E-2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7">
        <v>8.9588434737640915E-3</v>
      </c>
      <c r="J25" s="5" t="s">
        <v>3</v>
      </c>
      <c r="K25" s="17">
        <v>1.2495440183543323E-2</v>
      </c>
      <c r="L25" s="6" t="s">
        <v>4</v>
      </c>
    </row>
    <row r="26" spans="1:12" ht="17.5" customHeight="1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3.7782989810425495E-3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0401-72E4-4F6F-A7B4-C49B10DB045F}">
  <dimension ref="A1:L27"/>
  <sheetViews>
    <sheetView topLeftCell="E1" workbookViewId="0">
      <selection activeCell="H21" sqref="H21"/>
    </sheetView>
  </sheetViews>
  <sheetFormatPr defaultRowHeight="14.5" x14ac:dyDescent="0.35"/>
  <cols>
    <col min="2" max="2" width="18.1796875" bestFit="1" customWidth="1"/>
    <col min="4" max="4" width="17.26953125" bestFit="1" customWidth="1"/>
    <col min="9" max="9" width="14.1796875" bestFit="1" customWidth="1"/>
    <col min="11" max="11" width="14.179687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1">
        <v>71401.354247598239</v>
      </c>
      <c r="C2" s="14">
        <v>0.21713840874192702</v>
      </c>
      <c r="D2" s="11">
        <v>23800.451415866075</v>
      </c>
      <c r="E2" s="13">
        <v>4.3196544276457886E-3</v>
      </c>
      <c r="H2" s="35">
        <v>77480.957358823085</v>
      </c>
      <c r="I2" s="36"/>
      <c r="J2" s="36"/>
      <c r="K2" s="36"/>
      <c r="L2" s="37"/>
    </row>
    <row r="3" spans="1:12" ht="17.5" x14ac:dyDescent="0.35">
      <c r="A3" s="10">
        <v>2</v>
      </c>
      <c r="B3" s="11">
        <v>102303.82654387905</v>
      </c>
      <c r="C3" s="12">
        <v>0.31118907086542419</v>
      </c>
      <c r="D3" s="11">
        <v>34101.275514626359</v>
      </c>
      <c r="E3" s="13">
        <v>7.5593952483801298E-3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1">
        <v>60384.389560800802</v>
      </c>
      <c r="C4" s="12">
        <v>0.18062095193819686</v>
      </c>
      <c r="D4" s="11">
        <v>20128.129853600269</v>
      </c>
      <c r="E4" s="13">
        <v>5.0395968322534193E-3</v>
      </c>
      <c r="H4" s="1" t="s">
        <v>2</v>
      </c>
      <c r="I4" s="7">
        <v>69517.881891702331</v>
      </c>
      <c r="J4" s="5" t="s">
        <v>3</v>
      </c>
      <c r="K4" s="7">
        <v>85444.032825943839</v>
      </c>
      <c r="L4" s="6" t="s">
        <v>4</v>
      </c>
    </row>
    <row r="5" spans="1:12" ht="17.5" x14ac:dyDescent="0.35">
      <c r="A5" s="10">
        <v>4</v>
      </c>
      <c r="B5" s="11">
        <v>63829.943129236693</v>
      </c>
      <c r="C5" s="12">
        <v>0.19228830168402181</v>
      </c>
      <c r="D5" s="11">
        <v>21276.647709745561</v>
      </c>
      <c r="E5" s="13">
        <v>8.6393088552915772E-3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1">
        <v>79604.396242417017</v>
      </c>
      <c r="C6" s="12">
        <v>0.23929808650547907</v>
      </c>
      <c r="D6" s="11">
        <v>26534.79874747233</v>
      </c>
      <c r="E6" s="13">
        <v>5.3995680345572351E-3</v>
      </c>
      <c r="H6" s="35">
        <v>17014.594760093762</v>
      </c>
      <c r="I6" s="36"/>
      <c r="J6" s="36"/>
      <c r="K6" s="36"/>
      <c r="L6" s="37"/>
    </row>
    <row r="7" spans="1:12" ht="15" thickBot="1" x14ac:dyDescent="0.4">
      <c r="A7" s="10">
        <v>6</v>
      </c>
      <c r="B7" s="11">
        <v>67694.283816796436</v>
      </c>
      <c r="C7" s="12">
        <v>0.20145457660135524</v>
      </c>
      <c r="D7" s="11">
        <v>22564.761272265478</v>
      </c>
      <c r="E7" s="13">
        <v>6.1195104391648667E-3</v>
      </c>
    </row>
    <row r="8" spans="1:12" ht="17.5" x14ac:dyDescent="0.35">
      <c r="A8" s="10">
        <v>7</v>
      </c>
      <c r="B8" s="11">
        <v>68433.150310539699</v>
      </c>
      <c r="C8" s="14">
        <v>0.2063684715145026</v>
      </c>
      <c r="D8" s="11">
        <v>22811.050103513244</v>
      </c>
      <c r="E8" s="13">
        <v>1.079913606911447E-2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1">
        <v>99222.345035921433</v>
      </c>
      <c r="C9" s="12">
        <v>0.29916964380984823</v>
      </c>
      <c r="D9" s="11">
        <v>33074.115011973809</v>
      </c>
      <c r="E9" s="13">
        <v>6.1195104391648667E-3</v>
      </c>
      <c r="H9" s="47">
        <v>0.23347320202624147</v>
      </c>
      <c r="I9" s="48"/>
      <c r="J9" s="48"/>
      <c r="K9" s="48"/>
      <c r="L9" s="49"/>
    </row>
    <row r="10" spans="1:12" ht="17.5" x14ac:dyDescent="0.35">
      <c r="A10" s="10">
        <v>9</v>
      </c>
      <c r="B10" s="11">
        <v>84193.211745182052</v>
      </c>
      <c r="C10" s="14">
        <v>0.25506852231941607</v>
      </c>
      <c r="D10" s="11">
        <v>28064.40391506067</v>
      </c>
      <c r="E10" s="13">
        <v>9.7192224622030237E-3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1">
        <v>79171.756372215285</v>
      </c>
      <c r="C11" s="14">
        <v>0.23798896106794473</v>
      </c>
      <c r="D11" s="11">
        <v>26390.585457405079</v>
      </c>
      <c r="E11" s="13">
        <v>7.5593952483801298E-3</v>
      </c>
      <c r="H11" s="1" t="s">
        <v>2</v>
      </c>
      <c r="I11" s="3">
        <v>0.20919686228903345</v>
      </c>
      <c r="J11" s="5" t="s">
        <v>3</v>
      </c>
      <c r="K11" s="3">
        <v>0.2577495417634495</v>
      </c>
      <c r="L11" s="6" t="s">
        <v>4</v>
      </c>
    </row>
    <row r="12" spans="1:12" ht="17.5" x14ac:dyDescent="0.35">
      <c r="A12" s="10">
        <v>11</v>
      </c>
      <c r="B12" s="11">
        <v>47989.51892926346</v>
      </c>
      <c r="C12" s="14">
        <v>0.14287589922731012</v>
      </c>
      <c r="D12" s="11">
        <v>15996.506309754483</v>
      </c>
      <c r="E12" s="13">
        <v>1.2239020878329733E-2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1">
        <v>95308.900560142647</v>
      </c>
      <c r="C13" s="14">
        <v>0.28777834836614846</v>
      </c>
      <c r="D13" s="11">
        <v>31769.633520047541</v>
      </c>
      <c r="E13" s="13">
        <v>5.7595392368610509E-3</v>
      </c>
      <c r="H13" s="35">
        <v>5.1870924066013506E-2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1">
        <v>86943.614804535231</v>
      </c>
      <c r="C14" s="14">
        <v>0.26140701429061153</v>
      </c>
      <c r="D14" s="11">
        <v>28981.204934845093</v>
      </c>
      <c r="E14" s="13">
        <v>6.4794816414686825E-3</v>
      </c>
    </row>
    <row r="15" spans="1:12" ht="17.5" x14ac:dyDescent="0.35">
      <c r="A15" s="10">
        <v>14</v>
      </c>
      <c r="B15" s="11">
        <v>64204.103761113831</v>
      </c>
      <c r="C15" s="14">
        <v>0.19214955485296095</v>
      </c>
      <c r="D15" s="11">
        <v>21401.367920371296</v>
      </c>
      <c r="E15" s="13">
        <v>6.4794816414686825E-3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1">
        <v>102691.35093471821</v>
      </c>
      <c r="C16" s="14">
        <v>0.30791881268341226</v>
      </c>
      <c r="D16" s="11">
        <v>34230.450311572735</v>
      </c>
      <c r="E16" s="13">
        <v>1.1519078473722102E-2</v>
      </c>
      <c r="H16" s="35">
        <v>25826.985786274367</v>
      </c>
      <c r="I16" s="36"/>
      <c r="J16" s="36"/>
      <c r="K16" s="36"/>
      <c r="L16" s="37"/>
    </row>
    <row r="17" spans="1:12" ht="17.5" x14ac:dyDescent="0.35">
      <c r="A17" s="10">
        <v>16</v>
      </c>
      <c r="B17" s="11">
        <v>57881.546642880247</v>
      </c>
      <c r="C17" s="14">
        <v>0.17447419001411915</v>
      </c>
      <c r="D17" s="11">
        <v>19293.848880960068</v>
      </c>
      <c r="E17" s="13">
        <v>5.3995680345572351E-3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1">
        <v>103684.47384754749</v>
      </c>
      <c r="C18" s="14">
        <v>0.31375716269382209</v>
      </c>
      <c r="D18" s="11">
        <v>34561.491282515832</v>
      </c>
      <c r="E18" s="13">
        <v>8.9992800575953921E-3</v>
      </c>
      <c r="H18" s="1" t="s">
        <v>2</v>
      </c>
      <c r="I18" s="7">
        <v>23172.627297234125</v>
      </c>
      <c r="J18" s="5" t="s">
        <v>3</v>
      </c>
      <c r="K18" s="7">
        <v>28481.344275314608</v>
      </c>
      <c r="L18" s="6" t="s">
        <v>4</v>
      </c>
    </row>
    <row r="19" spans="1:12" ht="17.5" x14ac:dyDescent="0.35">
      <c r="A19" s="10">
        <v>18</v>
      </c>
      <c r="B19" s="11">
        <v>62643.4455502411</v>
      </c>
      <c r="C19" s="14">
        <v>0.18962440219929516</v>
      </c>
      <c r="D19" s="11">
        <v>20881.148516747024</v>
      </c>
      <c r="E19" s="13">
        <v>5.3995680345572351E-3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1">
        <v>87885.62057222944</v>
      </c>
      <c r="C20" s="14">
        <v>0.26591609692482004</v>
      </c>
      <c r="D20" s="11">
        <v>29295.206857409805</v>
      </c>
      <c r="E20" s="13">
        <v>9.3592512598992088E-3</v>
      </c>
      <c r="H20" s="35">
        <v>5671.5315866979017</v>
      </c>
      <c r="I20" s="36"/>
      <c r="J20" s="36"/>
      <c r="K20" s="36"/>
      <c r="L20" s="37"/>
    </row>
    <row r="21" spans="1:12" ht="15" thickBot="1" x14ac:dyDescent="0.4">
      <c r="A21" s="10">
        <v>20</v>
      </c>
      <c r="B21" s="11">
        <v>64147.914569203567</v>
      </c>
      <c r="C21" s="14">
        <v>0.19297756422421281</v>
      </c>
      <c r="D21" s="11">
        <v>21382.63818973452</v>
      </c>
      <c r="E21" s="13">
        <v>5.3995680345572351E-3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7.415406767458603E-3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4">
        <v>6.3203065586707446E-3</v>
      </c>
      <c r="J25" s="5" t="s">
        <v>3</v>
      </c>
      <c r="K25" s="4">
        <v>8.5105069762464614E-3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2.3398856825045987E-3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C159-8501-4C0D-A41B-D3AED82FFB7F}">
  <dimension ref="A1:L27"/>
  <sheetViews>
    <sheetView topLeftCell="G1" workbookViewId="0">
      <selection activeCell="N13" sqref="N13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4.179687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92518.422242454602</v>
      </c>
      <c r="C2" s="12">
        <v>0.27676810167406618</v>
      </c>
      <c r="D2" s="15">
        <v>30839.474080818207</v>
      </c>
      <c r="E2" s="13">
        <v>5.3995680345572351E-3</v>
      </c>
      <c r="H2" s="35">
        <v>80297.1485212853</v>
      </c>
      <c r="I2" s="36"/>
      <c r="J2" s="36"/>
      <c r="K2" s="36"/>
      <c r="L2" s="37"/>
    </row>
    <row r="3" spans="1:12" ht="17.5" x14ac:dyDescent="0.35">
      <c r="A3" s="10">
        <v>2</v>
      </c>
      <c r="B3" s="15">
        <v>90195.203652458556</v>
      </c>
      <c r="C3" s="12">
        <v>0.27301052545534005</v>
      </c>
      <c r="D3" s="15">
        <v>30065.067884152857</v>
      </c>
      <c r="E3" s="13">
        <v>5.3995680345572351E-3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99959.273633765843</v>
      </c>
      <c r="C4" s="12">
        <v>0.2991772329705133</v>
      </c>
      <c r="D4" s="15">
        <v>33319.757877921948</v>
      </c>
      <c r="E4" s="13">
        <v>5.7595392368610509E-3</v>
      </c>
      <c r="H4" s="1" t="s">
        <v>2</v>
      </c>
      <c r="I4" s="2">
        <v>71960.024799503051</v>
      </c>
      <c r="J4" s="5" t="s">
        <v>3</v>
      </c>
      <c r="K4" s="2">
        <v>88634.272243067549</v>
      </c>
      <c r="L4" s="6" t="s">
        <v>4</v>
      </c>
    </row>
    <row r="5" spans="1:12" ht="17.5" x14ac:dyDescent="0.35">
      <c r="A5" s="10">
        <v>4</v>
      </c>
      <c r="B5" s="15">
        <v>98672.588006654871</v>
      </c>
      <c r="C5" s="12">
        <v>0.29569513284208415</v>
      </c>
      <c r="D5" s="15">
        <v>32890.862668884954</v>
      </c>
      <c r="E5" s="13">
        <v>5.7595392368610509E-3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101969.84038084233</v>
      </c>
      <c r="C6" s="12">
        <v>0.30781529830520032</v>
      </c>
      <c r="D6" s="15">
        <v>33989.946793614108</v>
      </c>
      <c r="E6" s="13">
        <v>6.1195104391648667E-3</v>
      </c>
      <c r="H6" s="35">
        <v>17813.81856502486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80872.391568263352</v>
      </c>
      <c r="C7" s="14">
        <v>0.24449252587586745</v>
      </c>
      <c r="D7" s="15">
        <v>26957.463856087776</v>
      </c>
      <c r="E7" s="13">
        <v>5.3995680345572351E-3</v>
      </c>
    </row>
    <row r="8" spans="1:12" ht="17.5" x14ac:dyDescent="0.35">
      <c r="A8" s="10">
        <v>7</v>
      </c>
      <c r="B8" s="15">
        <v>94406.045336524025</v>
      </c>
      <c r="C8" s="12">
        <v>0.28152169439121821</v>
      </c>
      <c r="D8" s="15">
        <v>31468.681778841332</v>
      </c>
      <c r="E8" s="13">
        <v>5.3995680345572351E-3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70812.384803092456</v>
      </c>
      <c r="C9" s="12">
        <v>0.21396508258157859</v>
      </c>
      <c r="D9" s="15">
        <v>23604.128267697492</v>
      </c>
      <c r="E9" s="13">
        <v>5.3995680345572351E-3</v>
      </c>
      <c r="H9" s="47">
        <v>0.24138501851886796</v>
      </c>
      <c r="I9" s="48"/>
      <c r="J9" s="48"/>
      <c r="K9" s="48"/>
      <c r="L9" s="49"/>
    </row>
    <row r="10" spans="1:12" ht="17.5" x14ac:dyDescent="0.35">
      <c r="A10" s="10">
        <v>9</v>
      </c>
      <c r="B10" s="15">
        <v>66926.140111129032</v>
      </c>
      <c r="C10" s="12">
        <v>0.20167637650515469</v>
      </c>
      <c r="D10" s="15">
        <v>22308.713370376365</v>
      </c>
      <c r="E10" s="13">
        <v>5.7595392368610509E-3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64497.73344854312</v>
      </c>
      <c r="C11" s="12">
        <v>0.19296762421583563</v>
      </c>
      <c r="D11" s="15">
        <v>21499.24448284772</v>
      </c>
      <c r="E11" s="13">
        <v>6.1195104391648667E-3</v>
      </c>
      <c r="H11" s="1" t="s">
        <v>2</v>
      </c>
      <c r="I11" s="3">
        <v>0.21653977759879373</v>
      </c>
      <c r="J11" s="5" t="s">
        <v>3</v>
      </c>
      <c r="K11" s="3">
        <v>0.26623025943894219</v>
      </c>
      <c r="L11" s="6" t="s">
        <v>4</v>
      </c>
    </row>
    <row r="12" spans="1:12" ht="17.5" x14ac:dyDescent="0.35">
      <c r="A12" s="10">
        <v>11</v>
      </c>
      <c r="B12" s="15">
        <v>88466.792744113918</v>
      </c>
      <c r="C12" s="12">
        <v>0.26447041499193569</v>
      </c>
      <c r="D12" s="15">
        <v>29488.930914704641</v>
      </c>
      <c r="E12" s="13">
        <v>5.0395968322534193E-3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67801.014177332749</v>
      </c>
      <c r="C13" s="12">
        <v>0.20367790832563962</v>
      </c>
      <c r="D13" s="15">
        <v>22600.338059110931</v>
      </c>
      <c r="E13" s="13">
        <v>5.3995680345572351E-3</v>
      </c>
      <c r="H13" s="35">
        <v>5.3086487465478054E-2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57759.671488609165</v>
      </c>
      <c r="C14" s="12">
        <v>0.17426160711908381</v>
      </c>
      <c r="D14" s="15">
        <v>19253.223829536393</v>
      </c>
      <c r="E14" s="13">
        <v>5.0395968322534193E-3</v>
      </c>
    </row>
    <row r="15" spans="1:12" ht="17.5" x14ac:dyDescent="0.35">
      <c r="A15" s="10">
        <v>14</v>
      </c>
      <c r="B15" s="15">
        <v>86205.703156712378</v>
      </c>
      <c r="C15" s="12">
        <v>0.25855743767651651</v>
      </c>
      <c r="D15" s="15">
        <v>28735.234385570784</v>
      </c>
      <c r="E15" s="13">
        <v>5.7595392368610509E-3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64540.788270022895</v>
      </c>
      <c r="C16" s="12">
        <v>0.19491212105647129</v>
      </c>
      <c r="D16" s="15">
        <v>21513.596090007621</v>
      </c>
      <c r="E16" s="13">
        <v>4.6796256299496044E-3</v>
      </c>
      <c r="H16" s="35">
        <v>26765.716173761775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106795.89281844621</v>
      </c>
      <c r="C17" s="12">
        <v>0.31946505332776309</v>
      </c>
      <c r="D17" s="15">
        <v>35598.630939482071</v>
      </c>
      <c r="E17" s="13">
        <v>5.3995680345572351E-3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43319.08018707257</v>
      </c>
      <c r="C18" s="12">
        <v>0.13120088481424771</v>
      </c>
      <c r="D18" s="15">
        <v>14439.693395690856</v>
      </c>
      <c r="E18" s="13">
        <v>5.7595392368610509E-3</v>
      </c>
      <c r="H18" s="1" t="s">
        <v>2</v>
      </c>
      <c r="I18" s="7">
        <v>23986.674933167706</v>
      </c>
      <c r="J18" s="5" t="s">
        <v>3</v>
      </c>
      <c r="K18" s="7">
        <v>29544.757414355845</v>
      </c>
      <c r="L18" s="6" t="s">
        <v>4</v>
      </c>
    </row>
    <row r="19" spans="1:12" ht="17.5" x14ac:dyDescent="0.35">
      <c r="A19" s="10">
        <v>18</v>
      </c>
      <c r="B19" s="15">
        <v>96577.047114894143</v>
      </c>
      <c r="C19" s="12">
        <v>0.29108791593296773</v>
      </c>
      <c r="D19" s="15">
        <v>32192.349038298042</v>
      </c>
      <c r="E19" s="13">
        <v>5.0395968322534193E-3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57919.09533873864</v>
      </c>
      <c r="C20" s="12">
        <v>0.17418102369540742</v>
      </c>
      <c r="D20" s="15">
        <v>19306.365112912874</v>
      </c>
      <c r="E20" s="13">
        <v>6.1195104391648667E-3</v>
      </c>
      <c r="H20" s="35">
        <v>5937.9395216749181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75727.861946035235</v>
      </c>
      <c r="C21" s="12">
        <v>0.22879640862046852</v>
      </c>
      <c r="D21" s="15">
        <v>25242.62064867841</v>
      </c>
      <c r="E21" s="13">
        <v>5.7595392368610509E-3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5.5255579553635716E-3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7">
        <v>5.342021029621718E-3</v>
      </c>
      <c r="J25" s="5" t="s">
        <v>3</v>
      </c>
      <c r="K25" s="17">
        <v>5.7090948811054252E-3</v>
      </c>
      <c r="L25" s="6" t="s">
        <v>4</v>
      </c>
    </row>
    <row r="26" spans="1:12" ht="17.5" customHeight="1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3.9216084638466712E-4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C13E-4D97-4A79-8036-D9715584DCDB}">
  <dimension ref="A1:L27"/>
  <sheetViews>
    <sheetView topLeftCell="F15" workbookViewId="0">
      <selection activeCell="F18" sqref="F18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98341.397625816753</v>
      </c>
      <c r="C2" s="12">
        <v>0.3014364529894879</v>
      </c>
      <c r="D2" s="15">
        <v>32780.465875272246</v>
      </c>
      <c r="E2" s="13">
        <v>0.12347012239020878</v>
      </c>
      <c r="H2" s="35">
        <v>102384.57537548926</v>
      </c>
      <c r="I2" s="36"/>
      <c r="J2" s="36"/>
      <c r="K2" s="36"/>
      <c r="L2" s="37"/>
    </row>
    <row r="3" spans="1:12" ht="17.5" x14ac:dyDescent="0.35">
      <c r="A3" s="10">
        <v>2</v>
      </c>
      <c r="B3" s="15">
        <v>109019.67470824131</v>
      </c>
      <c r="C3" s="12">
        <v>0.33109279282680337</v>
      </c>
      <c r="D3" s="15">
        <v>36339.891569413761</v>
      </c>
      <c r="E3" s="13">
        <v>0.10511159107271419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94893.562968912272</v>
      </c>
      <c r="C4" s="12">
        <v>0.28852842283973218</v>
      </c>
      <c r="D4" s="15">
        <v>31631.187656304082</v>
      </c>
      <c r="E4" s="13">
        <v>0.16918646508279336</v>
      </c>
      <c r="H4" s="1" t="s">
        <v>2</v>
      </c>
      <c r="I4" s="7">
        <v>99709.628909323132</v>
      </c>
      <c r="J4" s="5" t="s">
        <v>3</v>
      </c>
      <c r="K4" s="7">
        <v>105059.5218416554</v>
      </c>
      <c r="L4" s="6" t="s">
        <v>4</v>
      </c>
    </row>
    <row r="5" spans="1:12" ht="17.5" x14ac:dyDescent="0.35">
      <c r="A5" s="10">
        <v>4</v>
      </c>
      <c r="B5" s="15">
        <v>113478.50307728449</v>
      </c>
      <c r="C5" s="12">
        <v>0.34099482373922102</v>
      </c>
      <c r="D5" s="15">
        <v>37826.167692428171</v>
      </c>
      <c r="E5" s="13">
        <v>8.7113030957523402E-2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95826.882611252717</v>
      </c>
      <c r="C6" s="14">
        <v>0.29303581179431309</v>
      </c>
      <c r="D6" s="15">
        <v>31942.294203750906</v>
      </c>
      <c r="E6" s="13">
        <v>0.1263498920086393</v>
      </c>
      <c r="H6" s="35">
        <v>5715.5216366695922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108893.10802075313</v>
      </c>
      <c r="C7" s="12">
        <v>0.33074101328448818</v>
      </c>
      <c r="D7" s="15">
        <v>36297.702673584376</v>
      </c>
      <c r="E7" s="13">
        <v>0.12491000719942405</v>
      </c>
    </row>
    <row r="8" spans="1:12" ht="17.5" x14ac:dyDescent="0.35">
      <c r="A8" s="10">
        <v>7</v>
      </c>
      <c r="B8" s="15">
        <v>105389.08742825344</v>
      </c>
      <c r="C8" s="12">
        <v>0.32396908036169847</v>
      </c>
      <c r="D8" s="15">
        <v>35129.695809417812</v>
      </c>
      <c r="E8" s="13">
        <v>0.12958963282937366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99143.134915744828</v>
      </c>
      <c r="C9" s="12">
        <v>0.30307075559224955</v>
      </c>
      <c r="D9" s="15">
        <v>33047.711638581619</v>
      </c>
      <c r="E9" s="13">
        <v>0.12347012239020878</v>
      </c>
      <c r="H9" s="47">
        <v>0.31200843871716111</v>
      </c>
      <c r="I9" s="48"/>
      <c r="J9" s="48"/>
      <c r="K9" s="48"/>
      <c r="L9" s="49"/>
    </row>
    <row r="10" spans="1:12" ht="17.5" x14ac:dyDescent="0.35">
      <c r="A10" s="10">
        <v>9</v>
      </c>
      <c r="B10" s="15">
        <v>95928.149613506161</v>
      </c>
      <c r="C10" s="12">
        <v>0.29282004074662449</v>
      </c>
      <c r="D10" s="15">
        <v>31976.049871168721</v>
      </c>
      <c r="E10" s="13">
        <v>0.13714902807775378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111698.27989799529</v>
      </c>
      <c r="C11" s="12">
        <v>0.34079808906379416</v>
      </c>
      <c r="D11" s="15">
        <v>37232.759965998426</v>
      </c>
      <c r="E11" s="13">
        <v>0.12886969042476601</v>
      </c>
      <c r="H11" s="1" t="s">
        <v>2</v>
      </c>
      <c r="I11" s="3">
        <v>0.30425827743856559</v>
      </c>
      <c r="J11" s="5" t="s">
        <v>3</v>
      </c>
      <c r="K11" s="3">
        <v>0.31975859999575662</v>
      </c>
      <c r="L11" s="6" t="s">
        <v>4</v>
      </c>
    </row>
    <row r="12" spans="1:12" ht="17.5" x14ac:dyDescent="0.35">
      <c r="A12" s="10">
        <v>11</v>
      </c>
      <c r="B12" s="15">
        <v>99984.766899803188</v>
      </c>
      <c r="C12" s="12">
        <v>0.30320924114217523</v>
      </c>
      <c r="D12" s="15">
        <v>33328.25563326772</v>
      </c>
      <c r="E12" s="13">
        <v>0.12203023758099352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104357.04529538983</v>
      </c>
      <c r="C13" s="12">
        <v>0.32100219563311738</v>
      </c>
      <c r="D13" s="15">
        <v>34785.681765129935</v>
      </c>
      <c r="E13" s="13">
        <v>0.14254859611231102</v>
      </c>
      <c r="H13" s="35">
        <v>1.6559663916930371E-2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99221.510872596002</v>
      </c>
      <c r="C14" s="12">
        <v>0.30495485376130749</v>
      </c>
      <c r="D14" s="15">
        <v>33073.836957532003</v>
      </c>
      <c r="E14" s="13">
        <v>0.1331893448524118</v>
      </c>
    </row>
    <row r="15" spans="1:12" ht="17.5" x14ac:dyDescent="0.35">
      <c r="A15" s="10">
        <v>14</v>
      </c>
      <c r="B15" s="15">
        <v>102076.18310174422</v>
      </c>
      <c r="C15" s="12">
        <v>0.31250276912051667</v>
      </c>
      <c r="D15" s="15">
        <v>34025.394367248075</v>
      </c>
      <c r="E15" s="13">
        <v>0.10367170626349892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97330.444274412177</v>
      </c>
      <c r="C16" s="12">
        <v>0.29896437798125064</v>
      </c>
      <c r="D16" s="15">
        <v>32443.48142480406</v>
      </c>
      <c r="E16" s="13">
        <v>0.12778977681785458</v>
      </c>
      <c r="H16" s="35">
        <v>34128.191791829748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99813.703295815882</v>
      </c>
      <c r="C17" s="12">
        <v>0.30297406506335056</v>
      </c>
      <c r="D17" s="15">
        <v>33271.234431938639</v>
      </c>
      <c r="E17" s="13">
        <v>0.14542836573074155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101594.92930924825</v>
      </c>
      <c r="C18" s="12">
        <v>0.30742194651535815</v>
      </c>
      <c r="D18" s="15">
        <v>33864.976436416087</v>
      </c>
      <c r="E18" s="13">
        <v>0.105471562275018</v>
      </c>
      <c r="H18" s="1" t="s">
        <v>2</v>
      </c>
      <c r="I18" s="7">
        <v>33236.542969774375</v>
      </c>
      <c r="J18" s="5" t="s">
        <v>3</v>
      </c>
      <c r="K18" s="7">
        <v>35019.840613885121</v>
      </c>
      <c r="L18" s="6" t="s">
        <v>4</v>
      </c>
    </row>
    <row r="19" spans="1:12" ht="17.5" x14ac:dyDescent="0.35">
      <c r="A19" s="10">
        <v>18</v>
      </c>
      <c r="B19" s="15">
        <v>98105.575046736427</v>
      </c>
      <c r="C19" s="12">
        <v>0.29793629804286059</v>
      </c>
      <c r="D19" s="15">
        <v>32701.858348912127</v>
      </c>
      <c r="E19" s="13">
        <v>0.14362850971922247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101485.18977133656</v>
      </c>
      <c r="C20" s="12">
        <v>0.3097381021227833</v>
      </c>
      <c r="D20" s="15">
        <v>33828.396590445511</v>
      </c>
      <c r="E20" s="13">
        <v>0.14182865370770339</v>
      </c>
      <c r="H20" s="35">
        <v>1905.173878889864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111110.37877494234</v>
      </c>
      <c r="C21" s="12">
        <v>0.33497764172208999</v>
      </c>
      <c r="D21" s="15">
        <v>37036.792924980771</v>
      </c>
      <c r="E21" s="13">
        <v>8.4233261339092869E-2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0.12525197984161268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7">
        <v>0.11570291545031251</v>
      </c>
      <c r="J25" s="5" t="s">
        <v>3</v>
      </c>
      <c r="K25" s="17">
        <v>0.13480104423291286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2.0403355666646722E-2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78BD-A4AC-4B2C-AA40-0C0FDE1F2512}">
  <dimension ref="A1:L27"/>
  <sheetViews>
    <sheetView topLeftCell="F13" workbookViewId="0">
      <selection activeCell="H26" sqref="H26:L26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5.453125" bestFit="1" customWidth="1"/>
  </cols>
  <sheetData>
    <row r="1" spans="1:12" ht="17.5" x14ac:dyDescent="0.35">
      <c r="A1" s="34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97761.268897214002</v>
      </c>
      <c r="C2" s="12">
        <v>0.29841478545868261</v>
      </c>
      <c r="D2" s="15">
        <v>32587.089632404659</v>
      </c>
      <c r="E2" s="13">
        <v>0.10295176385889129</v>
      </c>
      <c r="H2" s="35">
        <v>102773.97612670083</v>
      </c>
      <c r="I2" s="36"/>
      <c r="J2" s="36"/>
      <c r="K2" s="36"/>
      <c r="L2" s="37"/>
    </row>
    <row r="3" spans="1:12" ht="17.5" x14ac:dyDescent="0.35">
      <c r="A3" s="10">
        <v>2</v>
      </c>
      <c r="B3" s="15">
        <v>106575.56856117517</v>
      </c>
      <c r="C3" s="12">
        <v>0.3285593382658758</v>
      </c>
      <c r="D3" s="15">
        <v>35525.189520391708</v>
      </c>
      <c r="E3" s="13">
        <v>8.9272858171346295E-2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95776.166704734555</v>
      </c>
      <c r="C4" s="12">
        <v>0.28704407965618656</v>
      </c>
      <c r="D4" s="15">
        <v>31925.388901578179</v>
      </c>
      <c r="E4" s="13">
        <v>5.7235421166306692E-2</v>
      </c>
      <c r="H4" s="1" t="s">
        <v>2</v>
      </c>
      <c r="I4" s="7">
        <v>99336.012205377949</v>
      </c>
      <c r="J4" s="5" t="s">
        <v>3</v>
      </c>
      <c r="K4" s="7">
        <v>106211.94004802371</v>
      </c>
      <c r="L4" s="6" t="s">
        <v>4</v>
      </c>
    </row>
    <row r="5" spans="1:12" ht="17.5" x14ac:dyDescent="0.35">
      <c r="A5" s="10">
        <v>4</v>
      </c>
      <c r="B5" s="15">
        <v>107054.71375762444</v>
      </c>
      <c r="C5" s="14">
        <v>0.31810400626049412</v>
      </c>
      <c r="D5" s="15">
        <v>35684.904585874821</v>
      </c>
      <c r="E5" s="13">
        <v>7.8113750899928003E-2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108287.37385954213</v>
      </c>
      <c r="C6" s="12">
        <v>0.33141714673853928</v>
      </c>
      <c r="D6" s="15">
        <v>36095.791286514053</v>
      </c>
      <c r="E6" s="13">
        <v>6.8394528437724977E-2</v>
      </c>
      <c r="H6" s="35">
        <v>7345.8506280215051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93566.146364982211</v>
      </c>
      <c r="C7" s="12">
        <v>0.28516860173721964</v>
      </c>
      <c r="D7" s="15">
        <v>31188.715454994086</v>
      </c>
      <c r="E7" s="13">
        <v>6.9114470842332618E-2</v>
      </c>
    </row>
    <row r="8" spans="1:12" ht="17.5" x14ac:dyDescent="0.35">
      <c r="A8" s="10">
        <v>7</v>
      </c>
      <c r="B8" s="15">
        <v>95595.225646080595</v>
      </c>
      <c r="C8" s="12">
        <v>0.29136736969070698</v>
      </c>
      <c r="D8" s="15">
        <v>31865.075215360193</v>
      </c>
      <c r="E8" s="13">
        <v>9.2152627789776814E-2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103755.40037028462</v>
      </c>
      <c r="C9" s="12">
        <v>0.31637239549395552</v>
      </c>
      <c r="D9" s="15">
        <v>34585.133456761549</v>
      </c>
      <c r="E9" s="13">
        <v>6.4074874010079191E-2</v>
      </c>
      <c r="H9" s="47">
        <v>0.31178506094575348</v>
      </c>
      <c r="I9" s="48"/>
      <c r="J9" s="48"/>
      <c r="K9" s="48"/>
      <c r="L9" s="49"/>
    </row>
    <row r="10" spans="1:12" ht="17.5" x14ac:dyDescent="0.35">
      <c r="A10" s="10">
        <v>9</v>
      </c>
      <c r="B10" s="15">
        <v>111295.75588131754</v>
      </c>
      <c r="C10" s="12">
        <v>0.33716648302270424</v>
      </c>
      <c r="D10" s="15">
        <v>37098.585293772536</v>
      </c>
      <c r="E10" s="13">
        <v>4.8956083513318933E-2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109746.80904304565</v>
      </c>
      <c r="C11" s="12">
        <v>0.33068858570171389</v>
      </c>
      <c r="D11" s="15">
        <v>36582.269681015219</v>
      </c>
      <c r="E11" s="13">
        <v>7.9193664506839456E-2</v>
      </c>
      <c r="H11" s="1" t="s">
        <v>2</v>
      </c>
      <c r="I11" s="3">
        <v>0.30181844128205837</v>
      </c>
      <c r="J11" s="5" t="s">
        <v>3</v>
      </c>
      <c r="K11" s="3">
        <v>0.32175168060944859</v>
      </c>
      <c r="L11" s="6" t="s">
        <v>4</v>
      </c>
    </row>
    <row r="12" spans="1:12" ht="17.5" x14ac:dyDescent="0.35">
      <c r="A12" s="10">
        <v>11</v>
      </c>
      <c r="B12" s="15">
        <v>107302.36376148241</v>
      </c>
      <c r="C12" s="12">
        <v>0.32190652997764058</v>
      </c>
      <c r="D12" s="15">
        <v>35767.454587160813</v>
      </c>
      <c r="E12" s="13">
        <v>7.3794096472282217E-2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101455.22021892841</v>
      </c>
      <c r="C13" s="12">
        <v>0.30689584135347892</v>
      </c>
      <c r="D13" s="15">
        <v>33818.406739642807</v>
      </c>
      <c r="E13" s="13">
        <v>9.3592512598992081E-2</v>
      </c>
      <c r="H13" s="35">
        <v>2.1295540323074378E-2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104149.10158811015</v>
      </c>
      <c r="C14" s="12">
        <v>0.31518769329125196</v>
      </c>
      <c r="D14" s="15">
        <v>34716.367196036706</v>
      </c>
      <c r="E14" s="13">
        <v>0.10763138948884089</v>
      </c>
    </row>
    <row r="15" spans="1:12" ht="17.5" x14ac:dyDescent="0.35">
      <c r="A15" s="10">
        <v>14</v>
      </c>
      <c r="B15" s="15">
        <v>105273.63246566153</v>
      </c>
      <c r="C15" s="12">
        <v>0.32098730282910326</v>
      </c>
      <c r="D15" s="15">
        <v>35091.210821887165</v>
      </c>
      <c r="E15" s="13">
        <v>8.8192944564434841E-2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103726.30153940062</v>
      </c>
      <c r="C16" s="12">
        <v>0.31322194611131893</v>
      </c>
      <c r="D16" s="15">
        <v>34575.433846466876</v>
      </c>
      <c r="E16" s="13">
        <v>6.4074874010079191E-2</v>
      </c>
      <c r="H16" s="35">
        <v>34257.992042233607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83142.247216529038</v>
      </c>
      <c r="C17" s="12">
        <v>0.25596615500127895</v>
      </c>
      <c r="D17" s="15">
        <v>27714.082405509678</v>
      </c>
      <c r="E17" s="13">
        <v>8.8912886969042482E-2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101504.23347993469</v>
      </c>
      <c r="C18" s="12">
        <v>0.31188771028719381</v>
      </c>
      <c r="D18" s="15">
        <v>33834.744493311562</v>
      </c>
      <c r="E18" s="13">
        <v>9.5032397408207347E-2</v>
      </c>
      <c r="H18" s="1" t="s">
        <v>2</v>
      </c>
      <c r="I18" s="7">
        <v>33112.004068459311</v>
      </c>
      <c r="J18" s="5" t="s">
        <v>3</v>
      </c>
      <c r="K18" s="7">
        <v>35403.980016007903</v>
      </c>
      <c r="L18" s="6" t="s">
        <v>4</v>
      </c>
    </row>
    <row r="19" spans="1:12" ht="17.5" x14ac:dyDescent="0.35">
      <c r="A19" s="10">
        <v>18</v>
      </c>
      <c r="B19" s="15">
        <v>97257.51554206328</v>
      </c>
      <c r="C19" s="12">
        <v>0.29566632436474127</v>
      </c>
      <c r="D19" s="15">
        <v>32419.171847354417</v>
      </c>
      <c r="E19" s="13">
        <v>7.9193664506839456E-2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106589.55732868653</v>
      </c>
      <c r="C20" s="12">
        <v>0.32243549294010926</v>
      </c>
      <c r="D20" s="15">
        <v>35529.852442895506</v>
      </c>
      <c r="E20" s="13">
        <v>7.487401007919367E-2</v>
      </c>
      <c r="H20" s="35">
        <v>2448.6168760071696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115664.92030721912</v>
      </c>
      <c r="C21" s="12">
        <v>0.34724343073287289</v>
      </c>
      <c r="D21" s="15">
        <v>38554.973435739703</v>
      </c>
      <c r="E21" s="13">
        <v>5.5435565154787619E-2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7.8509719222462207E-2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7">
        <v>7.0953874548187509E-2</v>
      </c>
      <c r="J25" s="5" t="s">
        <v>3</v>
      </c>
      <c r="K25" s="17">
        <v>8.6065563896736905E-2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1.6144470278325829E-2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11C-4942-4D07-955B-E8C327B57CB5}">
  <dimension ref="A1:L27"/>
  <sheetViews>
    <sheetView topLeftCell="F15" workbookViewId="0">
      <selection activeCell="M27" sqref="M27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88838.906950544799</v>
      </c>
      <c r="C2" s="12">
        <v>0.26780815902501331</v>
      </c>
      <c r="D2" s="15">
        <v>29612.968983514922</v>
      </c>
      <c r="E2" s="13">
        <v>7.7033837293016563E-2</v>
      </c>
      <c r="H2" s="35">
        <v>100364.48241711099</v>
      </c>
      <c r="I2" s="36"/>
      <c r="J2" s="36"/>
      <c r="K2" s="36"/>
      <c r="L2" s="37"/>
    </row>
    <row r="3" spans="1:12" ht="17.5" x14ac:dyDescent="0.35">
      <c r="A3" s="10">
        <v>2</v>
      </c>
      <c r="B3" s="15">
        <v>98392.059621882625</v>
      </c>
      <c r="C3" s="12">
        <v>0.29590488447097563</v>
      </c>
      <c r="D3" s="15">
        <v>32797.353207294225</v>
      </c>
      <c r="E3" s="13">
        <v>6.9474442044636431E-2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99676.361657728092</v>
      </c>
      <c r="C4" s="14">
        <v>0.30324315567415761</v>
      </c>
      <c r="D4" s="15">
        <v>33225.453885909374</v>
      </c>
      <c r="E4" s="13">
        <v>7.2714182865370777E-2</v>
      </c>
      <c r="H4" s="1" t="s">
        <v>2</v>
      </c>
      <c r="I4" s="7">
        <v>97940.508438238408</v>
      </c>
      <c r="J4" s="5" t="s">
        <v>3</v>
      </c>
      <c r="K4" s="7">
        <v>102788.45639598358</v>
      </c>
      <c r="L4" s="6" t="s">
        <v>4</v>
      </c>
    </row>
    <row r="5" spans="1:12" ht="17.5" x14ac:dyDescent="0.35">
      <c r="A5" s="10">
        <v>4</v>
      </c>
      <c r="B5" s="15">
        <v>99239.329477720283</v>
      </c>
      <c r="C5" s="12">
        <v>0.30021091182022758</v>
      </c>
      <c r="D5" s="15">
        <v>33079.776492573437</v>
      </c>
      <c r="E5" s="13">
        <v>8.6753059755219589E-2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96658.60197620769</v>
      </c>
      <c r="C6" s="12">
        <v>0.29970315280803728</v>
      </c>
      <c r="D6" s="15">
        <v>32219.533992069239</v>
      </c>
      <c r="E6" s="13">
        <v>6.6954643628509725E-2</v>
      </c>
      <c r="H6" s="35">
        <v>5179.2721455196061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103425.07459024966</v>
      </c>
      <c r="C7" s="12">
        <v>0.31406533217100646</v>
      </c>
      <c r="D7" s="15">
        <v>34475.02486341654</v>
      </c>
      <c r="E7" s="13">
        <v>7.1634269258459324E-2</v>
      </c>
    </row>
    <row r="8" spans="1:12" ht="17.5" x14ac:dyDescent="0.35">
      <c r="A8" s="10">
        <v>7</v>
      </c>
      <c r="B8" s="15">
        <v>104612.00939830369</v>
      </c>
      <c r="C8" s="12">
        <v>0.31645118729236255</v>
      </c>
      <c r="D8" s="15">
        <v>34870.669799434574</v>
      </c>
      <c r="E8" s="13">
        <v>7.9913606911447083E-2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96850.265457165049</v>
      </c>
      <c r="C9" s="12">
        <v>0.2962855072418234</v>
      </c>
      <c r="D9" s="15">
        <v>32283.421819055027</v>
      </c>
      <c r="E9" s="13">
        <v>6.7674586033117351E-2</v>
      </c>
      <c r="H9" s="47">
        <v>0.30345286116130776</v>
      </c>
      <c r="I9" s="48"/>
      <c r="J9" s="48"/>
      <c r="K9" s="48"/>
      <c r="L9" s="49"/>
    </row>
    <row r="10" spans="1:12" ht="17.5" x14ac:dyDescent="0.35">
      <c r="A10" s="10">
        <v>9</v>
      </c>
      <c r="B10" s="15">
        <v>102341.28923701611</v>
      </c>
      <c r="C10" s="12">
        <v>0.30743548743912791</v>
      </c>
      <c r="D10" s="15">
        <v>34113.763079005374</v>
      </c>
      <c r="E10" s="13">
        <v>8.3873290136789055E-2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102786.29579389558</v>
      </c>
      <c r="C11" s="12">
        <v>0.31013805196680627</v>
      </c>
      <c r="D11" s="15">
        <v>34262.098597965196</v>
      </c>
      <c r="E11" s="13">
        <v>6.9834413246940244E-2</v>
      </c>
      <c r="H11" s="1" t="s">
        <v>2</v>
      </c>
      <c r="I11" s="3">
        <v>0.29664083524449048</v>
      </c>
      <c r="J11" s="5" t="s">
        <v>3</v>
      </c>
      <c r="K11" s="3">
        <v>0.31026488707812505</v>
      </c>
      <c r="L11" s="6" t="s">
        <v>4</v>
      </c>
    </row>
    <row r="12" spans="1:12" ht="17.5" x14ac:dyDescent="0.35">
      <c r="A12" s="10">
        <v>11</v>
      </c>
      <c r="B12" s="15">
        <v>101552.80140372913</v>
      </c>
      <c r="C12" s="12">
        <v>0.30963260706490453</v>
      </c>
      <c r="D12" s="15">
        <v>33850.933801243023</v>
      </c>
      <c r="E12" s="13">
        <v>5.5795536357091433E-2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101325.13056894043</v>
      </c>
      <c r="C13" s="12">
        <v>0.30673115577787291</v>
      </c>
      <c r="D13" s="15">
        <v>33775.043522980144</v>
      </c>
      <c r="E13" s="13">
        <v>6.3714902807775378E-2</v>
      </c>
      <c r="H13" s="35">
        <v>1.4555162882540235E-2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100520.24733272396</v>
      </c>
      <c r="C14" s="12">
        <v>0.30628325424783848</v>
      </c>
      <c r="D14" s="15">
        <v>33506.749110907964</v>
      </c>
      <c r="E14" s="13">
        <v>6.6594672426205898E-2</v>
      </c>
    </row>
    <row r="15" spans="1:12" ht="17.5" x14ac:dyDescent="0.35">
      <c r="A15" s="10">
        <v>14</v>
      </c>
      <c r="B15" s="15">
        <v>107248.18680922943</v>
      </c>
      <c r="C15" s="12">
        <v>0.32165158819728212</v>
      </c>
      <c r="D15" s="15">
        <v>35749.39560307646</v>
      </c>
      <c r="E15" s="13">
        <v>8.1713462922966162E-2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106338.1223448547</v>
      </c>
      <c r="C16" s="12">
        <v>0.3169829580786</v>
      </c>
      <c r="D16" s="15">
        <v>35446.040781618241</v>
      </c>
      <c r="E16" s="13">
        <v>6.3714902807775378E-2</v>
      </c>
      <c r="H16" s="35">
        <v>33454.827472370329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92018.735250786354</v>
      </c>
      <c r="C17" s="12">
        <v>0.28015138027934622</v>
      </c>
      <c r="D17" s="15">
        <v>30672.911750262127</v>
      </c>
      <c r="E17" s="13">
        <v>7.055435565154787E-2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101084.09928778873</v>
      </c>
      <c r="C18" s="12">
        <v>0.30086324690931698</v>
      </c>
      <c r="D18" s="15">
        <v>33694.699762596247</v>
      </c>
      <c r="E18" s="13">
        <v>7.9193664506839456E-2</v>
      </c>
      <c r="H18" s="1" t="s">
        <v>2</v>
      </c>
      <c r="I18" s="7">
        <v>32646.836146079469</v>
      </c>
      <c r="J18" s="5" t="s">
        <v>3</v>
      </c>
      <c r="K18" s="7">
        <v>34262.818798661188</v>
      </c>
      <c r="L18" s="6" t="s">
        <v>4</v>
      </c>
    </row>
    <row r="19" spans="1:12" ht="17.5" x14ac:dyDescent="0.35">
      <c r="A19" s="10">
        <v>18</v>
      </c>
      <c r="B19" s="15">
        <v>94784.647445300565</v>
      </c>
      <c r="C19" s="12">
        <v>0.28607163477895003</v>
      </c>
      <c r="D19" s="15">
        <v>31594.882481766854</v>
      </c>
      <c r="E19" s="13">
        <v>5.363570914326854E-2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98400.28867715958</v>
      </c>
      <c r="C20" s="12">
        <v>0.29736361519614307</v>
      </c>
      <c r="D20" s="15">
        <v>32800.096225719863</v>
      </c>
      <c r="E20" s="13">
        <v>7.2714182865370777E-2</v>
      </c>
      <c r="H20" s="35">
        <v>1726.4240485065359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111197.1950609929</v>
      </c>
      <c r="C21" s="12">
        <v>0.3320799527863636</v>
      </c>
      <c r="D21" s="15">
        <v>37065.731686997649</v>
      </c>
      <c r="E21" s="13">
        <v>7.7033837293016563E-2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7.1526277897768192E-2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6.7454204646615043E-2</v>
      </c>
      <c r="J25" s="5" t="s">
        <v>3</v>
      </c>
      <c r="K25" s="18">
        <v>7.5598351148921342E-2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8.7007433858767372E-3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38B5-793A-48C2-BE17-1066F426795F}">
  <dimension ref="A1:L27"/>
  <sheetViews>
    <sheetView workbookViewId="0">
      <selection activeCell="M10" sqref="M10"/>
    </sheetView>
  </sheetViews>
  <sheetFormatPr defaultRowHeight="14.5" x14ac:dyDescent="0.35"/>
  <cols>
    <col min="2" max="2" width="12.08984375" bestFit="1" customWidth="1"/>
    <col min="4" max="4" width="11.08984375" bestFit="1" customWidth="1"/>
    <col min="9" max="9" width="14.1796875" bestFit="1" customWidth="1"/>
    <col min="11" max="11" width="15.453125" bestFit="1" customWidth="1"/>
  </cols>
  <sheetData>
    <row r="1" spans="1:12" ht="17.5" x14ac:dyDescent="0.35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G1" s="16"/>
      <c r="H1" s="38" t="s">
        <v>0</v>
      </c>
      <c r="I1" s="39"/>
      <c r="J1" s="39"/>
      <c r="K1" s="39"/>
      <c r="L1" s="40"/>
    </row>
    <row r="2" spans="1:12" ht="18" thickBot="1" x14ac:dyDescent="0.4">
      <c r="A2" s="10">
        <v>1</v>
      </c>
      <c r="B2" s="15">
        <v>101408.95561382195</v>
      </c>
      <c r="C2" s="12">
        <v>0.30888904304001474</v>
      </c>
      <c r="D2" s="15">
        <v>33802.985204607314</v>
      </c>
      <c r="E2" s="13">
        <v>4.2836573074154068E-2</v>
      </c>
      <c r="H2" s="35">
        <v>98412.401386369806</v>
      </c>
      <c r="I2" s="36"/>
      <c r="J2" s="36"/>
      <c r="K2" s="36"/>
      <c r="L2" s="37"/>
    </row>
    <row r="3" spans="1:12" ht="17.5" x14ac:dyDescent="0.35">
      <c r="A3" s="10">
        <v>2</v>
      </c>
      <c r="B3" s="15">
        <v>99967.306867107516</v>
      </c>
      <c r="C3" s="14">
        <v>0.30238610903448127</v>
      </c>
      <c r="D3" s="15">
        <v>33322.435622369172</v>
      </c>
      <c r="E3" s="13">
        <v>7.4514038876889843E-2</v>
      </c>
      <c r="H3" s="38" t="s">
        <v>1</v>
      </c>
      <c r="I3" s="39"/>
      <c r="J3" s="39"/>
      <c r="K3" s="39"/>
      <c r="L3" s="40"/>
    </row>
    <row r="4" spans="1:12" ht="18" thickBot="1" x14ac:dyDescent="0.4">
      <c r="A4" s="10">
        <v>3</v>
      </c>
      <c r="B4" s="15">
        <v>94887.50163790246</v>
      </c>
      <c r="C4" s="12">
        <v>0.2847676530031597</v>
      </c>
      <c r="D4" s="15">
        <v>31629.167212634162</v>
      </c>
      <c r="E4" s="13">
        <v>6.1195104391648665E-2</v>
      </c>
      <c r="H4" s="1" t="s">
        <v>2</v>
      </c>
      <c r="I4" s="7">
        <v>96222.793744085589</v>
      </c>
      <c r="J4" s="5" t="s">
        <v>3</v>
      </c>
      <c r="K4" s="7">
        <v>100602.00902865402</v>
      </c>
      <c r="L4" s="6" t="s">
        <v>4</v>
      </c>
    </row>
    <row r="5" spans="1:12" ht="17.5" x14ac:dyDescent="0.35">
      <c r="A5" s="10">
        <v>4</v>
      </c>
      <c r="B5" s="15">
        <v>93487.911695548479</v>
      </c>
      <c r="C5" s="12">
        <v>0.28076294976764538</v>
      </c>
      <c r="D5" s="15">
        <v>31162.637231849494</v>
      </c>
      <c r="E5" s="13">
        <v>5.7955363570914326E-2</v>
      </c>
      <c r="H5" s="41" t="s">
        <v>5</v>
      </c>
      <c r="I5" s="42"/>
      <c r="J5" s="42"/>
      <c r="K5" s="42"/>
      <c r="L5" s="43"/>
    </row>
    <row r="6" spans="1:12" ht="18" thickBot="1" x14ac:dyDescent="0.4">
      <c r="A6" s="10">
        <v>5</v>
      </c>
      <c r="B6" s="15">
        <v>101700.06137967965</v>
      </c>
      <c r="C6" s="12">
        <v>0.30649789930346727</v>
      </c>
      <c r="D6" s="15">
        <v>33900.020459893225</v>
      </c>
      <c r="E6" s="13">
        <v>6.8394528437724977E-2</v>
      </c>
      <c r="H6" s="35">
        <v>4678.504790127372</v>
      </c>
      <c r="I6" s="36"/>
      <c r="J6" s="36"/>
      <c r="K6" s="36"/>
      <c r="L6" s="37"/>
    </row>
    <row r="7" spans="1:12" ht="15" thickBot="1" x14ac:dyDescent="0.4">
      <c r="A7" s="10">
        <v>6</v>
      </c>
      <c r="B7" s="15">
        <v>93797.802871037333</v>
      </c>
      <c r="C7" s="12">
        <v>0.28191219983644555</v>
      </c>
      <c r="D7" s="15">
        <v>31265.934290345773</v>
      </c>
      <c r="E7" s="13">
        <v>7.487401007919367E-2</v>
      </c>
    </row>
    <row r="8" spans="1:12" ht="17.5" x14ac:dyDescent="0.35">
      <c r="A8" s="10">
        <v>7</v>
      </c>
      <c r="B8" s="15">
        <v>99703.355014807632</v>
      </c>
      <c r="C8" s="12">
        <v>0.30157662966429327</v>
      </c>
      <c r="D8" s="15">
        <v>33234.451671602539</v>
      </c>
      <c r="E8" s="13">
        <v>5.2915766738660906E-2</v>
      </c>
      <c r="H8" s="44" t="s">
        <v>6</v>
      </c>
      <c r="I8" s="45"/>
      <c r="J8" s="45"/>
      <c r="K8" s="45"/>
      <c r="L8" s="46"/>
    </row>
    <row r="9" spans="1:12" ht="18" thickBot="1" x14ac:dyDescent="0.4">
      <c r="A9" s="10">
        <v>8</v>
      </c>
      <c r="B9" s="15">
        <v>101386.46683343188</v>
      </c>
      <c r="C9" s="14">
        <v>0.31054650505603809</v>
      </c>
      <c r="D9" s="15">
        <v>33795.488944477293</v>
      </c>
      <c r="E9" s="13">
        <v>6.8034557235421164E-2</v>
      </c>
      <c r="H9" s="47">
        <v>0.29744624701845596</v>
      </c>
      <c r="I9" s="48"/>
      <c r="J9" s="48"/>
      <c r="K9" s="48"/>
      <c r="L9" s="49"/>
    </row>
    <row r="10" spans="1:12" ht="17.5" x14ac:dyDescent="0.35">
      <c r="A10" s="10">
        <v>9</v>
      </c>
      <c r="B10" s="15">
        <v>93563.616159814468</v>
      </c>
      <c r="C10" s="12">
        <v>0.28098594325656956</v>
      </c>
      <c r="D10" s="15">
        <v>31187.872053271491</v>
      </c>
      <c r="E10" s="13">
        <v>5.03959683225342E-2</v>
      </c>
      <c r="H10" s="44" t="s">
        <v>7</v>
      </c>
      <c r="I10" s="45"/>
      <c r="J10" s="45"/>
      <c r="K10" s="45"/>
      <c r="L10" s="46"/>
    </row>
    <row r="11" spans="1:12" ht="18" thickBot="1" x14ac:dyDescent="0.4">
      <c r="A11" s="10">
        <v>10</v>
      </c>
      <c r="B11" s="15">
        <v>100327.65307863679</v>
      </c>
      <c r="C11" s="12">
        <v>0.30411205855657125</v>
      </c>
      <c r="D11" s="15">
        <v>33442.551026212263</v>
      </c>
      <c r="E11" s="13">
        <v>5.3275737940964719E-2</v>
      </c>
      <c r="H11" s="1" t="s">
        <v>2</v>
      </c>
      <c r="I11" s="3">
        <v>0.29060849542102912</v>
      </c>
      <c r="J11" s="5" t="s">
        <v>3</v>
      </c>
      <c r="K11" s="3">
        <v>0.30428399861588279</v>
      </c>
      <c r="L11" s="6" t="s">
        <v>4</v>
      </c>
    </row>
    <row r="12" spans="1:12" ht="17.5" x14ac:dyDescent="0.35">
      <c r="A12" s="10">
        <v>11</v>
      </c>
      <c r="B12" s="15">
        <v>100389.7556069243</v>
      </c>
      <c r="C12" s="12">
        <v>0.30256909448231062</v>
      </c>
      <c r="D12" s="15">
        <v>33463.251868974759</v>
      </c>
      <c r="E12" s="13">
        <v>6.2994960403167752E-2</v>
      </c>
      <c r="H12" s="50" t="s">
        <v>8</v>
      </c>
      <c r="I12" s="51"/>
      <c r="J12" s="51"/>
      <c r="K12" s="51"/>
      <c r="L12" s="52"/>
    </row>
    <row r="13" spans="1:12" ht="18" thickBot="1" x14ac:dyDescent="0.4">
      <c r="A13" s="10">
        <v>12</v>
      </c>
      <c r="B13" s="15">
        <v>94562.063629536773</v>
      </c>
      <c r="C13" s="12">
        <v>0.28567701096337944</v>
      </c>
      <c r="D13" s="15">
        <v>31520.687876512253</v>
      </c>
      <c r="E13" s="13">
        <v>6.6234701223902084E-2</v>
      </c>
      <c r="H13" s="35">
        <v>1.4610130593483856E-2</v>
      </c>
      <c r="I13" s="36"/>
      <c r="J13" s="36"/>
      <c r="K13" s="36"/>
      <c r="L13" s="37"/>
    </row>
    <row r="14" spans="1:12" ht="15" thickBot="1" x14ac:dyDescent="0.4">
      <c r="A14" s="10">
        <v>13</v>
      </c>
      <c r="B14" s="15">
        <v>94663.953297376516</v>
      </c>
      <c r="C14" s="12">
        <v>0.28790825119976998</v>
      </c>
      <c r="D14" s="15">
        <v>31554.651099125502</v>
      </c>
      <c r="E14" s="13">
        <v>7.5233981281497483E-2</v>
      </c>
    </row>
    <row r="15" spans="1:12" ht="17.5" x14ac:dyDescent="0.35">
      <c r="A15" s="10">
        <v>14</v>
      </c>
      <c r="B15" s="15">
        <v>110465.49628067296</v>
      </c>
      <c r="C15" s="12">
        <v>0.33181054620567774</v>
      </c>
      <c r="D15" s="15">
        <v>36821.832093557656</v>
      </c>
      <c r="E15" s="13">
        <v>3.9956803455723541E-2</v>
      </c>
      <c r="H15" s="65" t="s">
        <v>9</v>
      </c>
      <c r="I15" s="66"/>
      <c r="J15" s="66"/>
      <c r="K15" s="66"/>
      <c r="L15" s="67"/>
    </row>
    <row r="16" spans="1:12" ht="18" thickBot="1" x14ac:dyDescent="0.4">
      <c r="A16" s="10">
        <v>15</v>
      </c>
      <c r="B16" s="15">
        <v>98448.404607946082</v>
      </c>
      <c r="C16" s="12">
        <v>0.29939495795055532</v>
      </c>
      <c r="D16" s="15">
        <v>32816.134869315378</v>
      </c>
      <c r="E16" s="13">
        <v>3.4197264218862489E-2</v>
      </c>
      <c r="H16" s="35">
        <v>32804.133795456597</v>
      </c>
      <c r="I16" s="36"/>
      <c r="J16" s="36"/>
      <c r="K16" s="36"/>
      <c r="L16" s="37"/>
    </row>
    <row r="17" spans="1:12" ht="17.5" x14ac:dyDescent="0.35">
      <c r="A17" s="10">
        <v>16</v>
      </c>
      <c r="B17" s="15">
        <v>98427.350608040637</v>
      </c>
      <c r="C17" s="12">
        <v>0.2949224075985391</v>
      </c>
      <c r="D17" s="15">
        <v>32809.116869346872</v>
      </c>
      <c r="E17" s="13">
        <v>5.6875449964002879E-2</v>
      </c>
      <c r="H17" s="68" t="s">
        <v>10</v>
      </c>
      <c r="I17" s="69"/>
      <c r="J17" s="69"/>
      <c r="K17" s="69"/>
      <c r="L17" s="70"/>
    </row>
    <row r="18" spans="1:12" ht="18" thickBot="1" x14ac:dyDescent="0.4">
      <c r="A18" s="10">
        <v>17</v>
      </c>
      <c r="B18" s="15">
        <v>100372.40728287108</v>
      </c>
      <c r="C18" s="12">
        <v>0.30366113295852792</v>
      </c>
      <c r="D18" s="15">
        <v>33457.469094290362</v>
      </c>
      <c r="E18" s="13">
        <v>3.9956803455723541E-2</v>
      </c>
      <c r="H18" s="1" t="s">
        <v>2</v>
      </c>
      <c r="I18" s="7">
        <v>32074.264581361858</v>
      </c>
      <c r="J18" s="5" t="s">
        <v>3</v>
      </c>
      <c r="K18" s="7">
        <v>33534.003009551336</v>
      </c>
      <c r="L18" s="6" t="s">
        <v>4</v>
      </c>
    </row>
    <row r="19" spans="1:12" ht="17.5" x14ac:dyDescent="0.35">
      <c r="A19" s="10">
        <v>18</v>
      </c>
      <c r="B19" s="15">
        <v>95412.523567988886</v>
      </c>
      <c r="C19" s="12">
        <v>0.28800157714701469</v>
      </c>
      <c r="D19" s="15">
        <v>31804.174522662968</v>
      </c>
      <c r="E19" s="13">
        <v>5.5795536357091433E-2</v>
      </c>
      <c r="H19" s="71" t="s">
        <v>11</v>
      </c>
      <c r="I19" s="72"/>
      <c r="J19" s="72"/>
      <c r="K19" s="72"/>
      <c r="L19" s="73"/>
    </row>
    <row r="20" spans="1:12" ht="18" thickBot="1" x14ac:dyDescent="0.4">
      <c r="A20" s="10">
        <v>19</v>
      </c>
      <c r="B20" s="15">
        <v>104914.66140822723</v>
      </c>
      <c r="C20" s="12">
        <v>0.31925585063881562</v>
      </c>
      <c r="D20" s="15">
        <v>34971.553802742405</v>
      </c>
      <c r="E20" s="13">
        <v>3.9236861051115908E-2</v>
      </c>
      <c r="H20" s="35">
        <v>1559.5015967091235</v>
      </c>
      <c r="I20" s="36"/>
      <c r="J20" s="36"/>
      <c r="K20" s="36"/>
      <c r="L20" s="37"/>
    </row>
    <row r="21" spans="1:12" ht="15" thickBot="1" x14ac:dyDescent="0.4">
      <c r="A21" s="10">
        <v>20</v>
      </c>
      <c r="B21" s="15">
        <v>90360.780286023044</v>
      </c>
      <c r="C21" s="12">
        <v>0.27328712070584255</v>
      </c>
      <c r="D21" s="15">
        <v>30120.260095341018</v>
      </c>
      <c r="E21" s="13">
        <v>5.6155507559395246E-2</v>
      </c>
    </row>
    <row r="22" spans="1:12" ht="17.5" x14ac:dyDescent="0.35">
      <c r="H22" s="74" t="s">
        <v>12</v>
      </c>
      <c r="I22" s="75"/>
      <c r="J22" s="75"/>
      <c r="K22" s="75"/>
      <c r="L22" s="76"/>
    </row>
    <row r="23" spans="1:12" ht="18" thickBot="1" x14ac:dyDescent="0.4">
      <c r="H23" s="53">
        <v>5.6551475881929436E-2</v>
      </c>
      <c r="I23" s="54"/>
      <c r="J23" s="54"/>
      <c r="K23" s="54"/>
      <c r="L23" s="55"/>
    </row>
    <row r="24" spans="1:12" ht="17.5" x14ac:dyDescent="0.35">
      <c r="A24" s="56" t="s">
        <v>20</v>
      </c>
      <c r="B24" s="57"/>
      <c r="C24" s="57"/>
      <c r="D24" s="57"/>
      <c r="E24" s="58"/>
      <c r="H24" s="56" t="s">
        <v>13</v>
      </c>
      <c r="I24" s="57"/>
      <c r="J24" s="57"/>
      <c r="K24" s="57"/>
      <c r="L24" s="58"/>
    </row>
    <row r="25" spans="1:12" ht="18" thickBot="1" x14ac:dyDescent="0.4">
      <c r="A25" s="77">
        <v>20</v>
      </c>
      <c r="B25" s="78"/>
      <c r="C25" s="78"/>
      <c r="D25" s="78"/>
      <c r="E25" s="79"/>
      <c r="H25" s="1" t="s">
        <v>2</v>
      </c>
      <c r="I25" s="18">
        <v>5.0632108366854917E-2</v>
      </c>
      <c r="J25" s="5" t="s">
        <v>3</v>
      </c>
      <c r="K25" s="18">
        <v>6.2470843397003956E-2</v>
      </c>
      <c r="L25" s="6" t="s">
        <v>4</v>
      </c>
    </row>
    <row r="26" spans="1:12" ht="17.5" x14ac:dyDescent="0.35">
      <c r="A26" s="80" t="s">
        <v>21</v>
      </c>
      <c r="B26" s="81"/>
      <c r="C26" s="82" t="s">
        <v>22</v>
      </c>
      <c r="D26" s="83"/>
      <c r="E26" s="84"/>
      <c r="H26" s="59" t="s">
        <v>14</v>
      </c>
      <c r="I26" s="60"/>
      <c r="J26" s="60"/>
      <c r="K26" s="60"/>
      <c r="L26" s="61"/>
    </row>
    <row r="27" spans="1:12" ht="18" thickBot="1" x14ac:dyDescent="0.4">
      <c r="A27" s="85">
        <v>0.05</v>
      </c>
      <c r="B27" s="86"/>
      <c r="C27" s="87">
        <v>2.0930240544083087</v>
      </c>
      <c r="D27" s="88"/>
      <c r="E27" s="89"/>
      <c r="H27" s="62">
        <v>1.2647831848499651E-2</v>
      </c>
      <c r="I27" s="63"/>
      <c r="J27" s="63"/>
      <c r="K27" s="63"/>
      <c r="L27" s="64"/>
    </row>
  </sheetData>
  <mergeCells count="26">
    <mergeCell ref="A25:E25"/>
    <mergeCell ref="A26:B26"/>
    <mergeCell ref="C26:E26"/>
    <mergeCell ref="H26:L26"/>
    <mergeCell ref="A27:B27"/>
    <mergeCell ref="C27:E27"/>
    <mergeCell ref="H27:L27"/>
    <mergeCell ref="A24:E24"/>
    <mergeCell ref="H24:L24"/>
    <mergeCell ref="H9:L9"/>
    <mergeCell ref="H10:L10"/>
    <mergeCell ref="H12:L12"/>
    <mergeCell ref="H13:L13"/>
    <mergeCell ref="H15:L15"/>
    <mergeCell ref="H16:L16"/>
    <mergeCell ref="H17:L17"/>
    <mergeCell ref="H19:L19"/>
    <mergeCell ref="H20:L20"/>
    <mergeCell ref="H22:L22"/>
    <mergeCell ref="H23:L23"/>
    <mergeCell ref="H8:L8"/>
    <mergeCell ref="H1:L1"/>
    <mergeCell ref="H2:L2"/>
    <mergeCell ref="H3:L3"/>
    <mergeCell ref="H5:L5"/>
    <mergeCell ref="H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Invetory Setup</vt:lpstr>
      <vt:lpstr>10 Day, 25%</vt:lpstr>
      <vt:lpstr>10 Day 35%</vt:lpstr>
      <vt:lpstr>10 Day 45%</vt:lpstr>
      <vt:lpstr>10 Day 55%</vt:lpstr>
      <vt:lpstr>5 Day 25%</vt:lpstr>
      <vt:lpstr>5 Day 35%</vt:lpstr>
      <vt:lpstr>5 Day 45%</vt:lpstr>
      <vt:lpstr>5 Day 55%</vt:lpstr>
      <vt:lpstr>3 Day 25%</vt:lpstr>
      <vt:lpstr>3 Day 35%</vt:lpstr>
      <vt:lpstr>3 Day 45%</vt:lpstr>
      <vt:lpstr>3 Day 55%</vt:lpstr>
      <vt:lpstr>3 Day Single S, 45%</vt:lpstr>
      <vt:lpstr>5 Day Single S, 35%</vt:lpstr>
      <vt:lpstr>10 Day Single S, 25%</vt:lpstr>
      <vt:lpstr>Excel Solver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2020-04-22T01:41:39Z</dcterms:created>
  <dcterms:modified xsi:type="dcterms:W3CDTF">2020-04-24T16:02:21Z</dcterms:modified>
</cp:coreProperties>
</file>