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ocuments/Study/CSUEB/BAN 630 Data_Optimization/Project/trials/"/>
    </mc:Choice>
  </mc:AlternateContent>
  <xr:revisionPtr revIDLastSave="0" documentId="8_{5716E37D-8784-7E4B-8D47-1F66E0E1E2AC}" xr6:coauthVersionLast="47" xr6:coauthVersionMax="47" xr10:uidLastSave="{00000000-0000-0000-0000-000000000000}"/>
  <bookViews>
    <workbookView xWindow="0" yWindow="500" windowWidth="28800" windowHeight="16500" xr2:uid="{AFAFCBC7-DBCE-409C-A7E7-4F5C6201226D}"/>
  </bookViews>
  <sheets>
    <sheet name="IP Model" sheetId="1" r:id="rId1"/>
    <sheet name="IP Model_STS" sheetId="2" state="veryHidden" r:id="rId2"/>
    <sheet name="1WaySensitivity" sheetId="4" r:id="rId3"/>
  </sheets>
  <definedNames>
    <definedName name="ChartData" localSheetId="2">'1WaySensitivity'!$K$5:$K$11</definedName>
    <definedName name="InputValues" localSheetId="2">'1WaySensitivity'!$A$5:$A$11</definedName>
    <definedName name="OutputAddresses" localSheetId="2">'1WaySensitivity'!$B$4:$I$4</definedName>
    <definedName name="OutputValues" localSheetId="2">'1WaySensitivity'!$B$5:$I$11</definedName>
    <definedName name="solver_adj" localSheetId="0" hidden="1">'IP Model'!$C$4:$C$17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'IP Model'!$B$25</definedName>
    <definedName name="solver_lhs10" localSheetId="0" hidden="1">'IP Model'!$C$4:$C$17</definedName>
    <definedName name="solver_lhs11" localSheetId="0" hidden="1">'IP Model'!$C$4:$C$17</definedName>
    <definedName name="solver_lhs12" localSheetId="0" hidden="1">'IP Model'!$C$4:$C$17</definedName>
    <definedName name="solver_lhs13" localSheetId="0" hidden="1">'IP Model'!$C$4:$C$17</definedName>
    <definedName name="solver_lhs14" localSheetId="0" hidden="1">'IP Model'!$C$4:$C$17</definedName>
    <definedName name="solver_lhs2" localSheetId="0" hidden="1">'IP Model'!$B$26</definedName>
    <definedName name="solver_lhs3" localSheetId="0" hidden="1">'IP Model'!$B$27</definedName>
    <definedName name="solver_lhs4" localSheetId="0" hidden="1">'IP Model'!$B$28:$B$35</definedName>
    <definedName name="solver_lhs5" localSheetId="0" hidden="1">'IP Model'!$B$35</definedName>
    <definedName name="solver_lhs6" localSheetId="0" hidden="1">'IP Model'!$B$36</definedName>
    <definedName name="solver_lhs7" localSheetId="0" hidden="1">'IP Model'!$B$37:$B$41</definedName>
    <definedName name="solver_lhs8" localSheetId="0" hidden="1">'IP Model'!$B$42:$B$46</definedName>
    <definedName name="solver_lhs9" localSheetId="0" hidden="1">'IP Model'!$C$4:$C$17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'IP Model'!$C$22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4</definedName>
    <definedName name="solver_rel11" localSheetId="0" hidden="1">4</definedName>
    <definedName name="solver_rel12" localSheetId="0" hidden="1">4</definedName>
    <definedName name="solver_rel13" localSheetId="0" hidden="1">4</definedName>
    <definedName name="solver_rel14" localSheetId="0" hidden="1">4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4</definedName>
    <definedName name="solver_rhs1" localSheetId="0" hidden="1">'IP Model'!$D$25</definedName>
    <definedName name="solver_rhs10" localSheetId="0" hidden="1">"integer"</definedName>
    <definedName name="solver_rhs11" localSheetId="0" hidden="1">"integer"</definedName>
    <definedName name="solver_rhs12" localSheetId="0" hidden="1">"integer"</definedName>
    <definedName name="solver_rhs13" localSheetId="0" hidden="1">"integer"</definedName>
    <definedName name="solver_rhs14" localSheetId="0" hidden="1">"integer"</definedName>
    <definedName name="solver_rhs2" localSheetId="0" hidden="1">'IP Model'!$D$26</definedName>
    <definedName name="solver_rhs3" localSheetId="0" hidden="1">'IP Model'!$D$27</definedName>
    <definedName name="solver_rhs4" localSheetId="0" hidden="1">'IP Model'!$D$28:$D$35</definedName>
    <definedName name="solver_rhs5" localSheetId="0" hidden="1">'IP Model'!$D$35</definedName>
    <definedName name="solver_rhs6" localSheetId="0" hidden="1">'IP Model'!$D$36</definedName>
    <definedName name="solver_rhs7" localSheetId="0" hidden="1">'IP Model'!$D$37:$D$41</definedName>
    <definedName name="solver_rhs8" localSheetId="0" hidden="1">'IP Model'!$D$42:$D$46</definedName>
    <definedName name="solver_rhs9" localSheetId="0" hidden="1">"integer"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4" l="1"/>
  <c r="J4" i="4"/>
  <c r="K11" i="4" s="1"/>
  <c r="K5" i="4" l="1"/>
  <c r="K10" i="4"/>
  <c r="K8" i="4"/>
  <c r="K6" i="4"/>
  <c r="K9" i="4"/>
  <c r="K7" i="4"/>
  <c r="E5" i="1"/>
  <c r="E6" i="1"/>
  <c r="E7" i="1"/>
  <c r="E8" i="1"/>
  <c r="E9" i="1"/>
  <c r="E10" i="1"/>
  <c r="E11" i="1"/>
  <c r="E12" i="1"/>
  <c r="C22" i="1" s="1" a="1"/>
  <c r="C22" i="1" s="1"/>
  <c r="E13" i="1"/>
  <c r="E14" i="1"/>
  <c r="E15" i="1"/>
  <c r="E16" i="1"/>
  <c r="E17" i="1"/>
  <c r="E4" i="1"/>
  <c r="B46" i="1"/>
  <c r="B45" i="1"/>
  <c r="B44" i="1"/>
  <c r="B43" i="1"/>
  <c r="B42" i="1"/>
  <c r="B33" i="1"/>
  <c r="B34" i="1"/>
  <c r="B35" i="1"/>
  <c r="B36" i="1"/>
  <c r="B37" i="1"/>
  <c r="B38" i="1"/>
  <c r="B39" i="1"/>
  <c r="B40" i="1"/>
  <c r="B41" i="1"/>
  <c r="B29" i="1"/>
  <c r="B30" i="1"/>
  <c r="B31" i="1"/>
  <c r="B32" i="1"/>
  <c r="B28" i="1"/>
  <c r="D27" i="1"/>
  <c r="B27" i="1"/>
  <c r="B26" i="1"/>
  <c r="B25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Shivani Agrawal</author>
  </authors>
  <commentList>
    <comment ref="B5" authorId="0" shapeId="0" xr:uid="{B56F510D-A019-F344-B7E7-8F7F15FD884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BD07BA23-6CAB-E145-BCB4-6D0CA03007F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E26E88EB-C67D-1249-A2C2-265D974BAEC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66A7A7F1-CD8E-354E-B0F1-271C9502E2B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318F3C5A-BA7E-C24D-80AF-334F93CEDAC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0EFB0AD2-9CF2-1B4A-9BDD-C5538E8A9007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01CCC759-320D-B843-8E82-B292B2315DF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<sst xmlns="http://schemas.openxmlformats.org/spreadsheetml/2006/main" count="138" uniqueCount="107">
  <si>
    <t>Decision Variables</t>
  </si>
  <si>
    <t>Number of employees in Fabric Inspection Dept.</t>
  </si>
  <si>
    <t>Number of employees in Trims/ Purchase Dept.</t>
  </si>
  <si>
    <t>Number of employees in Spreading Dept.</t>
  </si>
  <si>
    <t>Number of employees in Cutting Dept.</t>
  </si>
  <si>
    <t>Number of employees in Sewing Dept.</t>
  </si>
  <si>
    <t>Number of employees in Final Inspection Dept.</t>
  </si>
  <si>
    <t>Number of employees in Packaging Dept.</t>
  </si>
  <si>
    <t>Number of floaters in Fabric Inspection Dept.</t>
  </si>
  <si>
    <t>Number of floaters in Trims/ Purchase Dept.</t>
  </si>
  <si>
    <t>Number of floaters in Spreading Dept.</t>
  </si>
  <si>
    <t>Number of floaters in Cutting Dept.</t>
  </si>
  <si>
    <t>Number of floaters in Sewing Dept.</t>
  </si>
  <si>
    <t>Number of floaters in Packaging Dept.</t>
  </si>
  <si>
    <t>Objective</t>
  </si>
  <si>
    <t>Minimize daily cost, $</t>
  </si>
  <si>
    <t>Constraints</t>
  </si>
  <si>
    <t>LHS</t>
  </si>
  <si>
    <t>RHS</t>
  </si>
  <si>
    <t>Min. total no. of full time employees and floaters</t>
  </si>
  <si>
    <t>&gt;=</t>
  </si>
  <si>
    <t>Max. total no. of full-time employees and floaters</t>
  </si>
  <si>
    <t>&lt;=</t>
  </si>
  <si>
    <t>Max. no. of floaters</t>
  </si>
  <si>
    <t>=</t>
  </si>
  <si>
    <t>Min. Number of floaters in Fabric Inspection Dept.</t>
  </si>
  <si>
    <t>Min. Number of floaters in Spreading Dept.</t>
  </si>
  <si>
    <t>Min. Number of floaters in Cutting Dept.</t>
  </si>
  <si>
    <t>Min. Number of floaters in Sewing Dept.</t>
  </si>
  <si>
    <t>Min. Number of floaters in Packaging Dept.</t>
  </si>
  <si>
    <t>Max. Number of floaters in Fabric Inspection Dept.</t>
  </si>
  <si>
    <t>Max. Number of floaters in Spreading Dept.</t>
  </si>
  <si>
    <t>Max. Number of floaters in Cutting Dept.</t>
  </si>
  <si>
    <t>Max. Number of floaters in Packaging Dept.</t>
  </si>
  <si>
    <t>Decision Variables:</t>
  </si>
  <si>
    <r>
      <t>E</t>
    </r>
    <r>
      <rPr>
        <b/>
        <vertAlign val="sub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= Number of employees in Fabric Inspection Dept.</t>
    </r>
  </si>
  <si>
    <r>
      <t>E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Number of employees in Trims/ Purchase Dept.</t>
    </r>
  </si>
  <si>
    <r>
      <t>E</t>
    </r>
    <r>
      <rPr>
        <b/>
        <vertAlign val="subscript"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= Number of employees in Spreading Dept.</t>
    </r>
  </si>
  <si>
    <r>
      <t>E</t>
    </r>
    <r>
      <rPr>
        <b/>
        <vertAlign val="subscript"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 xml:space="preserve"> = Number of employees in Cutting Dept.</t>
    </r>
  </si>
  <si>
    <r>
      <t>E</t>
    </r>
    <r>
      <rPr>
        <b/>
        <vertAlign val="subscript"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 xml:space="preserve"> = Number of employees in Sewing Dept.</t>
    </r>
  </si>
  <si>
    <r>
      <t>E</t>
    </r>
    <r>
      <rPr>
        <b/>
        <vertAlign val="subscript"/>
        <sz val="10"/>
        <color rgb="FF000000"/>
        <rFont val="Arial"/>
        <family val="2"/>
      </rPr>
      <t>6</t>
    </r>
    <r>
      <rPr>
        <b/>
        <sz val="10"/>
        <color rgb="FF000000"/>
        <rFont val="Arial"/>
        <family val="2"/>
      </rPr>
      <t xml:space="preserve"> = Number of employees in Final Inspection Dept.</t>
    </r>
  </si>
  <si>
    <r>
      <t>E</t>
    </r>
    <r>
      <rPr>
        <b/>
        <vertAlign val="subscript"/>
        <sz val="10"/>
        <color rgb="FF000000"/>
        <rFont val="Arial"/>
        <family val="2"/>
      </rPr>
      <t>7</t>
    </r>
    <r>
      <rPr>
        <b/>
        <sz val="10"/>
        <color rgb="FF000000"/>
        <rFont val="Arial"/>
        <family val="2"/>
      </rPr>
      <t xml:space="preserve"> = Number of employees in Packaging Dept.</t>
    </r>
  </si>
  <si>
    <r>
      <t>F</t>
    </r>
    <r>
      <rPr>
        <b/>
        <vertAlign val="sub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 xml:space="preserve"> = Number of floaters in Fabric Inspection Dept.</t>
    </r>
  </si>
  <si>
    <r>
      <t>F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Number of floaters in Trims/ Purchase Dept.</t>
    </r>
  </si>
  <si>
    <r>
      <t>F</t>
    </r>
    <r>
      <rPr>
        <b/>
        <vertAlign val="subscript"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= Number of floaters in Spreading Dept.</t>
    </r>
  </si>
  <si>
    <r>
      <t>F</t>
    </r>
    <r>
      <rPr>
        <b/>
        <vertAlign val="subscript"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 xml:space="preserve"> = Number of floaters in Cutting Dept.</t>
    </r>
  </si>
  <si>
    <r>
      <t>F</t>
    </r>
    <r>
      <rPr>
        <b/>
        <vertAlign val="subscript"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 xml:space="preserve"> = Number of floaters in Sewing Dept.</t>
    </r>
  </si>
  <si>
    <r>
      <t>F</t>
    </r>
    <r>
      <rPr>
        <b/>
        <vertAlign val="subscript"/>
        <sz val="10"/>
        <color rgb="FF000000"/>
        <rFont val="Arial"/>
        <family val="2"/>
      </rPr>
      <t>6</t>
    </r>
    <r>
      <rPr>
        <b/>
        <sz val="10"/>
        <color rgb="FF000000"/>
        <rFont val="Arial"/>
        <family val="2"/>
      </rPr>
      <t xml:space="preserve"> = Number of floaters in Fabric Inspection Dept.</t>
    </r>
  </si>
  <si>
    <r>
      <t>F</t>
    </r>
    <r>
      <rPr>
        <b/>
        <vertAlign val="subscript"/>
        <sz val="10"/>
        <color rgb="FF000000"/>
        <rFont val="Arial"/>
        <family val="2"/>
      </rPr>
      <t>7</t>
    </r>
    <r>
      <rPr>
        <b/>
        <sz val="10"/>
        <color rgb="FF000000"/>
        <rFont val="Arial"/>
        <family val="2"/>
      </rPr>
      <t xml:space="preserve"> = Number of floaters in Packaging Dept.</t>
    </r>
  </si>
  <si>
    <t>Constraints:</t>
  </si>
  <si>
    <t>Min. total no. of full time employees and floaters &gt;= 285</t>
  </si>
  <si>
    <t>Max. total no. of full-time employees and floaters &lt;= 300</t>
  </si>
  <si>
    <t>Max. no. of floaters &lt;= 10% of full time employees</t>
  </si>
  <si>
    <t>Number of floaters in Trims/ Purchase Dept. = 1</t>
  </si>
  <si>
    <t>Min. number of employees in Fabric Inspection Dept. &gt;= 25</t>
  </si>
  <si>
    <t>Min. Number of floaters in Final Inspection Dept.</t>
  </si>
  <si>
    <t>Max. Number of floaters in Final Inspection Dept.</t>
  </si>
  <si>
    <t>Min. number of employees in Trims/ Purchase Dept. &gt;= 15</t>
  </si>
  <si>
    <t>Min. number of employees in Spreading Dept. &gt;= 35</t>
  </si>
  <si>
    <t>Min. number of employees in Cutting Dept. &gt;= 45</t>
  </si>
  <si>
    <t>Min. number of employees in Sewing Dept. &gt;= 70</t>
  </si>
  <si>
    <t>Min. number of employees in Final Inspection Dept. &gt;= 20</t>
  </si>
  <si>
    <t>Min. number of employees in Packaging Dept. &gt;= 25</t>
  </si>
  <si>
    <t>Min. number of floaters in Fabric Inspection Dept. &gt;= 1</t>
  </si>
  <si>
    <t>Max. number of floaters in Fabric Inspection Dept. &lt;= 3</t>
  </si>
  <si>
    <t>Min. number of floaters in Spreading Dept. &gt;= 1</t>
  </si>
  <si>
    <t>Max. number of floaters in Spreading Dept. &lt;= 3</t>
  </si>
  <si>
    <t>Min. number of floaters in Cutting Dept. &gt;= 1</t>
  </si>
  <si>
    <t>Max. number of floaters in Cutting Dept. &lt;= 4</t>
  </si>
  <si>
    <t>Number of floaters in Sewing Dept. &gt;= 8</t>
  </si>
  <si>
    <t>Min. number of floaters in Packaging Dept. &gt;= 1</t>
  </si>
  <si>
    <t>Max. number of floaters in Packaging Dept. &lt;= 3</t>
  </si>
  <si>
    <t>Pay/hr, $</t>
  </si>
  <si>
    <t>Cost per day, $</t>
  </si>
  <si>
    <t>Daily hrs</t>
  </si>
  <si>
    <t>Num Employees</t>
  </si>
  <si>
    <t>Total Employees Working each day</t>
  </si>
  <si>
    <r>
      <t>E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=</t>
    </r>
  </si>
  <si>
    <r>
      <t>E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=</t>
    </r>
  </si>
  <si>
    <r>
      <t>E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=</t>
    </r>
  </si>
  <si>
    <r>
      <t>E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=</t>
    </r>
  </si>
  <si>
    <r>
      <t>E</t>
    </r>
    <r>
      <rPr>
        <b/>
        <vertAlign val="subscript"/>
        <sz val="10"/>
        <rFont val="Arial"/>
        <family val="2"/>
      </rPr>
      <t>5</t>
    </r>
    <r>
      <rPr>
        <b/>
        <sz val="10"/>
        <rFont val="Arial"/>
        <family val="2"/>
      </rPr>
      <t xml:space="preserve"> =</t>
    </r>
  </si>
  <si>
    <r>
      <t>E</t>
    </r>
    <r>
      <rPr>
        <b/>
        <vertAlign val="subscript"/>
        <sz val="10"/>
        <rFont val="Arial"/>
        <family val="2"/>
      </rPr>
      <t>6</t>
    </r>
    <r>
      <rPr>
        <b/>
        <sz val="10"/>
        <rFont val="Arial"/>
        <family val="2"/>
      </rPr>
      <t xml:space="preserve"> =</t>
    </r>
  </si>
  <si>
    <r>
      <t>E</t>
    </r>
    <r>
      <rPr>
        <b/>
        <vertAlign val="subscript"/>
        <sz val="10"/>
        <rFont val="Arial"/>
        <family val="2"/>
      </rPr>
      <t>7</t>
    </r>
    <r>
      <rPr>
        <b/>
        <sz val="10"/>
        <rFont val="Arial"/>
        <family val="2"/>
      </rPr>
      <t xml:space="preserve"> =</t>
    </r>
  </si>
  <si>
    <r>
      <t>F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=</t>
    </r>
  </si>
  <si>
    <r>
      <t>F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=</t>
    </r>
  </si>
  <si>
    <r>
      <t>F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=</t>
    </r>
  </si>
  <si>
    <r>
      <t>F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=</t>
    </r>
  </si>
  <si>
    <r>
      <t>F</t>
    </r>
    <r>
      <rPr>
        <b/>
        <vertAlign val="subscript"/>
        <sz val="10"/>
        <rFont val="Arial"/>
        <family val="2"/>
      </rPr>
      <t>5</t>
    </r>
    <r>
      <rPr>
        <b/>
        <sz val="10"/>
        <rFont val="Arial"/>
        <family val="2"/>
      </rPr>
      <t xml:space="preserve"> =</t>
    </r>
  </si>
  <si>
    <r>
      <t>F</t>
    </r>
    <r>
      <rPr>
        <b/>
        <vertAlign val="subscript"/>
        <sz val="10"/>
        <rFont val="Arial"/>
        <family val="2"/>
      </rPr>
      <t>6</t>
    </r>
    <r>
      <rPr>
        <b/>
        <sz val="10"/>
        <rFont val="Arial"/>
        <family val="2"/>
      </rPr>
      <t xml:space="preserve"> =</t>
    </r>
  </si>
  <si>
    <r>
      <t>F</t>
    </r>
    <r>
      <rPr>
        <b/>
        <vertAlign val="subscript"/>
        <sz val="10"/>
        <rFont val="Arial"/>
        <family val="2"/>
      </rPr>
      <t>7</t>
    </r>
    <r>
      <rPr>
        <b/>
        <sz val="10"/>
        <rFont val="Arial"/>
        <family val="2"/>
      </rPr>
      <t xml:space="preserve"> =</t>
    </r>
  </si>
  <si>
    <t>Employees for Apparel Production Company</t>
  </si>
  <si>
    <t>$D$32</t>
  </si>
  <si>
    <t>$C$22</t>
  </si>
  <si>
    <t>Number of Employees in Sewing Department</t>
  </si>
  <si>
    <t>Oneway analysis for Solver model in IP Model worksheet</t>
  </si>
  <si>
    <t>Number of Employees in Sewing Department (cell $D$32) values along side, output cell(s) along top</t>
  </si>
  <si>
    <t>Data for chart</t>
  </si>
  <si>
    <t>$C$4:$C$10,$C$22</t>
  </si>
  <si>
    <t>$C$4</t>
  </si>
  <si>
    <t>$C$5</t>
  </si>
  <si>
    <t>$C$6</t>
  </si>
  <si>
    <t>$C$7</t>
  </si>
  <si>
    <t>$C$8</t>
  </si>
  <si>
    <t>$C$9</t>
  </si>
  <si>
    <t>$C$10</t>
  </si>
  <si>
    <t>Comments: Testing the impact of number of employees in the Sewing Department (D32) on the objective function, and also on the employees on other departments. The findings are in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</si>
</sst>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rgb="FF0000FF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i/>
      <sz val="10"/>
      <color rgb="FF0017C0"/>
      <name val="Arial"/>
      <family val="2"/>
    </font>
    <font>
      <b/>
      <vertAlign val="subscript"/>
      <sz val="10"/>
      <color rgb="FF000000"/>
      <name val="Arial"/>
      <family val="2"/>
    </font>
    <font>
      <b/>
      <vertAlign val="subscript"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Tahoma"/>
      <family val="2"/>
    </font>
    <font>
      <sz val="20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right"/>
    </xf>
    <xf numFmtId="165" fontId="7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vertical="center" wrapText="1" readingOrder="1"/>
    </xf>
    <xf numFmtId="164" fontId="9" fillId="4" borderId="3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 indent="3" readingOrder="1"/>
    </xf>
    <xf numFmtId="0" fontId="8" fillId="0" borderId="0" xfId="0" applyFont="1" applyAlignment="1">
      <alignment horizontal="left" vertical="center" indent="3" readingOrder="1"/>
    </xf>
    <xf numFmtId="2" fontId="9" fillId="0" borderId="1" xfId="0" applyNumberFormat="1" applyFont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4" fontId="7" fillId="5" borderId="1" xfId="1" applyNumberFormat="1" applyFont="1" applyFill="1" applyBorder="1" applyAlignment="1">
      <alignment horizontal="center"/>
    </xf>
    <xf numFmtId="2" fontId="6" fillId="5" borderId="1" xfId="0" applyNumberFormat="1" applyFont="1" applyFill="1" applyBorder="1" applyAlignment="1">
      <alignment horizontal="center"/>
    </xf>
    <xf numFmtId="0" fontId="4" fillId="0" borderId="1" xfId="0" applyFont="1" applyBorder="1"/>
    <xf numFmtId="2" fontId="6" fillId="0" borderId="1" xfId="0" applyNumberFormat="1" applyFont="1" applyBorder="1" applyAlignment="1">
      <alignment horizontal="center"/>
    </xf>
    <xf numFmtId="49" fontId="0" fillId="0" borderId="0" xfId="0" applyNumberFormat="1"/>
    <xf numFmtId="0" fontId="13" fillId="0" borderId="0" xfId="0" applyFont="1"/>
    <xf numFmtId="1" fontId="0" fillId="0" borderId="0" xfId="0" applyNumberFormat="1"/>
    <xf numFmtId="0" fontId="0" fillId="0" borderId="0" xfId="0" applyAlignment="1">
      <alignment horizontal="right" textRotation="90"/>
    </xf>
    <xf numFmtId="0" fontId="0" fillId="6" borderId="0" xfId="0" applyFill="1" applyAlignment="1">
      <alignment horizontal="right" textRotation="90"/>
    </xf>
    <xf numFmtId="0" fontId="14" fillId="0" borderId="0" xfId="0" applyFont="1"/>
    <xf numFmtId="2" fontId="0" fillId="0" borderId="4" xfId="0" applyNumberFormat="1" applyBorder="1"/>
    <xf numFmtId="2" fontId="0" fillId="0" borderId="5" xfId="0" applyNumberFormat="1" applyBorder="1"/>
    <xf numFmtId="4" fontId="0" fillId="0" borderId="6" xfId="0" applyNumberFormat="1" applyBorder="1"/>
    <xf numFmtId="2" fontId="0" fillId="0" borderId="7" xfId="0" applyNumberFormat="1" applyBorder="1"/>
    <xf numFmtId="2" fontId="0" fillId="0" borderId="0" xfId="0" applyNumberFormat="1"/>
    <xf numFmtId="4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4" fontId="0" fillId="0" borderId="11" xfId="0" applyNumberFormat="1" applyBorder="1"/>
    <xf numFmtId="1" fontId="6" fillId="5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'1WaySensitivity'!$K$1</c:f>
          <c:strCache>
            <c:ptCount val="1"/>
            <c:pt idx="0">
              <c:v>Sensitivity of $C$10 to Number of Employees in Sewing Department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'1WaySensitivity'!$A$5:$A$11</c:f>
              <c:numCache>
                <c:formatCode>0</c:formatCode>
                <c:ptCount val="7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</c:numCache>
            </c:numRef>
          </c:cat>
          <c:val>
            <c:numRef>
              <c:f>'1WaySensitivity'!$K$5:$K$11</c:f>
              <c:numCache>
                <c:formatCode>General</c:formatCode>
                <c:ptCount val="7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E-3740-905D-B50846020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2911"/>
        <c:axId val="7313343"/>
      </c:lineChart>
      <c:catAx>
        <c:axId val="699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Employees in Sewing Department ($D$32)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7313343"/>
        <c:crosses val="autoZero"/>
        <c:auto val="1"/>
        <c:lblAlgn val="ctr"/>
        <c:lblOffset val="100"/>
        <c:noMultiLvlLbl val="0"/>
      </c:catAx>
      <c:valAx>
        <c:axId val="731334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929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736600</xdr:colOff>
      <xdr:row>12</xdr:row>
      <xdr:rowOff>152400</xdr:rowOff>
    </xdr:from>
    <xdr:to>
      <xdr:col>14</xdr:col>
      <xdr:colOff>660400</xdr:colOff>
      <xdr:row>27</xdr:row>
      <xdr:rowOff>152400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98149D3E-BE95-6BDF-2375-225435742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393700</xdr:colOff>
      <xdr:row>3</xdr:row>
      <xdr:rowOff>0</xdr:rowOff>
    </xdr:from>
    <xdr:to>
      <xdr:col>14</xdr:col>
      <xdr:colOff>355600</xdr:colOff>
      <xdr:row>5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FD1598-9850-3EDF-688D-85DB4F437BA6}"/>
            </a:ext>
          </a:extLst>
        </xdr:cNvPr>
        <xdr:cNvSpPr txBox="1"/>
      </xdr:nvSpPr>
      <xdr:spPr>
        <a:xfrm>
          <a:off x="9474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F2A8-CD77-4C9A-87E2-9FF28421C869}">
  <dimension ref="A1:N46"/>
  <sheetViews>
    <sheetView tabSelected="1" zoomScale="137" zoomScaleNormal="137" workbookViewId="0">
      <selection activeCell="A4" sqref="A4:A10"/>
    </sheetView>
  </sheetViews>
  <sheetFormatPr baseColWidth="10" defaultColWidth="8.83203125" defaultRowHeight="15" x14ac:dyDescent="0.2"/>
  <cols>
    <col min="1" max="1" width="55.5" customWidth="1"/>
    <col min="3" max="3" width="14.83203125" bestFit="1" customWidth="1"/>
    <col min="5" max="5" width="13.33203125" customWidth="1"/>
  </cols>
  <sheetData>
    <row r="1" spans="1:14" x14ac:dyDescent="0.2">
      <c r="A1" s="1" t="s">
        <v>91</v>
      </c>
      <c r="B1" s="26" t="s">
        <v>74</v>
      </c>
      <c r="C1" s="27">
        <v>8</v>
      </c>
      <c r="D1" s="2"/>
      <c r="E1" s="2"/>
    </row>
    <row r="2" spans="1:14" x14ac:dyDescent="0.2">
      <c r="A2" s="2"/>
      <c r="B2" s="2"/>
      <c r="C2" s="2"/>
      <c r="D2" s="2"/>
      <c r="E2" s="2"/>
    </row>
    <row r="3" spans="1:14" x14ac:dyDescent="0.2">
      <c r="A3" s="3" t="s">
        <v>0</v>
      </c>
      <c r="B3" s="30"/>
      <c r="C3" s="3" t="s">
        <v>75</v>
      </c>
      <c r="D3" s="3" t="s">
        <v>72</v>
      </c>
      <c r="E3" s="3" t="s">
        <v>73</v>
      </c>
      <c r="G3" s="23" t="s">
        <v>34</v>
      </c>
      <c r="N3" s="23" t="s">
        <v>49</v>
      </c>
    </row>
    <row r="4" spans="1:14" x14ac:dyDescent="0.2">
      <c r="A4" s="4" t="s">
        <v>1</v>
      </c>
      <c r="B4" s="5" t="s">
        <v>77</v>
      </c>
      <c r="C4" s="6">
        <v>25</v>
      </c>
      <c r="D4" s="25">
        <v>18</v>
      </c>
      <c r="E4" s="7">
        <f>D4*$C$1</f>
        <v>144</v>
      </c>
      <c r="G4" s="24" t="s">
        <v>35</v>
      </c>
      <c r="N4" s="24" t="s">
        <v>50</v>
      </c>
    </row>
    <row r="5" spans="1:14" x14ac:dyDescent="0.2">
      <c r="A5" s="4" t="s">
        <v>2</v>
      </c>
      <c r="B5" s="5" t="s">
        <v>78</v>
      </c>
      <c r="C5" s="6">
        <v>46</v>
      </c>
      <c r="D5" s="25">
        <v>16</v>
      </c>
      <c r="E5" s="7">
        <f t="shared" ref="E5:E17" si="0">D5*$C$1</f>
        <v>128</v>
      </c>
      <c r="G5" s="24" t="s">
        <v>36</v>
      </c>
      <c r="N5" s="24" t="s">
        <v>51</v>
      </c>
    </row>
    <row r="6" spans="1:14" x14ac:dyDescent="0.2">
      <c r="A6" s="4" t="s">
        <v>3</v>
      </c>
      <c r="B6" s="5" t="s">
        <v>79</v>
      </c>
      <c r="C6" s="6">
        <v>35</v>
      </c>
      <c r="D6" s="25">
        <v>18</v>
      </c>
      <c r="E6" s="7">
        <f t="shared" si="0"/>
        <v>144</v>
      </c>
      <c r="G6" s="24" t="s">
        <v>37</v>
      </c>
      <c r="N6" s="24" t="s">
        <v>52</v>
      </c>
    </row>
    <row r="7" spans="1:14" x14ac:dyDescent="0.2">
      <c r="A7" s="4" t="s">
        <v>4</v>
      </c>
      <c r="B7" s="5" t="s">
        <v>80</v>
      </c>
      <c r="C7" s="6">
        <v>45</v>
      </c>
      <c r="D7" s="25">
        <v>20</v>
      </c>
      <c r="E7" s="7">
        <f t="shared" si="0"/>
        <v>160</v>
      </c>
      <c r="G7" s="24" t="s">
        <v>38</v>
      </c>
      <c r="N7" s="24" t="s">
        <v>54</v>
      </c>
    </row>
    <row r="8" spans="1:14" x14ac:dyDescent="0.2">
      <c r="A8" s="4" t="s">
        <v>5</v>
      </c>
      <c r="B8" s="5" t="s">
        <v>81</v>
      </c>
      <c r="C8" s="6">
        <v>70</v>
      </c>
      <c r="D8" s="25">
        <v>25</v>
      </c>
      <c r="E8" s="7">
        <f t="shared" si="0"/>
        <v>200</v>
      </c>
      <c r="G8" s="24" t="s">
        <v>39</v>
      </c>
      <c r="N8" s="24" t="s">
        <v>57</v>
      </c>
    </row>
    <row r="9" spans="1:14" x14ac:dyDescent="0.2">
      <c r="A9" s="4" t="s">
        <v>6</v>
      </c>
      <c r="B9" s="5" t="s">
        <v>82</v>
      </c>
      <c r="C9" s="6">
        <v>20</v>
      </c>
      <c r="D9" s="25">
        <v>17</v>
      </c>
      <c r="E9" s="7">
        <f t="shared" si="0"/>
        <v>136</v>
      </c>
      <c r="G9" s="24" t="s">
        <v>40</v>
      </c>
      <c r="N9" s="24" t="s">
        <v>58</v>
      </c>
    </row>
    <row r="10" spans="1:14" x14ac:dyDescent="0.2">
      <c r="A10" s="4" t="s">
        <v>7</v>
      </c>
      <c r="B10" s="5" t="s">
        <v>83</v>
      </c>
      <c r="C10" s="6">
        <v>25</v>
      </c>
      <c r="D10" s="25">
        <v>16</v>
      </c>
      <c r="E10" s="7">
        <f t="shared" si="0"/>
        <v>128</v>
      </c>
      <c r="G10" s="24" t="s">
        <v>41</v>
      </c>
      <c r="N10" s="24" t="s">
        <v>59</v>
      </c>
    </row>
    <row r="11" spans="1:14" x14ac:dyDescent="0.2">
      <c r="A11" s="4" t="s">
        <v>8</v>
      </c>
      <c r="B11" s="5" t="s">
        <v>84</v>
      </c>
      <c r="C11" s="6">
        <v>2</v>
      </c>
      <c r="D11" s="25">
        <v>16</v>
      </c>
      <c r="E11" s="7">
        <f t="shared" si="0"/>
        <v>128</v>
      </c>
      <c r="G11" s="24" t="s">
        <v>42</v>
      </c>
      <c r="N11" s="24" t="s">
        <v>60</v>
      </c>
    </row>
    <row r="12" spans="1:14" x14ac:dyDescent="0.2">
      <c r="A12" s="4" t="s">
        <v>9</v>
      </c>
      <c r="B12" s="5" t="s">
        <v>85</v>
      </c>
      <c r="C12" s="6">
        <v>1</v>
      </c>
      <c r="D12" s="25">
        <v>14</v>
      </c>
      <c r="E12" s="7">
        <f t="shared" si="0"/>
        <v>112</v>
      </c>
      <c r="G12" s="24" t="s">
        <v>43</v>
      </c>
      <c r="N12" s="24" t="s">
        <v>61</v>
      </c>
    </row>
    <row r="13" spans="1:14" x14ac:dyDescent="0.2">
      <c r="A13" s="4" t="s">
        <v>10</v>
      </c>
      <c r="B13" s="5" t="s">
        <v>86</v>
      </c>
      <c r="C13" s="6">
        <v>1</v>
      </c>
      <c r="D13" s="25">
        <v>16</v>
      </c>
      <c r="E13" s="7">
        <f t="shared" si="0"/>
        <v>128</v>
      </c>
      <c r="G13" s="24" t="s">
        <v>44</v>
      </c>
      <c r="N13" s="24" t="s">
        <v>62</v>
      </c>
    </row>
    <row r="14" spans="1:14" x14ac:dyDescent="0.2">
      <c r="A14" s="4" t="s">
        <v>11</v>
      </c>
      <c r="B14" s="5" t="s">
        <v>87</v>
      </c>
      <c r="C14" s="6">
        <v>1</v>
      </c>
      <c r="D14" s="25">
        <v>18</v>
      </c>
      <c r="E14" s="7">
        <f t="shared" si="0"/>
        <v>144</v>
      </c>
      <c r="G14" s="24" t="s">
        <v>45</v>
      </c>
      <c r="N14" s="24" t="s">
        <v>63</v>
      </c>
    </row>
    <row r="15" spans="1:14" x14ac:dyDescent="0.2">
      <c r="A15" s="4" t="s">
        <v>12</v>
      </c>
      <c r="B15" s="5" t="s">
        <v>88</v>
      </c>
      <c r="C15" s="6">
        <v>8</v>
      </c>
      <c r="D15" s="25">
        <v>23</v>
      </c>
      <c r="E15" s="7">
        <f t="shared" si="0"/>
        <v>184</v>
      </c>
      <c r="G15" s="24" t="s">
        <v>46</v>
      </c>
      <c r="N15" s="24" t="s">
        <v>64</v>
      </c>
    </row>
    <row r="16" spans="1:14" x14ac:dyDescent="0.2">
      <c r="A16" s="4" t="s">
        <v>8</v>
      </c>
      <c r="B16" s="5" t="s">
        <v>89</v>
      </c>
      <c r="C16" s="6">
        <v>3</v>
      </c>
      <c r="D16" s="25">
        <v>15</v>
      </c>
      <c r="E16" s="7">
        <f t="shared" si="0"/>
        <v>120</v>
      </c>
      <c r="G16" s="24" t="s">
        <v>47</v>
      </c>
      <c r="N16" s="24" t="s">
        <v>53</v>
      </c>
    </row>
    <row r="17" spans="1:14" x14ac:dyDescent="0.2">
      <c r="A17" s="4" t="s">
        <v>13</v>
      </c>
      <c r="B17" s="5" t="s">
        <v>90</v>
      </c>
      <c r="C17" s="6">
        <v>3</v>
      </c>
      <c r="D17" s="25">
        <v>14</v>
      </c>
      <c r="E17" s="7">
        <f t="shared" si="0"/>
        <v>112</v>
      </c>
      <c r="G17" s="24" t="s">
        <v>48</v>
      </c>
      <c r="N17" s="24" t="s">
        <v>65</v>
      </c>
    </row>
    <row r="18" spans="1:14" x14ac:dyDescent="0.2">
      <c r="A18" s="4" t="s">
        <v>76</v>
      </c>
      <c r="B18" s="4"/>
      <c r="C18" s="29">
        <f>SUM(C4:C17)</f>
        <v>285</v>
      </c>
      <c r="D18" s="31"/>
      <c r="E18" s="4"/>
      <c r="N18" s="24" t="s">
        <v>66</v>
      </c>
    </row>
    <row r="19" spans="1:14" x14ac:dyDescent="0.2">
      <c r="A19" s="8"/>
      <c r="B19" s="8"/>
      <c r="C19" s="10"/>
      <c r="D19" s="10"/>
      <c r="E19" s="9"/>
      <c r="N19" s="24" t="s">
        <v>67</v>
      </c>
    </row>
    <row r="20" spans="1:14" x14ac:dyDescent="0.2">
      <c r="A20" s="11"/>
      <c r="B20" s="12"/>
      <c r="C20" s="13"/>
      <c r="D20" s="13"/>
      <c r="E20" s="8"/>
      <c r="N20" s="24" t="s">
        <v>68</v>
      </c>
    </row>
    <row r="21" spans="1:14" x14ac:dyDescent="0.2">
      <c r="A21" s="3" t="s">
        <v>14</v>
      </c>
      <c r="B21" s="4"/>
      <c r="C21" s="5"/>
      <c r="D21" s="5"/>
      <c r="E21" s="2"/>
      <c r="N21" s="24" t="s">
        <v>69</v>
      </c>
    </row>
    <row r="22" spans="1:14" x14ac:dyDescent="0.2">
      <c r="A22" s="4" t="s">
        <v>15</v>
      </c>
      <c r="B22" s="2"/>
      <c r="C22" s="28" cm="1">
        <f t="array" ref="C22">SUMPRODUCT(E4:E17*C4:C17)</f>
        <v>44456</v>
      </c>
      <c r="D22" s="2"/>
      <c r="E22" s="2"/>
      <c r="N22" s="24" t="s">
        <v>63</v>
      </c>
    </row>
    <row r="23" spans="1:14" x14ac:dyDescent="0.2">
      <c r="A23" s="4"/>
      <c r="B23" s="14"/>
      <c r="C23" s="15"/>
      <c r="D23" s="15"/>
      <c r="E23" s="2"/>
      <c r="N23" s="24" t="s">
        <v>64</v>
      </c>
    </row>
    <row r="24" spans="1:14" x14ac:dyDescent="0.2">
      <c r="A24" s="3" t="s">
        <v>16</v>
      </c>
      <c r="B24" s="16" t="s">
        <v>17</v>
      </c>
      <c r="C24" s="17"/>
      <c r="D24" s="16" t="s">
        <v>18</v>
      </c>
      <c r="N24" s="24" t="s">
        <v>70</v>
      </c>
    </row>
    <row r="25" spans="1:14" x14ac:dyDescent="0.2">
      <c r="A25" s="18" t="s">
        <v>19</v>
      </c>
      <c r="B25" s="19">
        <f>SUM(C4:C17)</f>
        <v>285</v>
      </c>
      <c r="C25" s="20" t="s">
        <v>20</v>
      </c>
      <c r="D25" s="21">
        <v>285</v>
      </c>
      <c r="N25" s="24" t="s">
        <v>71</v>
      </c>
    </row>
    <row r="26" spans="1:14" x14ac:dyDescent="0.2">
      <c r="A26" s="18" t="s">
        <v>21</v>
      </c>
      <c r="B26" s="19">
        <f>SUM(C4:C17)</f>
        <v>285</v>
      </c>
      <c r="C26" s="20" t="s">
        <v>22</v>
      </c>
      <c r="D26" s="21">
        <v>300</v>
      </c>
    </row>
    <row r="27" spans="1:14" x14ac:dyDescent="0.2">
      <c r="A27" s="18" t="s">
        <v>23</v>
      </c>
      <c r="B27" s="19">
        <f>SUM(C11:C17)</f>
        <v>19</v>
      </c>
      <c r="C27" s="22" t="s">
        <v>22</v>
      </c>
      <c r="D27" s="21">
        <f>0.1*SUM(C4:C10)</f>
        <v>26.6</v>
      </c>
    </row>
    <row r="28" spans="1:14" x14ac:dyDescent="0.2">
      <c r="A28" s="4" t="s">
        <v>1</v>
      </c>
      <c r="B28" s="19">
        <f>C4</f>
        <v>25</v>
      </c>
      <c r="C28" s="20" t="s">
        <v>20</v>
      </c>
      <c r="D28" s="21">
        <v>25</v>
      </c>
    </row>
    <row r="29" spans="1:14" x14ac:dyDescent="0.2">
      <c r="A29" s="4" t="s">
        <v>2</v>
      </c>
      <c r="B29" s="19">
        <f t="shared" ref="B29:B41" si="1">C5</f>
        <v>46</v>
      </c>
      <c r="C29" s="20" t="s">
        <v>20</v>
      </c>
      <c r="D29" s="21">
        <v>15</v>
      </c>
    </row>
    <row r="30" spans="1:14" x14ac:dyDescent="0.2">
      <c r="A30" s="4" t="s">
        <v>3</v>
      </c>
      <c r="B30" s="19">
        <f t="shared" si="1"/>
        <v>35</v>
      </c>
      <c r="C30" s="20" t="s">
        <v>20</v>
      </c>
      <c r="D30" s="21">
        <v>35</v>
      </c>
    </row>
    <row r="31" spans="1:14" x14ac:dyDescent="0.2">
      <c r="A31" s="4" t="s">
        <v>4</v>
      </c>
      <c r="B31" s="19">
        <f t="shared" si="1"/>
        <v>45</v>
      </c>
      <c r="C31" s="20" t="s">
        <v>20</v>
      </c>
      <c r="D31" s="21">
        <v>45</v>
      </c>
    </row>
    <row r="32" spans="1:14" x14ac:dyDescent="0.2">
      <c r="A32" s="4" t="s">
        <v>5</v>
      </c>
      <c r="B32" s="19">
        <f t="shared" si="1"/>
        <v>70</v>
      </c>
      <c r="C32" s="20" t="s">
        <v>20</v>
      </c>
      <c r="D32" s="47">
        <v>70</v>
      </c>
    </row>
    <row r="33" spans="1:4" x14ac:dyDescent="0.2">
      <c r="A33" s="4" t="s">
        <v>6</v>
      </c>
      <c r="B33" s="19">
        <f t="shared" si="1"/>
        <v>20</v>
      </c>
      <c r="C33" s="20" t="s">
        <v>20</v>
      </c>
      <c r="D33" s="21">
        <v>20</v>
      </c>
    </row>
    <row r="34" spans="1:4" x14ac:dyDescent="0.2">
      <c r="A34" s="4" t="s">
        <v>7</v>
      </c>
      <c r="B34" s="19">
        <f t="shared" si="1"/>
        <v>25</v>
      </c>
      <c r="C34" s="20" t="s">
        <v>20</v>
      </c>
      <c r="D34" s="21">
        <v>25</v>
      </c>
    </row>
    <row r="35" spans="1:4" x14ac:dyDescent="0.2">
      <c r="A35" s="4" t="s">
        <v>25</v>
      </c>
      <c r="B35" s="19">
        <f t="shared" si="1"/>
        <v>2</v>
      </c>
      <c r="C35" s="20" t="s">
        <v>20</v>
      </c>
      <c r="D35" s="21">
        <v>2</v>
      </c>
    </row>
    <row r="36" spans="1:4" x14ac:dyDescent="0.2">
      <c r="A36" s="4" t="s">
        <v>9</v>
      </c>
      <c r="B36" s="19">
        <f t="shared" si="1"/>
        <v>1</v>
      </c>
      <c r="C36" s="20" t="s">
        <v>24</v>
      </c>
      <c r="D36" s="21">
        <v>1</v>
      </c>
    </row>
    <row r="37" spans="1:4" x14ac:dyDescent="0.2">
      <c r="A37" s="4" t="s">
        <v>26</v>
      </c>
      <c r="B37" s="19">
        <f t="shared" si="1"/>
        <v>1</v>
      </c>
      <c r="C37" s="20" t="s">
        <v>20</v>
      </c>
      <c r="D37" s="21">
        <v>1</v>
      </c>
    </row>
    <row r="38" spans="1:4" x14ac:dyDescent="0.2">
      <c r="A38" s="4" t="s">
        <v>27</v>
      </c>
      <c r="B38" s="19">
        <f t="shared" si="1"/>
        <v>1</v>
      </c>
      <c r="C38" s="20" t="s">
        <v>20</v>
      </c>
      <c r="D38" s="21">
        <v>1</v>
      </c>
    </row>
    <row r="39" spans="1:4" x14ac:dyDescent="0.2">
      <c r="A39" s="4" t="s">
        <v>28</v>
      </c>
      <c r="B39" s="19">
        <f t="shared" si="1"/>
        <v>8</v>
      </c>
      <c r="C39" s="20" t="s">
        <v>20</v>
      </c>
      <c r="D39" s="21">
        <v>8</v>
      </c>
    </row>
    <row r="40" spans="1:4" x14ac:dyDescent="0.2">
      <c r="A40" s="4" t="s">
        <v>55</v>
      </c>
      <c r="B40" s="19">
        <f t="shared" si="1"/>
        <v>3</v>
      </c>
      <c r="C40" s="20" t="s">
        <v>20</v>
      </c>
      <c r="D40" s="21">
        <v>1</v>
      </c>
    </row>
    <row r="41" spans="1:4" x14ac:dyDescent="0.2">
      <c r="A41" s="4" t="s">
        <v>29</v>
      </c>
      <c r="B41" s="19">
        <f t="shared" si="1"/>
        <v>3</v>
      </c>
      <c r="C41" s="20" t="s">
        <v>20</v>
      </c>
      <c r="D41" s="21">
        <v>1</v>
      </c>
    </row>
    <row r="42" spans="1:4" x14ac:dyDescent="0.2">
      <c r="A42" s="4" t="s">
        <v>30</v>
      </c>
      <c r="B42" s="19">
        <f>C11</f>
        <v>2</v>
      </c>
      <c r="C42" s="20" t="s">
        <v>22</v>
      </c>
      <c r="D42" s="21">
        <v>3</v>
      </c>
    </row>
    <row r="43" spans="1:4" x14ac:dyDescent="0.2">
      <c r="A43" s="4" t="s">
        <v>31</v>
      </c>
      <c r="B43" s="19">
        <f>C13</f>
        <v>1</v>
      </c>
      <c r="C43" s="20" t="s">
        <v>22</v>
      </c>
      <c r="D43" s="21">
        <v>3</v>
      </c>
    </row>
    <row r="44" spans="1:4" x14ac:dyDescent="0.2">
      <c r="A44" s="4" t="s">
        <v>32</v>
      </c>
      <c r="B44" s="19">
        <f>C14</f>
        <v>1</v>
      </c>
      <c r="C44" s="20" t="s">
        <v>22</v>
      </c>
      <c r="D44" s="21">
        <v>4</v>
      </c>
    </row>
    <row r="45" spans="1:4" x14ac:dyDescent="0.2">
      <c r="A45" s="4" t="s">
        <v>56</v>
      </c>
      <c r="B45" s="19">
        <f>C16</f>
        <v>3</v>
      </c>
      <c r="C45" s="20" t="s">
        <v>22</v>
      </c>
      <c r="D45" s="21">
        <v>3</v>
      </c>
    </row>
    <row r="46" spans="1:4" x14ac:dyDescent="0.2">
      <c r="A46" s="4" t="s">
        <v>33</v>
      </c>
      <c r="B46" s="19">
        <f>C17</f>
        <v>3</v>
      </c>
      <c r="C46" s="20" t="s">
        <v>22</v>
      </c>
      <c r="D46" s="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F98D-E394-504F-A762-8C459D96A7A9}">
  <dimension ref="A1:B15"/>
  <sheetViews>
    <sheetView workbookViewId="0"/>
  </sheetViews>
  <sheetFormatPr baseColWidth="10" defaultRowHeight="15" x14ac:dyDescent="0.2"/>
  <sheetData>
    <row r="1" spans="1:2" x14ac:dyDescent="0.2">
      <c r="A1">
        <v>1</v>
      </c>
    </row>
    <row r="2" spans="1:2" x14ac:dyDescent="0.2">
      <c r="A2" t="s">
        <v>92</v>
      </c>
    </row>
    <row r="3" spans="1:2" x14ac:dyDescent="0.2">
      <c r="A3">
        <v>1</v>
      </c>
    </row>
    <row r="4" spans="1:2" x14ac:dyDescent="0.2">
      <c r="A4">
        <v>50</v>
      </c>
    </row>
    <row r="5" spans="1:2" x14ac:dyDescent="0.2">
      <c r="A5">
        <v>80</v>
      </c>
    </row>
    <row r="6" spans="1:2" x14ac:dyDescent="0.2">
      <c r="A6">
        <v>5</v>
      </c>
    </row>
    <row r="8" spans="1:2" x14ac:dyDescent="0.2">
      <c r="A8" s="32"/>
      <c r="B8" s="32"/>
    </row>
    <row r="9" spans="1:2" x14ac:dyDescent="0.2">
      <c r="A9" t="s">
        <v>98</v>
      </c>
    </row>
    <row r="10" spans="1:2" x14ac:dyDescent="0.2">
      <c r="A10" t="s">
        <v>94</v>
      </c>
    </row>
    <row r="15" spans="1:2" x14ac:dyDescent="0.2">
      <c r="B1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6FE-0A04-2A40-9BE8-0D0D4BCE8276}">
  <dimension ref="A1:K27"/>
  <sheetViews>
    <sheetView topLeftCell="A2" workbookViewId="0">
      <selection activeCell="K4" sqref="K4"/>
    </sheetView>
  </sheetViews>
  <sheetFormatPr baseColWidth="10" defaultRowHeight="15" x14ac:dyDescent="0.2"/>
  <sheetData>
    <row r="1" spans="1:11" x14ac:dyDescent="0.2">
      <c r="A1" s="33" t="s">
        <v>95</v>
      </c>
      <c r="K1" s="37" t="str">
        <f>CONCATENATE("Sensitivity of ",$K$4," to ","Number of Employees in Sewing Department")</f>
        <v>Sensitivity of $C$10 to Number of Employees in Sewing Department</v>
      </c>
    </row>
    <row r="3" spans="1:11" x14ac:dyDescent="0.2">
      <c r="A3" t="s">
        <v>96</v>
      </c>
      <c r="K3" t="s">
        <v>97</v>
      </c>
    </row>
    <row r="4" spans="1:11" ht="37" x14ac:dyDescent="0.2">
      <c r="B4" s="35" t="s">
        <v>99</v>
      </c>
      <c r="C4" s="35" t="s">
        <v>100</v>
      </c>
      <c r="D4" s="35" t="s">
        <v>101</v>
      </c>
      <c r="E4" s="35" t="s">
        <v>102</v>
      </c>
      <c r="F4" s="35" t="s">
        <v>103</v>
      </c>
      <c r="G4" s="35" t="s">
        <v>104</v>
      </c>
      <c r="H4" s="35" t="s">
        <v>105</v>
      </c>
      <c r="I4" s="35" t="s">
        <v>93</v>
      </c>
      <c r="J4" s="37">
        <f>MATCH($K$4,OutputAddresses,0)</f>
        <v>7</v>
      </c>
      <c r="K4" s="36" t="s">
        <v>105</v>
      </c>
    </row>
    <row r="5" spans="1:11" x14ac:dyDescent="0.2">
      <c r="A5" s="34">
        <v>50</v>
      </c>
      <c r="B5" s="38">
        <v>25</v>
      </c>
      <c r="C5" s="39">
        <v>66</v>
      </c>
      <c r="D5" s="39">
        <v>35</v>
      </c>
      <c r="E5" s="39">
        <v>45</v>
      </c>
      <c r="F5" s="39">
        <v>50</v>
      </c>
      <c r="G5" s="39">
        <v>20</v>
      </c>
      <c r="H5" s="39">
        <v>25</v>
      </c>
      <c r="I5" s="40">
        <v>43016</v>
      </c>
      <c r="K5">
        <f>INDEX(OutputValues,1,$J$4)</f>
        <v>25</v>
      </c>
    </row>
    <row r="6" spans="1:11" x14ac:dyDescent="0.2">
      <c r="A6" s="34">
        <v>55</v>
      </c>
      <c r="B6" s="41">
        <v>25</v>
      </c>
      <c r="C6" s="42">
        <v>61</v>
      </c>
      <c r="D6" s="42">
        <v>35</v>
      </c>
      <c r="E6" s="42">
        <v>45</v>
      </c>
      <c r="F6" s="42">
        <v>55</v>
      </c>
      <c r="G6" s="42">
        <v>20</v>
      </c>
      <c r="H6" s="42">
        <v>25</v>
      </c>
      <c r="I6" s="43">
        <v>43376</v>
      </c>
      <c r="K6">
        <f>INDEX(OutputValues,2,$J$4)</f>
        <v>25</v>
      </c>
    </row>
    <row r="7" spans="1:11" x14ac:dyDescent="0.2">
      <c r="A7" s="34">
        <v>60</v>
      </c>
      <c r="B7" s="41">
        <v>25</v>
      </c>
      <c r="C7" s="42">
        <v>56</v>
      </c>
      <c r="D7" s="42">
        <v>35</v>
      </c>
      <c r="E7" s="42">
        <v>45</v>
      </c>
      <c r="F7" s="42">
        <v>60</v>
      </c>
      <c r="G7" s="42">
        <v>20</v>
      </c>
      <c r="H7" s="42">
        <v>25</v>
      </c>
      <c r="I7" s="43">
        <v>43736</v>
      </c>
      <c r="K7">
        <f>INDEX(OutputValues,3,$J$4)</f>
        <v>25</v>
      </c>
    </row>
    <row r="8" spans="1:11" x14ac:dyDescent="0.2">
      <c r="A8" s="34">
        <v>65</v>
      </c>
      <c r="B8" s="41">
        <v>25</v>
      </c>
      <c r="C8" s="42">
        <v>51</v>
      </c>
      <c r="D8" s="42">
        <v>35</v>
      </c>
      <c r="E8" s="42">
        <v>45</v>
      </c>
      <c r="F8" s="42">
        <v>65</v>
      </c>
      <c r="G8" s="42">
        <v>20</v>
      </c>
      <c r="H8" s="42">
        <v>25</v>
      </c>
      <c r="I8" s="43">
        <v>44096</v>
      </c>
      <c r="K8">
        <f>INDEX(OutputValues,4,$J$4)</f>
        <v>25</v>
      </c>
    </row>
    <row r="9" spans="1:11" x14ac:dyDescent="0.2">
      <c r="A9" s="34">
        <v>70</v>
      </c>
      <c r="B9" s="41">
        <v>25</v>
      </c>
      <c r="C9" s="42">
        <v>46</v>
      </c>
      <c r="D9" s="42">
        <v>35</v>
      </c>
      <c r="E9" s="42">
        <v>45</v>
      </c>
      <c r="F9" s="42">
        <v>70</v>
      </c>
      <c r="G9" s="42">
        <v>20</v>
      </c>
      <c r="H9" s="42">
        <v>25</v>
      </c>
      <c r="I9" s="43">
        <v>44456</v>
      </c>
      <c r="K9">
        <f>INDEX(OutputValues,5,$J$4)</f>
        <v>25</v>
      </c>
    </row>
    <row r="10" spans="1:11" x14ac:dyDescent="0.2">
      <c r="A10" s="34">
        <v>75</v>
      </c>
      <c r="B10" s="41">
        <v>25</v>
      </c>
      <c r="C10" s="42">
        <v>41</v>
      </c>
      <c r="D10" s="42">
        <v>35</v>
      </c>
      <c r="E10" s="42">
        <v>45</v>
      </c>
      <c r="F10" s="42">
        <v>75</v>
      </c>
      <c r="G10" s="42">
        <v>20</v>
      </c>
      <c r="H10" s="42">
        <v>25</v>
      </c>
      <c r="I10" s="43">
        <v>44816</v>
      </c>
      <c r="K10">
        <f>INDEX(OutputValues,6,$J$4)</f>
        <v>25</v>
      </c>
    </row>
    <row r="11" spans="1:11" x14ac:dyDescent="0.2">
      <c r="A11" s="34">
        <v>80</v>
      </c>
      <c r="B11" s="44">
        <v>25</v>
      </c>
      <c r="C11" s="45">
        <v>36</v>
      </c>
      <c r="D11" s="45">
        <v>35</v>
      </c>
      <c r="E11" s="45">
        <v>45</v>
      </c>
      <c r="F11" s="45">
        <v>80</v>
      </c>
      <c r="G11" s="45">
        <v>20</v>
      </c>
      <c r="H11" s="45">
        <v>25</v>
      </c>
      <c r="I11" s="46">
        <v>45176</v>
      </c>
      <c r="K11">
        <f>INDEX(OutputValues,7,$J$4)</f>
        <v>25</v>
      </c>
    </row>
    <row r="19" spans="2:7" x14ac:dyDescent="0.2">
      <c r="B19" s="48" t="s">
        <v>106</v>
      </c>
      <c r="C19" s="49"/>
      <c r="D19" s="49"/>
      <c r="E19" s="49"/>
      <c r="F19" s="49"/>
      <c r="G19" s="49"/>
    </row>
    <row r="20" spans="2:7" x14ac:dyDescent="0.2">
      <c r="B20" s="49"/>
      <c r="C20" s="49"/>
      <c r="D20" s="49"/>
      <c r="E20" s="49"/>
      <c r="F20" s="49"/>
      <c r="G20" s="49"/>
    </row>
    <row r="21" spans="2:7" x14ac:dyDescent="0.2">
      <c r="B21" s="49"/>
      <c r="C21" s="49"/>
      <c r="D21" s="49"/>
      <c r="E21" s="49"/>
      <c r="F21" s="49"/>
      <c r="G21" s="49"/>
    </row>
    <row r="22" spans="2:7" x14ac:dyDescent="0.2">
      <c r="B22" s="49"/>
      <c r="C22" s="49"/>
      <c r="D22" s="49"/>
      <c r="E22" s="49"/>
      <c r="F22" s="49"/>
      <c r="G22" s="49"/>
    </row>
    <row r="23" spans="2:7" x14ac:dyDescent="0.2">
      <c r="B23" s="49"/>
      <c r="C23" s="49"/>
      <c r="D23" s="49"/>
      <c r="E23" s="49"/>
      <c r="F23" s="49"/>
      <c r="G23" s="49"/>
    </row>
    <row r="24" spans="2:7" x14ac:dyDescent="0.2">
      <c r="B24" s="49"/>
      <c r="C24" s="49"/>
      <c r="D24" s="49"/>
      <c r="E24" s="49"/>
      <c r="F24" s="49"/>
      <c r="G24" s="49"/>
    </row>
    <row r="25" spans="2:7" x14ac:dyDescent="0.2">
      <c r="B25" s="49"/>
      <c r="C25" s="49"/>
      <c r="D25" s="49"/>
      <c r="E25" s="49"/>
      <c r="F25" s="49"/>
      <c r="G25" s="49"/>
    </row>
    <row r="26" spans="2:7" x14ac:dyDescent="0.2">
      <c r="B26" s="49"/>
      <c r="C26" s="49"/>
      <c r="D26" s="49"/>
      <c r="E26" s="49"/>
      <c r="F26" s="49"/>
      <c r="G26" s="49"/>
    </row>
    <row r="27" spans="2:7" x14ac:dyDescent="0.2">
      <c r="B27" s="49"/>
      <c r="C27" s="49"/>
      <c r="D27" s="49"/>
      <c r="E27" s="49"/>
      <c r="F27" s="49"/>
      <c r="G27" s="49"/>
    </row>
  </sheetData>
  <mergeCells count="1">
    <mergeCell ref="B19:G27"/>
  </mergeCells>
  <dataValidations count="1">
    <dataValidation type="list" allowBlank="1" showInputMessage="1" showErrorMessage="1" sqref="K4" xr:uid="{0DDD005A-4D3F-494C-9DB1-62FBFF6AA241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IP Model</vt:lpstr>
      <vt:lpstr>1WaySensitivity</vt:lpstr>
      <vt:lpstr>'1WaySensitivity'!ChartData</vt:lpstr>
      <vt:lpstr>'1WaySensitivity'!InputValues</vt:lpstr>
      <vt:lpstr>'1WaySensitivity'!OutputAddresses</vt:lpstr>
      <vt:lpstr>'1WaySensitivity'!OutputValues</vt:lpstr>
    </vt:vector>
  </TitlesOfParts>
  <Company>CSU East 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Jawahar</dc:creator>
  <cp:lastModifiedBy>Shivani Agrawal</cp:lastModifiedBy>
  <dcterms:created xsi:type="dcterms:W3CDTF">2024-03-10T17:34:43Z</dcterms:created>
  <dcterms:modified xsi:type="dcterms:W3CDTF">2024-03-11T02:33:28Z</dcterms:modified>
</cp:coreProperties>
</file>