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des\Desktop\BANA\R\Hw-2 _ Executive summary\"/>
    </mc:Choice>
  </mc:AlternateContent>
  <xr:revisionPtr revIDLastSave="0" documentId="13_ncr:1_{A6C154C1-BBC0-4165-B7D8-F4018CEEDDEC}" xr6:coauthVersionLast="44" xr6:coauthVersionMax="45" xr10:uidLastSave="{00000000-0000-0000-0000-000000000000}"/>
  <bookViews>
    <workbookView xWindow="-108" yWindow="-108" windowWidth="23256" windowHeight="12576" firstSheet="1" activeTab="3" xr2:uid="{CB2EC68E-94BD-1743-817C-9D09EB9618D6}"/>
  </bookViews>
  <sheets>
    <sheet name="Help Desk" sheetId="1" r:id="rId1"/>
    <sheet name="Sheet4" sheetId="10" r:id="rId2"/>
    <sheet name="Sheet1" sheetId="2" r:id="rId3"/>
    <sheet name="Sheet6" sheetId="12" r:id="rId4"/>
    <sheet name="Mon" sheetId="3" r:id="rId5"/>
    <sheet name="Tues" sheetId="4" r:id="rId6"/>
    <sheet name="Wed" sheetId="5" r:id="rId7"/>
    <sheet name="Thur" sheetId="6" r:id="rId8"/>
    <sheet name="Friday" sheetId="7" r:id="rId9"/>
  </sheets>
  <definedNames>
    <definedName name="_xlchart.v1.0" hidden="1">Sheet1!$C$14:$C$25</definedName>
    <definedName name="_xlchart.v1.1" hidden="1">Sheet1!$C$26:$C$37</definedName>
    <definedName name="_xlchart.v1.10" hidden="1">Sheet6!$C$2:$C$17</definedName>
    <definedName name="_xlchart.v1.11" hidden="1">Sheet6!$D$2:$D$17</definedName>
    <definedName name="_xlchart.v1.12" hidden="1">Sheet6!$E$2:$E$17</definedName>
    <definedName name="_xlchart.v1.2" hidden="1">Sheet1!$C$2:$C$13</definedName>
    <definedName name="_xlchart.v1.3" hidden="1">Sheet1!$C$38:$C$49</definedName>
    <definedName name="_xlchart.v1.4" hidden="1">Sheet1!$C$50:$C$61</definedName>
    <definedName name="_xlchart.v1.5" hidden="1">Sheet1!$C$14:$C$25</definedName>
    <definedName name="_xlchart.v1.6" hidden="1">Sheet1!$C$26:$C$37</definedName>
    <definedName name="_xlchart.v1.7" hidden="1">Sheet1!$C$2:$C$13</definedName>
    <definedName name="_xlchart.v1.8" hidden="1">Sheet1!$C$38:$C$49</definedName>
    <definedName name="_xlchart.v1.9" hidden="1">Sheet1!$C$50:$C$61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30" i="2" l="1"/>
  <c r="BH24" i="2"/>
  <c r="BH17" i="2"/>
  <c r="BF17" i="2"/>
  <c r="AE69" i="2"/>
  <c r="AE68" i="2"/>
  <c r="AD70" i="2"/>
  <c r="AD69" i="2"/>
  <c r="AD71" i="2"/>
  <c r="BF30" i="2"/>
  <c r="BF24" i="2"/>
  <c r="BA17" i="2"/>
  <c r="AD68" i="2"/>
  <c r="AN15" i="2"/>
  <c r="AK64" i="2"/>
  <c r="AK62" i="2"/>
  <c r="I3" i="2"/>
  <c r="I4" i="2"/>
  <c r="I5" i="2"/>
  <c r="I6" i="2"/>
  <c r="I7" i="2"/>
  <c r="I8" i="2"/>
  <c r="I9" i="2"/>
  <c r="I10" i="2"/>
  <c r="I11" i="2"/>
  <c r="I12" i="2"/>
  <c r="I13" i="2"/>
  <c r="I2" i="2"/>
  <c r="AA16" i="2"/>
  <c r="AA15" i="2"/>
  <c r="AA14" i="2"/>
  <c r="AA13" i="2"/>
  <c r="AA12" i="2"/>
  <c r="AA11" i="2"/>
  <c r="AA10" i="2"/>
  <c r="AA9" i="2"/>
  <c r="AA8" i="2"/>
  <c r="AA7" i="2"/>
  <c r="AA6" i="2"/>
  <c r="AA5" i="2"/>
  <c r="F13" i="7" l="1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12" i="7" l="1"/>
  <c r="E12" i="3"/>
  <c r="E7" i="7"/>
  <c r="E11" i="7"/>
  <c r="E2" i="7"/>
  <c r="E6" i="7"/>
  <c r="E10" i="7"/>
  <c r="E5" i="7"/>
  <c r="E9" i="7"/>
  <c r="E13" i="7"/>
  <c r="E3" i="7"/>
  <c r="E4" i="7"/>
  <c r="E8" i="7"/>
  <c r="E2" i="6"/>
  <c r="E6" i="6"/>
  <c r="E10" i="6"/>
  <c r="E5" i="6"/>
  <c r="E9" i="6"/>
  <c r="E13" i="6"/>
  <c r="E3" i="6"/>
  <c r="E7" i="6"/>
  <c r="E11" i="6"/>
  <c r="E4" i="6"/>
  <c r="E8" i="6"/>
  <c r="E12" i="6"/>
  <c r="E7" i="5"/>
  <c r="E11" i="5"/>
  <c r="E3" i="5"/>
  <c r="E10" i="5"/>
  <c r="E2" i="5"/>
  <c r="E6" i="5"/>
  <c r="E5" i="5"/>
  <c r="E9" i="5"/>
  <c r="E13" i="5"/>
  <c r="E4" i="5"/>
  <c r="E8" i="5"/>
  <c r="E12" i="5"/>
  <c r="E3" i="4"/>
  <c r="E7" i="4"/>
  <c r="E11" i="4"/>
  <c r="E2" i="4"/>
  <c r="E6" i="4"/>
  <c r="E10" i="4"/>
  <c r="E5" i="4"/>
  <c r="E9" i="4"/>
  <c r="E13" i="4"/>
  <c r="E4" i="4"/>
  <c r="E8" i="4"/>
  <c r="E12" i="4"/>
  <c r="E3" i="3"/>
  <c r="E7" i="3"/>
  <c r="E11" i="3"/>
  <c r="E10" i="3"/>
  <c r="E5" i="3"/>
  <c r="E9" i="3"/>
  <c r="E13" i="3"/>
  <c r="E2" i="3"/>
  <c r="E6" i="3"/>
  <c r="E4" i="3"/>
  <c r="E8" i="3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8" i="2"/>
  <c r="D9" i="2"/>
  <c r="D7" i="2"/>
  <c r="D3" i="2"/>
  <c r="D4" i="2"/>
  <c r="D5" i="2"/>
  <c r="D6" i="2"/>
  <c r="D2" i="2"/>
  <c r="E16" i="2" s="1"/>
  <c r="E2" i="2" l="1"/>
  <c r="E14" i="2"/>
  <c r="E10" i="2"/>
  <c r="E6" i="2"/>
  <c r="E59" i="2"/>
  <c r="E55" i="2"/>
  <c r="E51" i="2"/>
  <c r="E47" i="2"/>
  <c r="E43" i="2"/>
  <c r="E39" i="2"/>
  <c r="E35" i="2"/>
  <c r="E31" i="2"/>
  <c r="E27" i="2"/>
  <c r="E23" i="2"/>
  <c r="E19" i="2"/>
  <c r="E3" i="2"/>
  <c r="E13" i="2"/>
  <c r="E9" i="2"/>
  <c r="E5" i="2"/>
  <c r="E58" i="2"/>
  <c r="E54" i="2"/>
  <c r="E50" i="2"/>
  <c r="E46" i="2"/>
  <c r="E42" i="2"/>
  <c r="E38" i="2"/>
  <c r="E34" i="2"/>
  <c r="E30" i="2"/>
  <c r="E26" i="2"/>
  <c r="E22" i="2"/>
  <c r="E18" i="2"/>
  <c r="E4" i="2"/>
  <c r="E12" i="2"/>
  <c r="E8" i="2"/>
  <c r="E61" i="2"/>
  <c r="E57" i="2"/>
  <c r="E53" i="2"/>
  <c r="E49" i="2"/>
  <c r="E45" i="2"/>
  <c r="E41" i="2"/>
  <c r="E37" i="2"/>
  <c r="E33" i="2"/>
  <c r="E29" i="2"/>
  <c r="E25" i="2"/>
  <c r="E21" i="2"/>
  <c r="E17" i="2"/>
  <c r="E15" i="2"/>
  <c r="E11" i="2"/>
  <c r="E7" i="2"/>
  <c r="E60" i="2"/>
  <c r="E56" i="2"/>
  <c r="E52" i="2"/>
  <c r="E48" i="2"/>
  <c r="E44" i="2"/>
  <c r="E40" i="2"/>
  <c r="E36" i="2"/>
  <c r="E32" i="2"/>
  <c r="E28" i="2"/>
  <c r="E24" i="2"/>
  <c r="E20" i="2"/>
</calcChain>
</file>

<file path=xl/sharedStrings.xml><?xml version="1.0" encoding="utf-8"?>
<sst xmlns="http://schemas.openxmlformats.org/spreadsheetml/2006/main" count="610" uniqueCount="64">
  <si>
    <t>Day</t>
  </si>
  <si>
    <t>Hour</t>
  </si>
  <si>
    <t>Number of Calls</t>
  </si>
  <si>
    <t>Mon</t>
  </si>
  <si>
    <t>midnight-2am</t>
  </si>
  <si>
    <t>2am - 4am</t>
  </si>
  <si>
    <t>4am - 6am</t>
  </si>
  <si>
    <t>6am - 8am</t>
  </si>
  <si>
    <t>8am - 10am</t>
  </si>
  <si>
    <t>10am - noon</t>
  </si>
  <si>
    <t>noon - 2pm</t>
  </si>
  <si>
    <t>2pm - 4pm</t>
  </si>
  <si>
    <t>4pm - 6pm</t>
  </si>
  <si>
    <t>6pm - 8pm</t>
  </si>
  <si>
    <t>8pm - 10pm</t>
  </si>
  <si>
    <t>10pm - midnight</t>
  </si>
  <si>
    <t>Tues</t>
  </si>
  <si>
    <t>Tue</t>
  </si>
  <si>
    <t>Wed</t>
  </si>
  <si>
    <t>Thur</t>
  </si>
  <si>
    <t>Fri</t>
  </si>
  <si>
    <t>Relative freq of calls</t>
  </si>
  <si>
    <t>Cumulative Relative Frequency</t>
  </si>
  <si>
    <t>No of employee</t>
  </si>
  <si>
    <t>12am-2am</t>
  </si>
  <si>
    <t>Column1</t>
  </si>
  <si>
    <t>Mean</t>
  </si>
  <si>
    <t>Standard Error</t>
  </si>
  <si>
    <t>Median</t>
  </si>
  <si>
    <t xml:space="preserve"> </t>
  </si>
  <si>
    <t>Standard Deviation</t>
  </si>
  <si>
    <t>10am - 12pm</t>
  </si>
  <si>
    <t>Sample Variance</t>
  </si>
  <si>
    <t>12pm - 2pm</t>
  </si>
  <si>
    <t>Kurtosis</t>
  </si>
  <si>
    <t>Skewness</t>
  </si>
  <si>
    <t>Range</t>
  </si>
  <si>
    <t>Minimum</t>
  </si>
  <si>
    <t>Maximum</t>
  </si>
  <si>
    <t>10pm - 12am</t>
  </si>
  <si>
    <t>Row Labels</t>
  </si>
  <si>
    <t>Sum of Number of Calls</t>
  </si>
  <si>
    <t>Grand Total</t>
  </si>
  <si>
    <t>Thu</t>
  </si>
  <si>
    <t>Relative freq % of calls</t>
  </si>
  <si>
    <t>Number of employees</t>
  </si>
  <si>
    <t>Sum of Number of employees</t>
  </si>
  <si>
    <t>Time Period</t>
  </si>
  <si>
    <t>Monday</t>
  </si>
  <si>
    <t>Tuesday</t>
  </si>
  <si>
    <t>Wednesday</t>
  </si>
  <si>
    <t>Thursday</t>
  </si>
  <si>
    <t>Friday</t>
  </si>
  <si>
    <t>calls in peak hrs</t>
  </si>
  <si>
    <t>Avg</t>
  </si>
  <si>
    <t>6am</t>
  </si>
  <si>
    <t>2pm</t>
  </si>
  <si>
    <t>10pm</t>
  </si>
  <si>
    <t>Shift II</t>
  </si>
  <si>
    <t>Shift III</t>
  </si>
  <si>
    <t xml:space="preserve">Number of permanent employees </t>
  </si>
  <si>
    <t>Number of part-time employees for Monday</t>
  </si>
  <si>
    <t>Work Shift</t>
  </si>
  <si>
    <t>Shift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</si>
</sst>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1" fontId="0" fillId="6" borderId="0" xfId="0" applyNumberFormat="1" applyFill="1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Continuous"/>
    </xf>
    <xf numFmtId="1" fontId="0" fillId="7" borderId="0" xfId="0" applyNumberFormat="1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0" fontId="0" fillId="11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7" borderId="0" xfId="0" applyFill="1"/>
    <xf numFmtId="0" fontId="0" fillId="3" borderId="5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theme="9" tint="0.79998168889431442"/>
        </patternFill>
      </fill>
    </dxf>
    <dxf>
      <fill>
        <patternFill>
          <bgColor theme="5" tint="0.39997558519241921"/>
        </patternFill>
      </fill>
    </dxf>
    <dxf>
      <fill>
        <patternFill>
          <bgColor theme="2" tint="-9.9978637043366805E-2"/>
        </patternFill>
      </fill>
    </dxf>
    <dxf>
      <fill>
        <patternFill>
          <bgColor theme="8" tint="0.39997558519241921"/>
        </patternFill>
      </fill>
    </dxf>
    <dxf>
      <fill>
        <patternFill>
          <bgColor rgb="FF00B0F0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Calls Per Day Per Shift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Calls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Sheet1!$A$2:$B$61</c:f>
              <c:multiLvlStrCache>
                <c:ptCount val="60"/>
                <c:lvl>
                  <c:pt idx="0">
                    <c:v>12am-2am</c:v>
                  </c:pt>
                  <c:pt idx="1">
                    <c:v>2am - 4am</c:v>
                  </c:pt>
                  <c:pt idx="2">
                    <c:v>4am - 6am</c:v>
                  </c:pt>
                  <c:pt idx="3">
                    <c:v>6am - 8am</c:v>
                  </c:pt>
                  <c:pt idx="4">
                    <c:v>8am - 10am</c:v>
                  </c:pt>
                  <c:pt idx="5">
                    <c:v>10am - 12pm</c:v>
                  </c:pt>
                  <c:pt idx="6">
                    <c:v>12pm - 2pm</c:v>
                  </c:pt>
                  <c:pt idx="7">
                    <c:v>2pm - 4pm</c:v>
                  </c:pt>
                  <c:pt idx="8">
                    <c:v>4pm - 6pm</c:v>
                  </c:pt>
                  <c:pt idx="9">
                    <c:v>6pm - 8pm</c:v>
                  </c:pt>
                  <c:pt idx="10">
                    <c:v>8pm - 10pm</c:v>
                  </c:pt>
                  <c:pt idx="11">
                    <c:v>10pm - 12am</c:v>
                  </c:pt>
                  <c:pt idx="12">
                    <c:v>12am-2am</c:v>
                  </c:pt>
                  <c:pt idx="13">
                    <c:v>2am - 4am</c:v>
                  </c:pt>
                  <c:pt idx="14">
                    <c:v>4am - 6am</c:v>
                  </c:pt>
                  <c:pt idx="15">
                    <c:v>6am - 8am</c:v>
                  </c:pt>
                  <c:pt idx="16">
                    <c:v>8am - 10am</c:v>
                  </c:pt>
                  <c:pt idx="17">
                    <c:v>10am - 12pm</c:v>
                  </c:pt>
                  <c:pt idx="18">
                    <c:v>12pm - 2pm</c:v>
                  </c:pt>
                  <c:pt idx="19">
                    <c:v>2pm - 4pm</c:v>
                  </c:pt>
                  <c:pt idx="20">
                    <c:v>4pm - 6pm</c:v>
                  </c:pt>
                  <c:pt idx="21">
                    <c:v>6pm - 8pm</c:v>
                  </c:pt>
                  <c:pt idx="22">
                    <c:v>8pm - 10pm</c:v>
                  </c:pt>
                  <c:pt idx="23">
                    <c:v>10pm - 12am</c:v>
                  </c:pt>
                  <c:pt idx="24">
                    <c:v>12am-2am</c:v>
                  </c:pt>
                  <c:pt idx="25">
                    <c:v>2am - 4am</c:v>
                  </c:pt>
                  <c:pt idx="26">
                    <c:v>4am - 6am</c:v>
                  </c:pt>
                  <c:pt idx="27">
                    <c:v>6am - 8am</c:v>
                  </c:pt>
                  <c:pt idx="28">
                    <c:v>8am - 10am</c:v>
                  </c:pt>
                  <c:pt idx="29">
                    <c:v>10am - 12pm</c:v>
                  </c:pt>
                  <c:pt idx="30">
                    <c:v>12pm - 2pm</c:v>
                  </c:pt>
                  <c:pt idx="31">
                    <c:v>2pm - 4pm</c:v>
                  </c:pt>
                  <c:pt idx="32">
                    <c:v>4pm - 6pm</c:v>
                  </c:pt>
                  <c:pt idx="33">
                    <c:v>6pm - 8pm</c:v>
                  </c:pt>
                  <c:pt idx="34">
                    <c:v>8pm - 10pm</c:v>
                  </c:pt>
                  <c:pt idx="35">
                    <c:v>10pm - 12am</c:v>
                  </c:pt>
                  <c:pt idx="36">
                    <c:v>12am-2am</c:v>
                  </c:pt>
                  <c:pt idx="37">
                    <c:v>2am - 4am</c:v>
                  </c:pt>
                  <c:pt idx="38">
                    <c:v>4am - 6am</c:v>
                  </c:pt>
                  <c:pt idx="39">
                    <c:v>6am - 8am</c:v>
                  </c:pt>
                  <c:pt idx="40">
                    <c:v>8am - 10am</c:v>
                  </c:pt>
                  <c:pt idx="41">
                    <c:v>10am - 12pm</c:v>
                  </c:pt>
                  <c:pt idx="42">
                    <c:v>12pm - 2pm</c:v>
                  </c:pt>
                  <c:pt idx="43">
                    <c:v>2pm - 4pm</c:v>
                  </c:pt>
                  <c:pt idx="44">
                    <c:v>4pm - 6pm</c:v>
                  </c:pt>
                  <c:pt idx="45">
                    <c:v>6pm - 8pm</c:v>
                  </c:pt>
                  <c:pt idx="46">
                    <c:v>8pm - 10pm</c:v>
                  </c:pt>
                  <c:pt idx="47">
                    <c:v>10pm - 12am</c:v>
                  </c:pt>
                  <c:pt idx="48">
                    <c:v>12am-2am</c:v>
                  </c:pt>
                  <c:pt idx="49">
                    <c:v>2am - 4am</c:v>
                  </c:pt>
                  <c:pt idx="50">
                    <c:v>4am - 6am</c:v>
                  </c:pt>
                  <c:pt idx="51">
                    <c:v>6am - 8am</c:v>
                  </c:pt>
                  <c:pt idx="52">
                    <c:v>8am - 10am</c:v>
                  </c:pt>
                  <c:pt idx="53">
                    <c:v>10am - 12pm</c:v>
                  </c:pt>
                  <c:pt idx="54">
                    <c:v>12pm - 2pm</c:v>
                  </c:pt>
                  <c:pt idx="55">
                    <c:v>2pm - 4pm</c:v>
                  </c:pt>
                  <c:pt idx="56">
                    <c:v>4pm - 6pm</c:v>
                  </c:pt>
                  <c:pt idx="57">
                    <c:v>6pm - 8pm</c:v>
                  </c:pt>
                  <c:pt idx="58">
                    <c:v>8pm - 10pm</c:v>
                  </c:pt>
                  <c:pt idx="59">
                    <c:v>10pm - 12am</c:v>
                  </c:pt>
                </c:lvl>
                <c:lvl>
                  <c:pt idx="0">
                    <c:v>Mon</c:v>
                  </c:pt>
                  <c:pt idx="12">
                    <c:v>Tue</c:v>
                  </c:pt>
                  <c:pt idx="24">
                    <c:v>Wed</c:v>
                  </c:pt>
                  <c:pt idx="36">
                    <c:v>Thu</c:v>
                  </c:pt>
                  <c:pt idx="48">
                    <c:v>Fri</c:v>
                  </c:pt>
                </c:lvl>
              </c:multiLvlStrCache>
            </c:multiLvlStr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96</c:v>
                </c:pt>
                <c:pt idx="1">
                  <c:v>657</c:v>
                </c:pt>
                <c:pt idx="2">
                  <c:v>482</c:v>
                </c:pt>
                <c:pt idx="3">
                  <c:v>932</c:v>
                </c:pt>
                <c:pt idx="4">
                  <c:v>1156</c:v>
                </c:pt>
                <c:pt idx="5">
                  <c:v>982</c:v>
                </c:pt>
                <c:pt idx="6">
                  <c:v>853</c:v>
                </c:pt>
                <c:pt idx="7">
                  <c:v>874</c:v>
                </c:pt>
                <c:pt idx="8">
                  <c:v>445</c:v>
                </c:pt>
                <c:pt idx="9">
                  <c:v>558</c:v>
                </c:pt>
                <c:pt idx="10">
                  <c:v>472</c:v>
                </c:pt>
                <c:pt idx="11">
                  <c:v>363</c:v>
                </c:pt>
                <c:pt idx="12">
                  <c:v>150</c:v>
                </c:pt>
                <c:pt idx="13">
                  <c:v>12</c:v>
                </c:pt>
                <c:pt idx="14">
                  <c:v>322</c:v>
                </c:pt>
                <c:pt idx="15">
                  <c:v>366</c:v>
                </c:pt>
                <c:pt idx="16">
                  <c:v>674</c:v>
                </c:pt>
                <c:pt idx="17">
                  <c:v>634</c:v>
                </c:pt>
                <c:pt idx="18">
                  <c:v>392</c:v>
                </c:pt>
                <c:pt idx="19">
                  <c:v>448</c:v>
                </c:pt>
                <c:pt idx="20">
                  <c:v>294</c:v>
                </c:pt>
                <c:pt idx="21">
                  <c:v>81</c:v>
                </c:pt>
                <c:pt idx="22">
                  <c:v>47</c:v>
                </c:pt>
                <c:pt idx="23">
                  <c:v>55</c:v>
                </c:pt>
                <c:pt idx="24">
                  <c:v>50</c:v>
                </c:pt>
                <c:pt idx="25">
                  <c:v>42</c:v>
                </c:pt>
                <c:pt idx="26">
                  <c:v>239</c:v>
                </c:pt>
                <c:pt idx="27">
                  <c:v>595</c:v>
                </c:pt>
                <c:pt idx="28">
                  <c:v>716</c:v>
                </c:pt>
                <c:pt idx="29">
                  <c:v>394</c:v>
                </c:pt>
                <c:pt idx="30">
                  <c:v>505</c:v>
                </c:pt>
                <c:pt idx="31">
                  <c:v>177</c:v>
                </c:pt>
                <c:pt idx="32">
                  <c:v>178</c:v>
                </c:pt>
                <c:pt idx="33">
                  <c:v>32</c:v>
                </c:pt>
                <c:pt idx="34">
                  <c:v>39</c:v>
                </c:pt>
                <c:pt idx="35">
                  <c:v>44</c:v>
                </c:pt>
                <c:pt idx="36">
                  <c:v>42</c:v>
                </c:pt>
                <c:pt idx="37">
                  <c:v>53</c:v>
                </c:pt>
                <c:pt idx="38">
                  <c:v>410</c:v>
                </c:pt>
                <c:pt idx="39">
                  <c:v>760</c:v>
                </c:pt>
                <c:pt idx="40">
                  <c:v>614</c:v>
                </c:pt>
                <c:pt idx="41">
                  <c:v>487</c:v>
                </c:pt>
                <c:pt idx="42">
                  <c:v>466</c:v>
                </c:pt>
                <c:pt idx="43">
                  <c:v>515</c:v>
                </c:pt>
                <c:pt idx="44">
                  <c:v>102</c:v>
                </c:pt>
                <c:pt idx="45">
                  <c:v>77</c:v>
                </c:pt>
                <c:pt idx="46">
                  <c:v>59</c:v>
                </c:pt>
                <c:pt idx="47">
                  <c:v>46</c:v>
                </c:pt>
                <c:pt idx="48">
                  <c:v>46</c:v>
                </c:pt>
                <c:pt idx="49">
                  <c:v>56</c:v>
                </c:pt>
                <c:pt idx="50">
                  <c:v>148</c:v>
                </c:pt>
                <c:pt idx="51">
                  <c:v>525</c:v>
                </c:pt>
                <c:pt idx="52">
                  <c:v>607</c:v>
                </c:pt>
                <c:pt idx="53">
                  <c:v>155</c:v>
                </c:pt>
                <c:pt idx="54">
                  <c:v>360</c:v>
                </c:pt>
                <c:pt idx="55">
                  <c:v>471</c:v>
                </c:pt>
                <c:pt idx="56">
                  <c:v>7</c:v>
                </c:pt>
                <c:pt idx="57">
                  <c:v>0</c:v>
                </c:pt>
                <c:pt idx="58">
                  <c:v>32</c:v>
                </c:pt>
                <c:pt idx="5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4-4095-B5C2-93CF606C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22454600"/>
        <c:axId val="87827456"/>
      </c:barChart>
      <c:catAx>
        <c:axId val="322454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Individual Shift</a:t>
                </a:r>
                <a:r>
                  <a:rPr lang="en-IN" baseline="0"/>
                  <a:t>s Of A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7456"/>
        <c:crosses val="autoZero"/>
        <c:auto val="1"/>
        <c:lblAlgn val="ctr"/>
        <c:lblOffset val="100"/>
        <c:noMultiLvlLbl val="0"/>
      </c:catAx>
      <c:valAx>
        <c:axId val="87827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Incoming</a:t>
                </a:r>
                <a:r>
                  <a:rPr lang="en-IN" baseline="0"/>
                  <a:t> Call Frequency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5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gradFill>
        <a:gsLst>
          <a:gs pos="37000">
            <a:srgbClr val="CBD8EE">
              <a:alpha val="22000"/>
            </a:srgbClr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 Desk.xlsx]Sheet1!PivotTable4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calls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Sheet1!$I$55:$I$60</c:f>
              <c:strCache>
                <c:ptCount val="5"/>
                <c:pt idx="0">
                  <c:v>Mon</c:v>
                </c:pt>
                <c:pt idx="1">
                  <c:v>Wed</c:v>
                </c:pt>
                <c:pt idx="2">
                  <c:v>Fri</c:v>
                </c:pt>
                <c:pt idx="3">
                  <c:v>Thur</c:v>
                </c:pt>
                <c:pt idx="4">
                  <c:v>Tues</c:v>
                </c:pt>
              </c:strCache>
            </c:strRef>
          </c:cat>
          <c:val>
            <c:numRef>
              <c:f>Sheet1!$J$55:$J$60</c:f>
              <c:numCache>
                <c:formatCode>General</c:formatCode>
                <c:ptCount val="5"/>
                <c:pt idx="0">
                  <c:v>7870</c:v>
                </c:pt>
                <c:pt idx="1">
                  <c:v>3011</c:v>
                </c:pt>
                <c:pt idx="2">
                  <c:v>2441</c:v>
                </c:pt>
                <c:pt idx="3">
                  <c:v>3631</c:v>
                </c:pt>
                <c:pt idx="4">
                  <c:v>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A-4A37-A0F2-490170DB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1976048"/>
        <c:axId val="321976376"/>
      </c:barChart>
      <c:catAx>
        <c:axId val="321976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76376"/>
        <c:crosses val="autoZero"/>
        <c:auto val="1"/>
        <c:lblAlgn val="ctr"/>
        <c:lblOffset val="100"/>
        <c:noMultiLvlLbl val="0"/>
      </c:catAx>
      <c:valAx>
        <c:axId val="32197637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 Desk.xlsx]Sheet1!PivotTable4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calls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Sheet1!$J$54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B4-4E87-99E2-49D260EE09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B4-4E87-99E2-49D260EE09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B4-4E87-99E2-49D260EE09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EB4-4E87-99E2-49D260EE09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B4-4E87-99E2-49D260EE09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Sheet1!$I$55:$I$60</c:f>
              <c:strCache>
                <c:ptCount val="5"/>
                <c:pt idx="0">
                  <c:v>Mon</c:v>
                </c:pt>
                <c:pt idx="1">
                  <c:v>Wed</c:v>
                </c:pt>
                <c:pt idx="2">
                  <c:v>Fri</c:v>
                </c:pt>
                <c:pt idx="3">
                  <c:v>Thur</c:v>
                </c:pt>
                <c:pt idx="4">
                  <c:v>Tues</c:v>
                </c:pt>
              </c:strCache>
            </c:strRef>
          </c:cat>
          <c:val>
            <c:numRef>
              <c:f>Sheet1!$J$55:$J$60</c:f>
              <c:numCache>
                <c:formatCode>General</c:formatCode>
                <c:ptCount val="5"/>
                <c:pt idx="0">
                  <c:v>7870</c:v>
                </c:pt>
                <c:pt idx="1">
                  <c:v>3011</c:v>
                </c:pt>
                <c:pt idx="2">
                  <c:v>2441</c:v>
                </c:pt>
                <c:pt idx="3">
                  <c:v>3631</c:v>
                </c:pt>
                <c:pt idx="4">
                  <c:v>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0-4540-ABD5-CD4C6FFFD1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Cumulative Relative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Sheet1!$A$2:$A$66</c:f>
              <c:strCache>
                <c:ptCount val="49"/>
                <c:pt idx="0">
                  <c:v>Mon</c:v>
                </c:pt>
                <c:pt idx="12">
                  <c:v>Tue</c:v>
                </c:pt>
                <c:pt idx="24">
                  <c:v>Wed</c:v>
                </c:pt>
                <c:pt idx="36">
                  <c:v>Thu</c:v>
                </c:pt>
                <c:pt idx="48">
                  <c:v>Fri</c:v>
                </c:pt>
              </c:strCache>
            </c:strRef>
          </c:cat>
          <c:val>
            <c:numRef>
              <c:f>Sheet1!$E$2:$E$66</c:f>
              <c:numCache>
                <c:formatCode>0.00</c:formatCode>
                <c:ptCount val="65"/>
                <c:pt idx="0">
                  <c:v>4.6994321519483063E-3</c:v>
                </c:pt>
                <c:pt idx="1">
                  <c:v>3.6861170941844525E-2</c:v>
                </c:pt>
                <c:pt idx="2">
                  <c:v>6.0456236538084976E-2</c:v>
                </c:pt>
                <c:pt idx="3">
                  <c:v>0.10607989034658311</c:v>
                </c:pt>
                <c:pt idx="4">
                  <c:v>0.16266888584296063</c:v>
                </c:pt>
                <c:pt idx="5">
                  <c:v>0.21074016056393186</c:v>
                </c:pt>
                <c:pt idx="6">
                  <c:v>0.25249657333072251</c:v>
                </c:pt>
                <c:pt idx="7">
                  <c:v>0.29528098688075188</c:v>
                </c:pt>
                <c:pt idx="8">
                  <c:v>0.31706481300176226</c:v>
                </c:pt>
                <c:pt idx="9">
                  <c:v>0.34438026238496178</c:v>
                </c:pt>
                <c:pt idx="10">
                  <c:v>0.3674858037987076</c:v>
                </c:pt>
                <c:pt idx="11">
                  <c:v>0.38525553162326215</c:v>
                </c:pt>
                <c:pt idx="12">
                  <c:v>0.39259839436068139</c:v>
                </c:pt>
                <c:pt idx="13">
                  <c:v>0.39318582337967495</c:v>
                </c:pt>
                <c:pt idx="14">
                  <c:v>0.40894850205600158</c:v>
                </c:pt>
                <c:pt idx="15">
                  <c:v>0.42686508713530452</c:v>
                </c:pt>
                <c:pt idx="16">
                  <c:v>0.45985901703544158</c:v>
                </c:pt>
                <c:pt idx="17">
                  <c:v>0.4908948502056002</c:v>
                </c:pt>
                <c:pt idx="18">
                  <c:v>0.5100841981593891</c:v>
                </c:pt>
                <c:pt idx="19">
                  <c:v>0.53201488153514787</c:v>
                </c:pt>
                <c:pt idx="20">
                  <c:v>0.54640689250048957</c:v>
                </c:pt>
                <c:pt idx="21">
                  <c:v>0.55037203837869597</c:v>
                </c:pt>
                <c:pt idx="22">
                  <c:v>0.55267280203642066</c:v>
                </c:pt>
                <c:pt idx="23">
                  <c:v>0.5553651850401411</c:v>
                </c:pt>
                <c:pt idx="24">
                  <c:v>0.55781280595261418</c:v>
                </c:pt>
                <c:pt idx="25">
                  <c:v>0.55986880751909152</c:v>
                </c:pt>
                <c:pt idx="26">
                  <c:v>0.57156843548071279</c:v>
                </c:pt>
                <c:pt idx="27">
                  <c:v>0.60069512433914241</c:v>
                </c:pt>
                <c:pt idx="28">
                  <c:v>0.63574505580575691</c:v>
                </c:pt>
                <c:pt idx="29">
                  <c:v>0.65503230859604478</c:v>
                </c:pt>
                <c:pt idx="30">
                  <c:v>0.67975327981202283</c:v>
                </c:pt>
                <c:pt idx="31">
                  <c:v>0.68841785784217757</c:v>
                </c:pt>
                <c:pt idx="32">
                  <c:v>0.69713138829058174</c:v>
                </c:pt>
                <c:pt idx="33">
                  <c:v>0.69869786567456449</c:v>
                </c:pt>
                <c:pt idx="34">
                  <c:v>0.70060700998629344</c:v>
                </c:pt>
                <c:pt idx="35">
                  <c:v>0.70276091638926974</c:v>
                </c:pt>
                <c:pt idx="36">
                  <c:v>0.70481691795574708</c:v>
                </c:pt>
                <c:pt idx="37">
                  <c:v>0.70741139612296855</c:v>
                </c:pt>
                <c:pt idx="38">
                  <c:v>0.72748188760524779</c:v>
                </c:pt>
                <c:pt idx="39">
                  <c:v>0.7646857254748386</c:v>
                </c:pt>
                <c:pt idx="40">
                  <c:v>0.79474251028000797</c:v>
                </c:pt>
                <c:pt idx="41">
                  <c:v>0.81858233796749569</c:v>
                </c:pt>
                <c:pt idx="42">
                  <c:v>0.84139416487174479</c:v>
                </c:pt>
                <c:pt idx="43">
                  <c:v>0.86660466027021743</c:v>
                </c:pt>
                <c:pt idx="44">
                  <c:v>0.87159780693166256</c:v>
                </c:pt>
                <c:pt idx="45">
                  <c:v>0.87536714313687114</c:v>
                </c:pt>
                <c:pt idx="46">
                  <c:v>0.87825533581358939</c:v>
                </c:pt>
                <c:pt idx="47">
                  <c:v>0.88050714705306465</c:v>
                </c:pt>
                <c:pt idx="48">
                  <c:v>0.88275895829253992</c:v>
                </c:pt>
                <c:pt idx="49">
                  <c:v>0.88550029371450978</c:v>
                </c:pt>
                <c:pt idx="50">
                  <c:v>0.89274525161543006</c:v>
                </c:pt>
                <c:pt idx="51">
                  <c:v>0.91844527119639741</c:v>
                </c:pt>
                <c:pt idx="52">
                  <c:v>0.94815938907382058</c:v>
                </c:pt>
                <c:pt idx="53">
                  <c:v>0.95574701390248706</c:v>
                </c:pt>
                <c:pt idx="54">
                  <c:v>0.97336988447229322</c:v>
                </c:pt>
                <c:pt idx="55">
                  <c:v>0.99642647346778956</c:v>
                </c:pt>
                <c:pt idx="56">
                  <c:v>0.99676914039553577</c:v>
                </c:pt>
                <c:pt idx="57">
                  <c:v>0.99676914039553577</c:v>
                </c:pt>
                <c:pt idx="58">
                  <c:v>0.99833561777951851</c:v>
                </c:pt>
                <c:pt idx="5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3-4943-9204-63A1BFAE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48408"/>
        <c:axId val="584748736"/>
      </c:lineChart>
      <c:catAx>
        <c:axId val="5847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8736"/>
        <c:crosses val="autoZero"/>
        <c:auto val="1"/>
        <c:lblAlgn val="ctr"/>
        <c:lblOffset val="100"/>
        <c:noMultiLvlLbl val="0"/>
      </c:catAx>
      <c:valAx>
        <c:axId val="5847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Call % per 2-hour shift</a:t>
            </a:r>
          </a:p>
        </c:rich>
      </c:tx>
      <c:layout>
        <c:manualLayout>
          <c:xMode val="edge"/>
          <c:yMode val="edge"/>
          <c:x val="2.139349035523818E-2"/>
          <c:y val="2.610965610122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B05-4705-ADD5-7EB865A87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B05-4705-ADD5-7EB865A874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B05-4705-ADD5-7EB865A874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B05-4705-ADD5-7EB865A874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B05-4705-ADD5-7EB865A874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B05-4705-ADD5-7EB865A874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B05-4705-ADD5-7EB865A874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B05-4705-ADD5-7EB865A874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B05-4705-ADD5-7EB865A874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FB05-4705-ADD5-7EB865A874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B05-4705-ADD5-7EB865A874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FB05-4705-ADD5-7EB865A8742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B05-4705-ADD5-7EB865A8742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FB05-4705-ADD5-7EB865A8742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FB05-4705-ADD5-7EB865A8742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FB05-4705-ADD5-7EB865A8742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FB05-4705-ADD5-7EB865A8742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FB05-4705-ADD5-7EB865A8742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FB05-4705-ADD5-7EB865A8742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FB05-4705-ADD5-7EB865A8742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FB05-4705-ADD5-7EB865A8742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FB05-4705-ADD5-7EB865A8742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FB05-4705-ADD5-7EB865A8742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FB05-4705-ADD5-7EB865A8742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Sheet1!$Z$5:$Z$16</c:f>
              <c:strCache>
                <c:ptCount val="12"/>
                <c:pt idx="0">
                  <c:v>12am-2am</c:v>
                </c:pt>
                <c:pt idx="1">
                  <c:v>2am - 4am</c:v>
                </c:pt>
                <c:pt idx="2">
                  <c:v>4am - 6am</c:v>
                </c:pt>
                <c:pt idx="3">
                  <c:v>6am - 8am</c:v>
                </c:pt>
                <c:pt idx="4">
                  <c:v>8am - 10am</c:v>
                </c:pt>
                <c:pt idx="5">
                  <c:v>10am - 12pm</c:v>
                </c:pt>
                <c:pt idx="6">
                  <c:v>12pm - 2pm</c:v>
                </c:pt>
                <c:pt idx="7">
                  <c:v>2pm - 4pm</c:v>
                </c:pt>
                <c:pt idx="8">
                  <c:v>4pm - 6pm</c:v>
                </c:pt>
                <c:pt idx="9">
                  <c:v>6pm - 8pm</c:v>
                </c:pt>
                <c:pt idx="10">
                  <c:v>8pm - 10pm</c:v>
                </c:pt>
                <c:pt idx="11">
                  <c:v>10pm - 12am</c:v>
                </c:pt>
              </c:strCache>
            </c:strRef>
          </c:cat>
          <c:val>
            <c:numRef>
              <c:f>Sheet1!$AA$5:$AA$16</c:f>
              <c:numCache>
                <c:formatCode>General</c:formatCode>
                <c:ptCount val="12"/>
                <c:pt idx="0">
                  <c:v>384</c:v>
                </c:pt>
                <c:pt idx="1">
                  <c:v>820</c:v>
                </c:pt>
                <c:pt idx="2">
                  <c:v>1601</c:v>
                </c:pt>
                <c:pt idx="3">
                  <c:v>3178</c:v>
                </c:pt>
                <c:pt idx="4">
                  <c:v>3767</c:v>
                </c:pt>
                <c:pt idx="5">
                  <c:v>2652</c:v>
                </c:pt>
                <c:pt idx="6">
                  <c:v>2576</c:v>
                </c:pt>
                <c:pt idx="7">
                  <c:v>2485</c:v>
                </c:pt>
                <c:pt idx="8">
                  <c:v>1026</c:v>
                </c:pt>
                <c:pt idx="9">
                  <c:v>748</c:v>
                </c:pt>
                <c:pt idx="10">
                  <c:v>649</c:v>
                </c:pt>
                <c:pt idx="11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705-ADD5-7EB865A8742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Mon!$E$1</c:f>
              <c:strCache>
                <c:ptCount val="1"/>
                <c:pt idx="0">
                  <c:v>Cumulative Relative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Mon!$B$2:$B$13</c:f>
              <c:strCache>
                <c:ptCount val="12"/>
                <c:pt idx="0">
                  <c:v>12am-2am</c:v>
                </c:pt>
                <c:pt idx="1">
                  <c:v>2am - 4am</c:v>
                </c:pt>
                <c:pt idx="2">
                  <c:v>4am - 6am</c:v>
                </c:pt>
                <c:pt idx="3">
                  <c:v>6am - 8am</c:v>
                </c:pt>
                <c:pt idx="4">
                  <c:v>8am - 10am</c:v>
                </c:pt>
                <c:pt idx="5">
                  <c:v>10am - 12pm</c:v>
                </c:pt>
                <c:pt idx="6">
                  <c:v>12pm - 2pm</c:v>
                </c:pt>
                <c:pt idx="7">
                  <c:v>2pm - 4pm</c:v>
                </c:pt>
                <c:pt idx="8">
                  <c:v>4pm - 6pm</c:v>
                </c:pt>
                <c:pt idx="9">
                  <c:v>6pm - 8pm</c:v>
                </c:pt>
                <c:pt idx="10">
                  <c:v>8pm - 10pm</c:v>
                </c:pt>
                <c:pt idx="11">
                  <c:v>10pm - 12am</c:v>
                </c:pt>
              </c:strCache>
            </c:strRef>
          </c:cat>
          <c:val>
            <c:numRef>
              <c:f>Mon!$E$2:$E$13</c:f>
              <c:numCache>
                <c:formatCode>0.00</c:formatCode>
                <c:ptCount val="12"/>
                <c:pt idx="0">
                  <c:v>1.2198221092757306E-2</c:v>
                </c:pt>
                <c:pt idx="1">
                  <c:v>9.5679796696315128E-2</c:v>
                </c:pt>
                <c:pt idx="2">
                  <c:v>0.15692503176620076</c:v>
                </c:pt>
                <c:pt idx="3">
                  <c:v>0.27534942820838626</c:v>
                </c:pt>
                <c:pt idx="4">
                  <c:v>0.42223634053367215</c:v>
                </c:pt>
                <c:pt idx="5">
                  <c:v>0.54701397712833544</c:v>
                </c:pt>
                <c:pt idx="6">
                  <c:v>0.65540025412960612</c:v>
                </c:pt>
                <c:pt idx="7">
                  <c:v>0.76645489199491745</c:v>
                </c:pt>
                <c:pt idx="8">
                  <c:v>0.8229987293519696</c:v>
                </c:pt>
                <c:pt idx="9">
                  <c:v>0.89390088945362145</c:v>
                </c:pt>
                <c:pt idx="10">
                  <c:v>0.95387547649301152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2B8-8574-651A2D73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48408"/>
        <c:axId val="584748736"/>
      </c:lineChart>
      <c:catAx>
        <c:axId val="5847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8736"/>
        <c:crosses val="autoZero"/>
        <c:auto val="1"/>
        <c:lblAlgn val="ctr"/>
        <c:lblOffset val="100"/>
        <c:noMultiLvlLbl val="0"/>
      </c:catAx>
      <c:valAx>
        <c:axId val="5847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Box plot of frequency of calls per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frequency of calls per day</a:t>
          </a:r>
        </a:p>
      </cx:txPr>
    </cx:title>
    <cx:plotArea>
      <cx:plotAreaRegion>
        <cx:series layoutId="boxWhisker" uniqueId="{F431DCB3-48ED-454F-8DD0-FCF93C2A30ED}">
          <cx:tx>
            <cx:txData>
              <cx:f/>
              <cx:v>Mon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D6E-48BD-AAAE-71FADDB9971F}">
          <cx:tx>
            <cx:txData>
              <cx:f/>
              <cx:v>Tues</cx:v>
            </cx:txData>
          </cx:tx>
          <cx:dataLabels>
            <cx:visibility seriesName="0" categoryName="0" value="1"/>
          </cx:dataLabels>
          <cx:dataId val="1"/>
          <cx:layoutPr>
            <cx:statistics quartileMethod="exclusive"/>
          </cx:layoutPr>
        </cx:series>
        <cx:series layoutId="boxWhisker" uniqueId="{00000002-4D6E-48BD-AAAE-71FADDB9971F}">
          <cx:tx>
            <cx:txData>
              <cx:f/>
              <cx:v>Wed</cx:v>
            </cx:txData>
          </cx:tx>
          <cx:dataLabels>
            <cx:visibility seriesName="0" categoryName="0" value="1"/>
          </cx:dataLabels>
          <cx:dataId val="2"/>
          <cx:layoutPr>
            <cx:statistics quartileMethod="exclusive"/>
          </cx:layoutPr>
        </cx:series>
        <cx:series layoutId="boxWhisker" uniqueId="{00000003-4D6E-48BD-AAAE-71FADDB9971F}">
          <cx:tx>
            <cx:txData>
              <cx:f/>
              <cx:v>Thursday</cx:v>
            </cx:txData>
          </cx:tx>
          <cx:dataLabels>
            <cx:visibility seriesName="0" categoryName="0" value="1"/>
          </cx:dataLabels>
          <cx:dataId val="3"/>
          <cx:layoutPr>
            <cx:statistics quartileMethod="exclusive"/>
          </cx:layoutPr>
        </cx:series>
        <cx:series layoutId="boxWhisker" uniqueId="{00000004-4D6E-48BD-AAAE-71FADDB9971F}">
          <cx:tx>
            <cx:txData>
              <cx:f/>
              <cx:v>Fri</cx:v>
            </cx:txData>
          </cx:tx>
          <cx:dataLabels>
            <cx:visibility seriesName="0" categoryName="0" value="1"/>
          </cx:dataLabels>
          <cx:dataId val="4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Days</a:t>
              </a:r>
            </a:p>
          </cx:txPr>
        </cx:title>
        <cx:tickLabels/>
      </cx:axis>
      <cx:axis id="1">
        <cx:valScaling/>
        <cx:title>
          <cx:tx>
            <cx:txData>
              <cx:v>Call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Call 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</cx:chartData>
  <cx:chart>
    <cx:title pos="t" align="ctr" overlay="0">
      <cx:tx>
        <cx:txData>
          <cx:v>Box Plot of Permanent Employee Requirement Per Shift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Permanent Employee Requirement Per Shift</a:t>
          </a:r>
        </a:p>
      </cx:txPr>
    </cx:title>
    <cx:plotArea>
      <cx:plotAreaRegion>
        <cx:series layoutId="boxWhisker" uniqueId="{00000001-B435-4494-8E9D-F5692D2149C3}" formatIdx="1">
          <cx:tx>
            <cx:txData>
              <cx:f/>
              <cx:v>Shift 1</cx:v>
            </cx:txData>
          </cx:tx>
          <cx:dataLabels>
            <cx:visibility seriesName="0" categoryName="0" value="1"/>
          </cx:dataLabels>
          <cx:dataId val="0"/>
          <cx:layoutPr>
            <cx:statistics quartileMethod="exclusive"/>
          </cx:layoutPr>
        </cx:series>
        <cx:series layoutId="boxWhisker" uniqueId="{00000002-B435-4494-8E9D-F5692D2149C3}">
          <cx:tx>
            <cx:txData>
              <cx:f/>
              <cx:v>Shift 2</cx:v>
            </cx:txData>
          </cx:tx>
          <cx:dataLabels>
            <cx:visibility seriesName="0" categoryName="0" value="1"/>
          </cx:dataLabels>
          <cx:dataId val="1"/>
          <cx:layoutPr>
            <cx:statistics quartileMethod="exclusive"/>
          </cx:layoutPr>
        </cx:series>
        <cx:series layoutId="boxWhisker" uniqueId="{00000003-B435-4494-8E9D-F5692D2149C3}">
          <cx:tx>
            <cx:txData>
              <cx:f/>
              <cx:v>Shift 3</cx:v>
            </cx:txData>
          </cx:tx>
          <cx:dataLabels>
            <cx:visibility seriesName="0" categoryName="0" value="1"/>
          </cx:dataLabels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733599</xdr:colOff>
      <xdr:row>18</xdr:row>
      <xdr:rowOff>22860</xdr:rowOff>
    </xdr:from>
    <xdr:to>
      <xdr:col>22</xdr:col>
      <xdr:colOff>771007</xdr:colOff>
      <xdr:row>45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6B2906-BC3D-4186-B356-09895F1CA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385762</xdr:colOff>
      <xdr:row>46</xdr:row>
      <xdr:rowOff>190500</xdr:rowOff>
    </xdr:from>
    <xdr:to>
      <xdr:col>15</xdr:col>
      <xdr:colOff>766762</xdr:colOff>
      <xdr:row>66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951B4A-47F7-4E54-809D-BBD2675AE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902153</xdr:colOff>
      <xdr:row>67</xdr:row>
      <xdr:rowOff>65315</xdr:rowOff>
    </xdr:from>
    <xdr:to>
      <xdr:col>10</xdr:col>
      <xdr:colOff>1175656</xdr:colOff>
      <xdr:row>83</xdr:row>
      <xdr:rowOff>84365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361259-154F-4FFC-B479-06E6C0D0B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1</xdr:row>
      <xdr:rowOff>19050</xdr:rowOff>
    </xdr:from>
    <xdr:to>
      <xdr:col>14</xdr:col>
      <xdr:colOff>581024</xdr:colOff>
      <xdr:row>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BE1538-867E-4145-8562-A9B164893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442912</xdr:colOff>
      <xdr:row>46</xdr:row>
      <xdr:rowOff>28575</xdr:rowOff>
    </xdr:from>
    <xdr:to>
      <xdr:col>28</xdr:col>
      <xdr:colOff>76200</xdr:colOff>
      <xdr:row>79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4696135-0194-4E42-A22E-8F7138356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91672" y="9187815"/>
              <a:ext cx="9691688" cy="6602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53340</xdr:colOff>
      <xdr:row>18</xdr:row>
      <xdr:rowOff>83820</xdr:rowOff>
    </xdr:from>
    <xdr:to>
      <xdr:col>31</xdr:col>
      <xdr:colOff>617221</xdr:colOff>
      <xdr:row>43</xdr:row>
      <xdr:rowOff>53341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B5947A-7023-4BF9-A061-1570A8039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15240</xdr:rowOff>
    </xdr:from>
    <xdr:to>
      <xdr:col>17</xdr:col>
      <xdr:colOff>449580</xdr:colOff>
      <xdr:row>20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61187C-36D2-4AD2-BE21-A62D605A9F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411480"/>
              <a:ext cx="705993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361950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D1817-940F-4554-87E4-53A043BA4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smic Dust" refreshedDate="43724.514766782406" createdVersion="6" refreshedVersion="6" minRefreshableVersion="3" recordCount="60" xr:uid="{0965FC57-2EF4-4CB5-BB57-4497A0A1F567}">
  <cacheSource type="worksheet">
    <worksheetSource ref="A1:F61" sheet="Sheet1"/>
  </cacheSource>
  <cacheFields count="5">
    <cacheField name="Day" numFmtId="0">
      <sharedItems count="5">
        <s v="Mon"/>
        <s v="Tues"/>
        <s v="Wed"/>
        <s v="Thur"/>
        <s v="Fri"/>
      </sharedItems>
    </cacheField>
    <cacheField name="Hour" numFmtId="0">
      <sharedItems count="12">
        <s v="12am-2am"/>
        <s v="2am - 4am"/>
        <s v="4am - 6am"/>
        <s v="6am - 8am"/>
        <s v="8am - 10am"/>
        <s v="10am - 12pm"/>
        <s v="12pm - 2pm"/>
        <s v="2pm - 4pm"/>
        <s v="4pm - 6pm"/>
        <s v="6pm - 8pm"/>
        <s v="8pm - 10pm"/>
        <s v="10pm - 12am"/>
      </sharedItems>
    </cacheField>
    <cacheField name="Number of Calls" numFmtId="0">
      <sharedItems containsSemiMixedTypes="0" containsString="0" containsNumber="1" containsInteger="1" minValue="0" maxValue="1156"/>
    </cacheField>
    <cacheField name="Relative freq % of calls" numFmtId="2">
      <sharedItems containsSemiMixedTypes="0" containsString="0" containsNumber="1" minValue="0" maxValue="5.6588995496377521"/>
    </cacheField>
    <cacheField name="No of employee" numFmtId="1">
      <sharedItems containsSemiMixedTypes="0" containsString="0" containsNumber="1" minValue="0" maxValue="68" count="57">
        <n v="5.6470588235294121"/>
        <n v="38.647058823529413"/>
        <n v="28.352941176470587"/>
        <n v="54.823529411764703"/>
        <n v="68"/>
        <n v="57.764705882352942"/>
        <n v="50.176470588235297"/>
        <n v="51.411764705882355"/>
        <n v="26.176470588235293"/>
        <n v="32.823529411764703"/>
        <n v="27.764705882352942"/>
        <n v="21.352941176470587"/>
        <n v="8.8235294117647065"/>
        <n v="0.70588235294117652"/>
        <n v="18.941176470588236"/>
        <n v="21.529411764705884"/>
        <n v="39.647058823529413"/>
        <n v="37.294117647058826"/>
        <n v="23.058823529411764"/>
        <n v="26.352941176470587"/>
        <n v="17.294117647058822"/>
        <n v="4.7647058823529411"/>
        <n v="2.7647058823529411"/>
        <n v="3.2352941176470589"/>
        <n v="2.9411764705882355"/>
        <n v="2.4705882352941178"/>
        <n v="14.058823529411764"/>
        <n v="35"/>
        <n v="42.117647058823529"/>
        <n v="23.176470588235293"/>
        <n v="29.705882352941178"/>
        <n v="10.411764705882353"/>
        <n v="10.470588235294118"/>
        <n v="1.8823529411764706"/>
        <n v="2.2941176470588234"/>
        <n v="2.5882352941176472"/>
        <n v="3.1176470588235294"/>
        <n v="24.117647058823529"/>
        <n v="44.705882352941174"/>
        <n v="36.117647058823529"/>
        <n v="28.647058823529413"/>
        <n v="27.411764705882351"/>
        <n v="30.294117647058822"/>
        <n v="6"/>
        <n v="4.5294117647058822"/>
        <n v="3.4705882352941178"/>
        <n v="2.7058823529411766"/>
        <n v="3.2941176470588234"/>
        <n v="8.7058823529411757"/>
        <n v="30.882352941176471"/>
        <n v="35.705882352941174"/>
        <n v="9.117647058823529"/>
        <n v="21.176470588235293"/>
        <n v="27.705882352941178"/>
        <n v="0.41176470588235292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t" refreshedDate="43732.190623958333" createdVersion="6" refreshedVersion="6" minRefreshableVersion="3" recordCount="60" xr:uid="{46BE9610-60EB-44D8-A472-BFE05208CD84}">
  <cacheSource type="worksheet">
    <worksheetSource ref="AH1:AJ61" sheet="Sheet1"/>
  </cacheSource>
  <cacheFields count="3">
    <cacheField name="Day" numFmtId="0">
      <sharedItems count="5">
        <s v="Mon"/>
        <s v="Tue"/>
        <s v="Wed"/>
        <s v="Thu"/>
        <s v="Fri"/>
      </sharedItems>
    </cacheField>
    <cacheField name="Hour" numFmtId="0">
      <sharedItems count="12">
        <s v="12am-2am"/>
        <s v="2am - 4am"/>
        <s v="4am - 6am"/>
        <s v="6am - 8am"/>
        <s v="8am - 10am"/>
        <s v="10am - 12pm"/>
        <s v="12pm - 2pm"/>
        <s v="2pm - 4pm"/>
        <s v="4pm - 6pm"/>
        <s v="6pm - 8pm"/>
        <s v="8pm - 10pm"/>
        <s v="10pm - 12am"/>
      </sharedItems>
    </cacheField>
    <cacheField name="Number of employees" numFmtId="0">
      <sharedItems containsSemiMixedTypes="0" containsString="0" containsNumber="1" containsInteger="1" minValue="0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96"/>
    <n v="0.46994321519483062"/>
    <x v="0"/>
  </r>
  <r>
    <x v="0"/>
    <x v="1"/>
    <n v="657"/>
    <n v="3.2161738789896219"/>
    <x v="1"/>
  </r>
  <r>
    <x v="0"/>
    <x v="2"/>
    <n v="482"/>
    <n v="2.3595065596240454"/>
    <x v="2"/>
  </r>
  <r>
    <x v="0"/>
    <x v="3"/>
    <n v="932"/>
    <n v="4.5623653808498137"/>
    <x v="3"/>
  </r>
  <r>
    <x v="0"/>
    <x v="4"/>
    <n v="1156"/>
    <n v="5.6588995496377521"/>
    <x v="4"/>
  </r>
  <r>
    <x v="0"/>
    <x v="5"/>
    <n v="982"/>
    <n v="4.8071274720971218"/>
    <x v="5"/>
  </r>
  <r>
    <x v="0"/>
    <x v="6"/>
    <n v="853"/>
    <n v="4.1756412766790678"/>
    <x v="6"/>
  </r>
  <r>
    <x v="0"/>
    <x v="7"/>
    <n v="874"/>
    <n v="4.2784413550029372"/>
    <x v="7"/>
  </r>
  <r>
    <x v="0"/>
    <x v="8"/>
    <n v="445"/>
    <n v="2.1783826121010379"/>
    <x v="8"/>
  </r>
  <r>
    <x v="0"/>
    <x v="9"/>
    <n v="558"/>
    <n v="2.7315449383199528"/>
    <x v="9"/>
  </r>
  <r>
    <x v="0"/>
    <x v="10"/>
    <n v="472"/>
    <n v="2.3105541413745838"/>
    <x v="10"/>
  </r>
  <r>
    <x v="0"/>
    <x v="11"/>
    <n v="363"/>
    <n v="1.7769727824554531"/>
    <x v="11"/>
  </r>
  <r>
    <x v="1"/>
    <x v="0"/>
    <n v="150"/>
    <n v="0.7342862737419229"/>
    <x v="12"/>
  </r>
  <r>
    <x v="1"/>
    <x v="1"/>
    <n v="12"/>
    <n v="5.8742901899353828E-2"/>
    <x v="13"/>
  </r>
  <r>
    <x v="1"/>
    <x v="2"/>
    <n v="322"/>
    <n v="1.5762678676326611"/>
    <x v="14"/>
  </r>
  <r>
    <x v="1"/>
    <x v="3"/>
    <n v="366"/>
    <n v="1.7916585079302918"/>
    <x v="15"/>
  </r>
  <r>
    <x v="1"/>
    <x v="4"/>
    <n v="674"/>
    <n v="3.2993929900137067"/>
    <x v="16"/>
  </r>
  <r>
    <x v="1"/>
    <x v="5"/>
    <n v="634"/>
    <n v="3.1035833170158607"/>
    <x v="17"/>
  </r>
  <r>
    <x v="1"/>
    <x v="6"/>
    <n v="392"/>
    <n v="1.9189347953788918"/>
    <x v="18"/>
  </r>
  <r>
    <x v="1"/>
    <x v="7"/>
    <n v="448"/>
    <n v="2.1930683375758764"/>
    <x v="19"/>
  </r>
  <r>
    <x v="1"/>
    <x v="8"/>
    <n v="294"/>
    <n v="1.4392010965341686"/>
    <x v="20"/>
  </r>
  <r>
    <x v="1"/>
    <x v="9"/>
    <n v="81"/>
    <n v="0.39651458782063831"/>
    <x v="21"/>
  </r>
  <r>
    <x v="1"/>
    <x v="10"/>
    <n v="47"/>
    <n v="0.23007636577246915"/>
    <x v="22"/>
  </r>
  <r>
    <x v="1"/>
    <x v="11"/>
    <n v="55"/>
    <n v="0.26923830037203839"/>
    <x v="23"/>
  </r>
  <r>
    <x v="2"/>
    <x v="0"/>
    <n v="50"/>
    <n v="0.24476209124730761"/>
    <x v="24"/>
  </r>
  <r>
    <x v="2"/>
    <x v="1"/>
    <n v="42"/>
    <n v="0.2056001566477384"/>
    <x v="25"/>
  </r>
  <r>
    <x v="2"/>
    <x v="2"/>
    <n v="239"/>
    <n v="1.1699627961621304"/>
    <x v="26"/>
  </r>
  <r>
    <x v="2"/>
    <x v="3"/>
    <n v="595"/>
    <n v="2.9126688858429608"/>
    <x v="27"/>
  </r>
  <r>
    <x v="2"/>
    <x v="4"/>
    <n v="716"/>
    <n v="3.5049931466614446"/>
    <x v="28"/>
  </r>
  <r>
    <x v="2"/>
    <x v="5"/>
    <n v="394"/>
    <n v="1.9287252790287841"/>
    <x v="29"/>
  </r>
  <r>
    <x v="2"/>
    <x v="6"/>
    <n v="505"/>
    <n v="2.4720971215978071"/>
    <x v="30"/>
  </r>
  <r>
    <x v="2"/>
    <x v="7"/>
    <n v="177"/>
    <n v="0.86645780301546904"/>
    <x v="31"/>
  </r>
  <r>
    <x v="2"/>
    <x v="8"/>
    <n v="178"/>
    <n v="0.87135304484041509"/>
    <x v="32"/>
  </r>
  <r>
    <x v="2"/>
    <x v="9"/>
    <n v="32"/>
    <n v="0.15664773839827686"/>
    <x v="33"/>
  </r>
  <r>
    <x v="2"/>
    <x v="10"/>
    <n v="39"/>
    <n v="0.19091443117289994"/>
    <x v="34"/>
  </r>
  <r>
    <x v="2"/>
    <x v="11"/>
    <n v="44"/>
    <n v="0.21539064029763069"/>
    <x v="35"/>
  </r>
  <r>
    <x v="3"/>
    <x v="0"/>
    <n v="42"/>
    <n v="0.2056001566477384"/>
    <x v="25"/>
  </r>
  <r>
    <x v="3"/>
    <x v="1"/>
    <n v="53"/>
    <n v="0.25944781672214606"/>
    <x v="36"/>
  </r>
  <r>
    <x v="3"/>
    <x v="2"/>
    <n v="410"/>
    <n v="2.0070491482279227"/>
    <x v="37"/>
  </r>
  <r>
    <x v="3"/>
    <x v="3"/>
    <n v="760"/>
    <n v="3.7203837869590757"/>
    <x v="38"/>
  </r>
  <r>
    <x v="3"/>
    <x v="4"/>
    <n v="614"/>
    <n v="3.0056784805169374"/>
    <x v="39"/>
  </r>
  <r>
    <x v="3"/>
    <x v="5"/>
    <n v="487"/>
    <n v="2.3839827687487762"/>
    <x v="40"/>
  </r>
  <r>
    <x v="3"/>
    <x v="6"/>
    <n v="466"/>
    <n v="2.2811826904249068"/>
    <x v="41"/>
  </r>
  <r>
    <x v="3"/>
    <x v="7"/>
    <n v="515"/>
    <n v="2.5210495398472683"/>
    <x v="42"/>
  </r>
  <r>
    <x v="3"/>
    <x v="8"/>
    <n v="102"/>
    <n v="0.49931466614450754"/>
    <x v="43"/>
  </r>
  <r>
    <x v="3"/>
    <x v="9"/>
    <n v="77"/>
    <n v="0.37693362052085372"/>
    <x v="44"/>
  </r>
  <r>
    <x v="3"/>
    <x v="10"/>
    <n v="59"/>
    <n v="0.28881926767182298"/>
    <x v="45"/>
  </r>
  <r>
    <x v="3"/>
    <x v="11"/>
    <n v="46"/>
    <n v="0.22518112394752302"/>
    <x v="46"/>
  </r>
  <r>
    <x v="4"/>
    <x v="0"/>
    <n v="46"/>
    <n v="0.22518112394752302"/>
    <x v="46"/>
  </r>
  <r>
    <x v="4"/>
    <x v="1"/>
    <n v="56"/>
    <n v="0.27413354219698455"/>
    <x v="47"/>
  </r>
  <r>
    <x v="4"/>
    <x v="2"/>
    <n v="148"/>
    <n v="0.72449579009203047"/>
    <x v="48"/>
  </r>
  <r>
    <x v="4"/>
    <x v="3"/>
    <n v="525"/>
    <n v="2.5700019580967299"/>
    <x v="49"/>
  </r>
  <r>
    <x v="4"/>
    <x v="4"/>
    <n v="607"/>
    <n v="2.9714117877423147"/>
    <x v="50"/>
  </r>
  <r>
    <x v="4"/>
    <x v="5"/>
    <n v="155"/>
    <n v="0.7587624828666536"/>
    <x v="51"/>
  </r>
  <r>
    <x v="4"/>
    <x v="6"/>
    <n v="360"/>
    <n v="1.7622870569806148"/>
    <x v="52"/>
  </r>
  <r>
    <x v="4"/>
    <x v="7"/>
    <n v="471"/>
    <n v="2.3056588995496381"/>
    <x v="53"/>
  </r>
  <r>
    <x v="4"/>
    <x v="8"/>
    <n v="7"/>
    <n v="3.4266692774623068E-2"/>
    <x v="54"/>
  </r>
  <r>
    <x v="4"/>
    <x v="9"/>
    <n v="0"/>
    <n v="0"/>
    <x v="55"/>
  </r>
  <r>
    <x v="4"/>
    <x v="10"/>
    <n v="32"/>
    <n v="0.15664773839827686"/>
    <x v="33"/>
  </r>
  <r>
    <x v="4"/>
    <x v="11"/>
    <n v="34"/>
    <n v="0.16643822204816919"/>
    <x v="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6"/>
  </r>
  <r>
    <x v="0"/>
    <x v="1"/>
    <n v="39"/>
  </r>
  <r>
    <x v="0"/>
    <x v="2"/>
    <n v="29"/>
  </r>
  <r>
    <x v="0"/>
    <x v="3"/>
    <n v="55"/>
  </r>
  <r>
    <x v="0"/>
    <x v="4"/>
    <n v="68"/>
  </r>
  <r>
    <x v="0"/>
    <x v="5"/>
    <n v="58"/>
  </r>
  <r>
    <x v="0"/>
    <x v="6"/>
    <n v="51"/>
  </r>
  <r>
    <x v="0"/>
    <x v="7"/>
    <n v="52"/>
  </r>
  <r>
    <x v="0"/>
    <x v="8"/>
    <n v="27"/>
  </r>
  <r>
    <x v="0"/>
    <x v="9"/>
    <n v="33"/>
  </r>
  <r>
    <x v="0"/>
    <x v="10"/>
    <n v="28"/>
  </r>
  <r>
    <x v="0"/>
    <x v="11"/>
    <n v="22"/>
  </r>
  <r>
    <x v="1"/>
    <x v="0"/>
    <n v="9"/>
  </r>
  <r>
    <x v="1"/>
    <x v="1"/>
    <n v="1"/>
  </r>
  <r>
    <x v="1"/>
    <x v="2"/>
    <n v="19"/>
  </r>
  <r>
    <x v="1"/>
    <x v="3"/>
    <n v="22"/>
  </r>
  <r>
    <x v="1"/>
    <x v="4"/>
    <n v="40"/>
  </r>
  <r>
    <x v="1"/>
    <x v="5"/>
    <n v="38"/>
  </r>
  <r>
    <x v="1"/>
    <x v="6"/>
    <n v="24"/>
  </r>
  <r>
    <x v="1"/>
    <x v="7"/>
    <n v="27"/>
  </r>
  <r>
    <x v="1"/>
    <x v="8"/>
    <n v="18"/>
  </r>
  <r>
    <x v="1"/>
    <x v="9"/>
    <n v="5"/>
  </r>
  <r>
    <x v="1"/>
    <x v="10"/>
    <n v="3"/>
  </r>
  <r>
    <x v="1"/>
    <x v="11"/>
    <n v="4"/>
  </r>
  <r>
    <x v="2"/>
    <x v="0"/>
    <n v="3"/>
  </r>
  <r>
    <x v="2"/>
    <x v="1"/>
    <n v="3"/>
  </r>
  <r>
    <x v="2"/>
    <x v="2"/>
    <n v="15"/>
  </r>
  <r>
    <x v="2"/>
    <x v="3"/>
    <n v="35"/>
  </r>
  <r>
    <x v="2"/>
    <x v="4"/>
    <n v="43"/>
  </r>
  <r>
    <x v="2"/>
    <x v="5"/>
    <n v="24"/>
  </r>
  <r>
    <x v="2"/>
    <x v="6"/>
    <n v="30"/>
  </r>
  <r>
    <x v="2"/>
    <x v="7"/>
    <n v="11"/>
  </r>
  <r>
    <x v="2"/>
    <x v="8"/>
    <n v="11"/>
  </r>
  <r>
    <x v="2"/>
    <x v="9"/>
    <n v="2"/>
  </r>
  <r>
    <x v="2"/>
    <x v="10"/>
    <n v="3"/>
  </r>
  <r>
    <x v="2"/>
    <x v="11"/>
    <n v="3"/>
  </r>
  <r>
    <x v="3"/>
    <x v="0"/>
    <n v="3"/>
  </r>
  <r>
    <x v="3"/>
    <x v="1"/>
    <n v="4"/>
  </r>
  <r>
    <x v="3"/>
    <x v="2"/>
    <n v="25"/>
  </r>
  <r>
    <x v="3"/>
    <x v="3"/>
    <n v="45"/>
  </r>
  <r>
    <x v="3"/>
    <x v="4"/>
    <n v="37"/>
  </r>
  <r>
    <x v="3"/>
    <x v="5"/>
    <n v="29"/>
  </r>
  <r>
    <x v="3"/>
    <x v="6"/>
    <n v="28"/>
  </r>
  <r>
    <x v="3"/>
    <x v="7"/>
    <n v="31"/>
  </r>
  <r>
    <x v="3"/>
    <x v="8"/>
    <n v="6"/>
  </r>
  <r>
    <x v="3"/>
    <x v="9"/>
    <n v="5"/>
  </r>
  <r>
    <x v="3"/>
    <x v="10"/>
    <n v="4"/>
  </r>
  <r>
    <x v="3"/>
    <x v="11"/>
    <n v="3"/>
  </r>
  <r>
    <x v="4"/>
    <x v="0"/>
    <n v="3"/>
  </r>
  <r>
    <x v="4"/>
    <x v="1"/>
    <n v="4"/>
  </r>
  <r>
    <x v="4"/>
    <x v="2"/>
    <n v="9"/>
  </r>
  <r>
    <x v="4"/>
    <x v="3"/>
    <n v="31"/>
  </r>
  <r>
    <x v="4"/>
    <x v="4"/>
    <n v="36"/>
  </r>
  <r>
    <x v="4"/>
    <x v="5"/>
    <n v="10"/>
  </r>
  <r>
    <x v="4"/>
    <x v="6"/>
    <n v="22"/>
  </r>
  <r>
    <x v="4"/>
    <x v="7"/>
    <n v="28"/>
  </r>
  <r>
    <x v="4"/>
    <x v="8"/>
    <n v="1"/>
  </r>
  <r>
    <x v="4"/>
    <x v="9"/>
    <n v="0"/>
  </r>
  <r>
    <x v="4"/>
    <x v="10"/>
    <n v="2"/>
  </r>
  <r>
    <x v="4"/>
    <x v="1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72FBB-686B-4A8B-8E67-4882EDECF87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I54:J60" firstHeaderRow="1" firstDataRow="1" firstDataCol="1"/>
  <pivotFields count="5">
    <pivotField axis="axisRow" showAll="0">
      <items count="6">
        <item x="0"/>
        <item x="2"/>
        <item x="4"/>
        <item x="3"/>
        <item x="1"/>
        <item t="default"/>
      </items>
    </pivotField>
    <pivotField showAll="0">
      <items count="13">
        <item x="5"/>
        <item x="11"/>
        <item x="0"/>
        <item x="6"/>
        <item x="1"/>
        <item x="7"/>
        <item x="2"/>
        <item x="8"/>
        <item x="3"/>
        <item x="9"/>
        <item x="4"/>
        <item x="10"/>
        <item t="default"/>
      </items>
    </pivotField>
    <pivotField dataField="1" showAll="0"/>
    <pivotField numFmtId="2" showAll="0"/>
    <pivotField numFmtI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of Calls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8E048-D437-48D4-AD14-B8DD7B80B523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y" colHeaderCaption="Time Period">
  <location ref="AT8:AZ22" firstHeaderRow="1" firstDataRow="2" firstDataCol="1"/>
  <pivotFields count="3">
    <pivotField axis="axisCol" showAll="0">
      <items count="6">
        <item n="Monday" x="0"/>
        <item n="Tuesday" x="1"/>
        <item n="Wednesday" x="2"/>
        <item n="Thursday" x="3"/>
        <item n="Friday"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umber of employees" fld="2" baseField="0" baseItem="0"/>
  </dataFields>
  <formats count="26">
    <format dxfId="25">
      <pivotArea type="all" dataOnly="0" outline="0" fieldPosition="0"/>
    </format>
    <format dxfId="24">
      <pivotArea type="origin" dataOnly="0" labelOnly="1" outline="0" fieldPosition="0"/>
    </format>
    <format dxfId="23">
      <pivotArea field="1" type="button" dataOnly="0" labelOnly="1" outline="0" axis="axisRow" fieldPosition="0"/>
    </format>
    <format dxfId="22">
      <pivotArea type="topRight" dataOnly="0" labelOnly="1" outline="0" fieldPosition="0"/>
    </format>
    <format dxfId="21">
      <pivotArea field="0" type="button" dataOnly="0" labelOnly="1" outline="0" axis="axisCol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  <format dxfId="18">
      <pivotArea type="origin" dataOnly="0" labelOnly="1" outline="0" fieldPosition="0"/>
    </format>
    <format dxfId="17">
      <pivotArea field="1" type="button" dataOnly="0" labelOnly="1" outline="0" axis="axisRow" fieldPosition="0"/>
    </format>
    <format dxfId="16">
      <pivotArea type="topRight" dataOnly="0" labelOnly="1" outline="0" fieldPosition="0"/>
    </format>
    <format dxfId="15">
      <pivotArea field="0" type="button" dataOnly="0" labelOnly="1" outline="0" axis="axisCol" fieldPosition="0"/>
    </format>
    <format dxfId="14">
      <pivotArea dataOnly="0" labelOnly="1" grandCol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grandRow="1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grandRow="1" outline="0" collapsedLevelsAreSubtotals="1" fieldPosition="0"/>
    </format>
    <format dxfId="9">
      <pivotArea field="1" grandCol="1" collapsedLevelsAreSubtotals="1" axis="axisRow" fieldPosition="0">
        <references count="1">
          <reference field="1" count="0"/>
        </references>
      </pivotArea>
    </format>
    <format dxfId="8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7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6">
      <pivotArea collapsedLevelsAreSubtotals="1" fieldPosition="0">
        <references count="2">
          <reference field="0" count="1" selected="0">
            <x v="0"/>
          </reference>
          <reference field="1" count="1">
            <x v="5"/>
          </reference>
        </references>
      </pivotArea>
    </format>
    <format dxfId="5">
      <pivotArea field="0" grandRow="1" outline="0" collapsedLevelsAreSubtotals="1" axis="axisCol" fieldPosition="0">
        <references count="1">
          <reference field="0" count="1" selected="0">
            <x v="0"/>
          </reference>
        </references>
      </pivotArea>
    </format>
    <format dxfId="4">
      <pivotArea field="0" grandRow="1" outline="0" collapsedLevelsAreSubtotals="1" axis="axisCol" fieldPosition="0">
        <references count="1">
          <reference field="0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0" count="1" selected="0">
            <x v="3"/>
          </reference>
        </references>
      </pivotArea>
    </format>
    <format dxfId="2">
      <pivotArea outline="0" collapsedLevelsAreSubtotals="1" fieldPosition="0">
        <references count="1">
          <reference field="0" count="1" selected="0">
            <x v="4"/>
          </reference>
        </references>
      </pivotArea>
    </format>
    <format dxfId="1">
      <pivotArea outline="0" collapsedLevelsAreSubtotals="1" fieldPosition="0">
        <references count="1">
          <reference field="0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AD365-F1FB-44F7-94F7-1DDBE59E2DFA}" name="Table2" displayName="Table2" ref="A1:E13" totalsRowShown="0">
  <autoFilter ref="A1:E13" xr:uid="{90400573-C404-4FCB-B92B-F365F66FBAF5}"/>
  <tableColumns count="5">
    <tableColumn id="1" xr3:uid="{2B91E470-263E-4893-83C6-AFDB03E68815}" name="Day"/>
    <tableColumn id="2" xr3:uid="{9D4231D2-A1E0-4328-88A7-915206070A3A}" name="Hour"/>
    <tableColumn id="3" xr3:uid="{34FE31C4-BD18-45E2-BD1E-A3BFDF00524A}" name="Number of Calls"/>
    <tableColumn id="4" xr3:uid="{C452E523-24F1-418F-954D-C042485D1D6B}" name="Relative freq % of calls"/>
    <tableColumn id="5" xr3:uid="{91AD18E3-57F3-4EF1-8CAE-C23AE1516281}" name="No of 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F746-A789-DE44-9CFC-D11615ED11EA}">
  <dimension ref="A1:D61"/>
  <sheetViews>
    <sheetView workbookViewId="0">
      <selection activeCell="E15" sqref="E15"/>
    </sheetView>
  </sheetViews>
  <sheetFormatPr defaultColWidth="11" defaultRowHeight="15.6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 t="s">
        <v>3</v>
      </c>
      <c r="B2" t="s">
        <v>4</v>
      </c>
      <c r="C2">
        <v>1</v>
      </c>
      <c r="D2">
        <v>96</v>
      </c>
    </row>
    <row r="3" spans="1:4" x14ac:dyDescent="0.3">
      <c r="A3" t="s">
        <v>3</v>
      </c>
      <c r="B3" t="s">
        <v>5</v>
      </c>
      <c r="C3">
        <v>2</v>
      </c>
      <c r="D3">
        <v>657</v>
      </c>
    </row>
    <row r="4" spans="1:4" x14ac:dyDescent="0.3">
      <c r="A4" t="s">
        <v>3</v>
      </c>
      <c r="B4" t="s">
        <v>6</v>
      </c>
      <c r="C4">
        <v>3</v>
      </c>
      <c r="D4">
        <v>482</v>
      </c>
    </row>
    <row r="5" spans="1:4" x14ac:dyDescent="0.3">
      <c r="A5" t="s">
        <v>3</v>
      </c>
      <c r="B5" t="s">
        <v>7</v>
      </c>
      <c r="C5">
        <v>4</v>
      </c>
      <c r="D5">
        <v>932</v>
      </c>
    </row>
    <row r="6" spans="1:4" x14ac:dyDescent="0.3">
      <c r="A6" t="s">
        <v>3</v>
      </c>
      <c r="B6" t="s">
        <v>8</v>
      </c>
      <c r="C6">
        <v>5</v>
      </c>
      <c r="D6">
        <v>1156</v>
      </c>
    </row>
    <row r="7" spans="1:4" x14ac:dyDescent="0.3">
      <c r="A7" t="s">
        <v>3</v>
      </c>
      <c r="B7" t="s">
        <v>9</v>
      </c>
      <c r="C7">
        <v>6</v>
      </c>
      <c r="D7">
        <v>982</v>
      </c>
    </row>
    <row r="8" spans="1:4" x14ac:dyDescent="0.3">
      <c r="A8" t="s">
        <v>3</v>
      </c>
      <c r="B8" t="s">
        <v>10</v>
      </c>
      <c r="C8">
        <v>7</v>
      </c>
      <c r="D8">
        <v>853</v>
      </c>
    </row>
    <row r="9" spans="1:4" x14ac:dyDescent="0.3">
      <c r="A9" t="s">
        <v>3</v>
      </c>
      <c r="B9" t="s">
        <v>11</v>
      </c>
      <c r="C9">
        <v>8</v>
      </c>
      <c r="D9">
        <v>874</v>
      </c>
    </row>
    <row r="10" spans="1:4" x14ac:dyDescent="0.3">
      <c r="A10" t="s">
        <v>3</v>
      </c>
      <c r="B10" t="s">
        <v>12</v>
      </c>
      <c r="C10">
        <v>9</v>
      </c>
      <c r="D10">
        <v>445</v>
      </c>
    </row>
    <row r="11" spans="1:4" x14ac:dyDescent="0.3">
      <c r="A11" t="s">
        <v>3</v>
      </c>
      <c r="B11" t="s">
        <v>13</v>
      </c>
      <c r="C11">
        <v>10</v>
      </c>
      <c r="D11">
        <v>558</v>
      </c>
    </row>
    <row r="12" spans="1:4" x14ac:dyDescent="0.3">
      <c r="A12" t="s">
        <v>3</v>
      </c>
      <c r="B12" t="s">
        <v>14</v>
      </c>
      <c r="C12">
        <v>11</v>
      </c>
      <c r="D12">
        <v>472</v>
      </c>
    </row>
    <row r="13" spans="1:4" x14ac:dyDescent="0.3">
      <c r="A13" t="s">
        <v>3</v>
      </c>
      <c r="B13" t="s">
        <v>15</v>
      </c>
      <c r="C13">
        <v>12</v>
      </c>
      <c r="D13">
        <v>363</v>
      </c>
    </row>
    <row r="14" spans="1:4" x14ac:dyDescent="0.3">
      <c r="A14" t="s">
        <v>16</v>
      </c>
      <c r="B14" t="s">
        <v>4</v>
      </c>
      <c r="C14">
        <v>13</v>
      </c>
      <c r="D14">
        <v>150</v>
      </c>
    </row>
    <row r="15" spans="1:4" x14ac:dyDescent="0.3">
      <c r="A15" t="s">
        <v>16</v>
      </c>
      <c r="B15" t="s">
        <v>5</v>
      </c>
      <c r="C15">
        <v>14</v>
      </c>
      <c r="D15">
        <v>12</v>
      </c>
    </row>
    <row r="16" spans="1:4" x14ac:dyDescent="0.3">
      <c r="A16" t="s">
        <v>16</v>
      </c>
      <c r="B16" t="s">
        <v>6</v>
      </c>
      <c r="C16">
        <v>15</v>
      </c>
      <c r="D16">
        <v>322</v>
      </c>
    </row>
    <row r="17" spans="1:4" x14ac:dyDescent="0.3">
      <c r="A17" t="s">
        <v>16</v>
      </c>
      <c r="B17" t="s">
        <v>7</v>
      </c>
      <c r="C17">
        <v>16</v>
      </c>
      <c r="D17">
        <v>366</v>
      </c>
    </row>
    <row r="18" spans="1:4" x14ac:dyDescent="0.3">
      <c r="A18" t="s">
        <v>16</v>
      </c>
      <c r="B18" t="s">
        <v>8</v>
      </c>
      <c r="C18">
        <v>17</v>
      </c>
      <c r="D18">
        <v>674</v>
      </c>
    </row>
    <row r="19" spans="1:4" x14ac:dyDescent="0.3">
      <c r="A19" t="s">
        <v>16</v>
      </c>
      <c r="B19" t="s">
        <v>9</v>
      </c>
      <c r="C19">
        <v>18</v>
      </c>
      <c r="D19">
        <v>634</v>
      </c>
    </row>
    <row r="20" spans="1:4" x14ac:dyDescent="0.3">
      <c r="A20" t="s">
        <v>16</v>
      </c>
      <c r="B20" t="s">
        <v>10</v>
      </c>
      <c r="C20">
        <v>19</v>
      </c>
      <c r="D20">
        <v>392</v>
      </c>
    </row>
    <row r="21" spans="1:4" x14ac:dyDescent="0.3">
      <c r="A21" t="s">
        <v>16</v>
      </c>
      <c r="B21" t="s">
        <v>11</v>
      </c>
      <c r="C21">
        <v>20</v>
      </c>
      <c r="D21">
        <v>448</v>
      </c>
    </row>
    <row r="22" spans="1:4" x14ac:dyDescent="0.3">
      <c r="A22" t="s">
        <v>16</v>
      </c>
      <c r="B22" t="s">
        <v>12</v>
      </c>
      <c r="C22">
        <v>21</v>
      </c>
      <c r="D22">
        <v>294</v>
      </c>
    </row>
    <row r="23" spans="1:4" x14ac:dyDescent="0.3">
      <c r="A23" t="s">
        <v>16</v>
      </c>
      <c r="B23" t="s">
        <v>13</v>
      </c>
      <c r="C23">
        <v>22</v>
      </c>
      <c r="D23">
        <v>81</v>
      </c>
    </row>
    <row r="24" spans="1:4" x14ac:dyDescent="0.3">
      <c r="A24" t="s">
        <v>17</v>
      </c>
      <c r="B24" t="s">
        <v>14</v>
      </c>
      <c r="C24">
        <v>23</v>
      </c>
      <c r="D24">
        <v>47</v>
      </c>
    </row>
    <row r="25" spans="1:4" x14ac:dyDescent="0.3">
      <c r="A25" t="s">
        <v>17</v>
      </c>
      <c r="B25" t="s">
        <v>15</v>
      </c>
      <c r="C25">
        <v>24</v>
      </c>
      <c r="D25">
        <v>-35</v>
      </c>
    </row>
    <row r="26" spans="1:4" x14ac:dyDescent="0.3">
      <c r="A26" t="s">
        <v>18</v>
      </c>
      <c r="B26" t="s">
        <v>4</v>
      </c>
      <c r="C26">
        <v>25</v>
      </c>
      <c r="D26">
        <v>50</v>
      </c>
    </row>
    <row r="27" spans="1:4" x14ac:dyDescent="0.3">
      <c r="A27" t="s">
        <v>18</v>
      </c>
      <c r="B27" t="s">
        <v>5</v>
      </c>
      <c r="C27">
        <v>26</v>
      </c>
      <c r="D27">
        <v>42</v>
      </c>
    </row>
    <row r="28" spans="1:4" x14ac:dyDescent="0.3">
      <c r="A28" t="s">
        <v>18</v>
      </c>
      <c r="B28" t="s">
        <v>6</v>
      </c>
      <c r="C28">
        <v>27</v>
      </c>
      <c r="D28">
        <v>239</v>
      </c>
    </row>
    <row r="29" spans="1:4" x14ac:dyDescent="0.3">
      <c r="A29" t="s">
        <v>18</v>
      </c>
      <c r="B29" t="s">
        <v>7</v>
      </c>
      <c r="C29">
        <v>28</v>
      </c>
      <c r="D29">
        <v>595</v>
      </c>
    </row>
    <row r="30" spans="1:4" x14ac:dyDescent="0.3">
      <c r="A30" t="s">
        <v>18</v>
      </c>
      <c r="B30" t="s">
        <v>8</v>
      </c>
      <c r="C30">
        <v>29</v>
      </c>
      <c r="D30">
        <v>716</v>
      </c>
    </row>
    <row r="31" spans="1:4" x14ac:dyDescent="0.3">
      <c r="A31" t="s">
        <v>18</v>
      </c>
      <c r="B31" t="s">
        <v>9</v>
      </c>
      <c r="C31">
        <v>30</v>
      </c>
      <c r="D31">
        <v>394</v>
      </c>
    </row>
    <row r="32" spans="1:4" x14ac:dyDescent="0.3">
      <c r="A32" t="s">
        <v>18</v>
      </c>
      <c r="B32" t="s">
        <v>10</v>
      </c>
      <c r="C32">
        <v>31</v>
      </c>
      <c r="D32">
        <v>505</v>
      </c>
    </row>
    <row r="33" spans="1:4" x14ac:dyDescent="0.3">
      <c r="A33" t="s">
        <v>18</v>
      </c>
      <c r="B33" t="s">
        <v>11</v>
      </c>
      <c r="C33">
        <v>32</v>
      </c>
      <c r="D33">
        <v>177</v>
      </c>
    </row>
    <row r="34" spans="1:4" x14ac:dyDescent="0.3">
      <c r="A34" t="s">
        <v>18</v>
      </c>
      <c r="B34" t="s">
        <v>12</v>
      </c>
      <c r="C34">
        <v>33</v>
      </c>
      <c r="D34">
        <v>178</v>
      </c>
    </row>
    <row r="35" spans="1:4" x14ac:dyDescent="0.3">
      <c r="A35" t="s">
        <v>18</v>
      </c>
      <c r="B35" t="s">
        <v>13</v>
      </c>
      <c r="C35">
        <v>34</v>
      </c>
      <c r="D35">
        <v>32</v>
      </c>
    </row>
    <row r="36" spans="1:4" x14ac:dyDescent="0.3">
      <c r="A36" t="s">
        <v>18</v>
      </c>
      <c r="B36" t="s">
        <v>14</v>
      </c>
      <c r="C36">
        <v>35</v>
      </c>
      <c r="D36">
        <v>39</v>
      </c>
    </row>
    <row r="37" spans="1:4" x14ac:dyDescent="0.3">
      <c r="A37" t="s">
        <v>18</v>
      </c>
      <c r="B37" t="s">
        <v>15</v>
      </c>
      <c r="C37">
        <v>36</v>
      </c>
      <c r="D37">
        <v>44</v>
      </c>
    </row>
    <row r="38" spans="1:4" x14ac:dyDescent="0.3">
      <c r="A38" t="s">
        <v>19</v>
      </c>
      <c r="B38" t="s">
        <v>4</v>
      </c>
      <c r="C38">
        <v>37</v>
      </c>
      <c r="D38">
        <v>-1</v>
      </c>
    </row>
    <row r="39" spans="1:4" x14ac:dyDescent="0.3">
      <c r="A39" t="s">
        <v>19</v>
      </c>
      <c r="B39" t="s">
        <v>5</v>
      </c>
      <c r="C39">
        <v>38</v>
      </c>
      <c r="D39">
        <v>53</v>
      </c>
    </row>
    <row r="40" spans="1:4" x14ac:dyDescent="0.3">
      <c r="A40" t="s">
        <v>19</v>
      </c>
      <c r="B40" t="s">
        <v>6</v>
      </c>
      <c r="C40">
        <v>39</v>
      </c>
      <c r="D40">
        <v>410</v>
      </c>
    </row>
    <row r="41" spans="1:4" x14ac:dyDescent="0.3">
      <c r="A41" t="s">
        <v>19</v>
      </c>
      <c r="B41" t="s">
        <v>7</v>
      </c>
      <c r="C41">
        <v>40</v>
      </c>
      <c r="D41">
        <v>760</v>
      </c>
    </row>
    <row r="42" spans="1:4" x14ac:dyDescent="0.3">
      <c r="A42" t="s">
        <v>19</v>
      </c>
      <c r="B42" t="s">
        <v>8</v>
      </c>
      <c r="C42">
        <v>41</v>
      </c>
      <c r="D42">
        <v>614</v>
      </c>
    </row>
    <row r="43" spans="1:4" x14ac:dyDescent="0.3">
      <c r="A43" t="s">
        <v>19</v>
      </c>
      <c r="B43" t="s">
        <v>9</v>
      </c>
      <c r="C43">
        <v>42</v>
      </c>
      <c r="D43">
        <v>487</v>
      </c>
    </row>
    <row r="44" spans="1:4" x14ac:dyDescent="0.3">
      <c r="A44" t="s">
        <v>19</v>
      </c>
      <c r="B44" t="s">
        <v>10</v>
      </c>
      <c r="C44">
        <v>43</v>
      </c>
      <c r="D44">
        <v>466</v>
      </c>
    </row>
    <row r="45" spans="1:4" x14ac:dyDescent="0.3">
      <c r="A45" t="s">
        <v>19</v>
      </c>
      <c r="B45" t="s">
        <v>11</v>
      </c>
      <c r="C45">
        <v>44</v>
      </c>
      <c r="D45">
        <v>515</v>
      </c>
    </row>
    <row r="46" spans="1:4" x14ac:dyDescent="0.3">
      <c r="A46" t="s">
        <v>19</v>
      </c>
      <c r="B46" t="s">
        <v>12</v>
      </c>
      <c r="C46">
        <v>45</v>
      </c>
      <c r="D46">
        <v>102</v>
      </c>
    </row>
    <row r="47" spans="1:4" x14ac:dyDescent="0.3">
      <c r="A47" t="s">
        <v>19</v>
      </c>
      <c r="B47" t="s">
        <v>13</v>
      </c>
      <c r="C47">
        <v>46</v>
      </c>
      <c r="D47">
        <v>77</v>
      </c>
    </row>
    <row r="48" spans="1:4" x14ac:dyDescent="0.3">
      <c r="A48" t="s">
        <v>19</v>
      </c>
      <c r="B48" t="s">
        <v>14</v>
      </c>
      <c r="C48">
        <v>47</v>
      </c>
      <c r="D48">
        <v>59</v>
      </c>
    </row>
    <row r="49" spans="1:4" x14ac:dyDescent="0.3">
      <c r="A49" t="s">
        <v>19</v>
      </c>
      <c r="B49" t="s">
        <v>15</v>
      </c>
      <c r="C49">
        <v>48</v>
      </c>
      <c r="D49">
        <v>46</v>
      </c>
    </row>
    <row r="50" spans="1:4" x14ac:dyDescent="0.3">
      <c r="A50" t="s">
        <v>20</v>
      </c>
      <c r="B50" t="s">
        <v>4</v>
      </c>
      <c r="C50">
        <v>49</v>
      </c>
      <c r="D50">
        <v>46</v>
      </c>
    </row>
    <row r="51" spans="1:4" x14ac:dyDescent="0.3">
      <c r="A51" t="s">
        <v>20</v>
      </c>
      <c r="B51" t="s">
        <v>5</v>
      </c>
      <c r="C51">
        <v>50</v>
      </c>
      <c r="D51">
        <v>56</v>
      </c>
    </row>
    <row r="52" spans="1:4" x14ac:dyDescent="0.3">
      <c r="A52" t="s">
        <v>20</v>
      </c>
      <c r="B52" t="s">
        <v>6</v>
      </c>
      <c r="C52">
        <v>51</v>
      </c>
      <c r="D52">
        <v>148</v>
      </c>
    </row>
    <row r="53" spans="1:4" x14ac:dyDescent="0.3">
      <c r="A53" t="s">
        <v>20</v>
      </c>
      <c r="B53" t="s">
        <v>7</v>
      </c>
      <c r="C53">
        <v>52</v>
      </c>
      <c r="D53">
        <v>525</v>
      </c>
    </row>
    <row r="54" spans="1:4" x14ac:dyDescent="0.3">
      <c r="A54" t="s">
        <v>20</v>
      </c>
      <c r="B54" t="s">
        <v>8</v>
      </c>
      <c r="C54">
        <v>53</v>
      </c>
      <c r="D54">
        <v>607</v>
      </c>
    </row>
    <row r="55" spans="1:4" x14ac:dyDescent="0.3">
      <c r="A55" t="s">
        <v>20</v>
      </c>
      <c r="B55" t="s">
        <v>9</v>
      </c>
      <c r="C55">
        <v>54</v>
      </c>
      <c r="D55">
        <v>155</v>
      </c>
    </row>
    <row r="56" spans="1:4" x14ac:dyDescent="0.3">
      <c r="A56" t="s">
        <v>20</v>
      </c>
      <c r="B56" t="s">
        <v>10</v>
      </c>
      <c r="C56">
        <v>55</v>
      </c>
      <c r="D56">
        <v>360</v>
      </c>
    </row>
    <row r="57" spans="1:4" x14ac:dyDescent="0.3">
      <c r="A57" t="s">
        <v>20</v>
      </c>
      <c r="B57" t="s">
        <v>11</v>
      </c>
      <c r="C57">
        <v>56</v>
      </c>
      <c r="D57">
        <v>471</v>
      </c>
    </row>
    <row r="58" spans="1:4" x14ac:dyDescent="0.3">
      <c r="A58" t="s">
        <v>20</v>
      </c>
      <c r="B58" t="s">
        <v>12</v>
      </c>
      <c r="C58">
        <v>57</v>
      </c>
      <c r="D58">
        <v>7</v>
      </c>
    </row>
    <row r="59" spans="1:4" x14ac:dyDescent="0.3">
      <c r="A59" t="s">
        <v>20</v>
      </c>
      <c r="B59" t="s">
        <v>13</v>
      </c>
      <c r="C59">
        <v>58</v>
      </c>
      <c r="D59">
        <v>0</v>
      </c>
    </row>
    <row r="60" spans="1:4" x14ac:dyDescent="0.3">
      <c r="A60" t="s">
        <v>20</v>
      </c>
      <c r="B60" t="s">
        <v>14</v>
      </c>
      <c r="C60">
        <v>59</v>
      </c>
      <c r="D60">
        <v>32</v>
      </c>
    </row>
    <row r="61" spans="1:4" x14ac:dyDescent="0.3">
      <c r="A61" t="s">
        <v>20</v>
      </c>
      <c r="B61" t="s">
        <v>15</v>
      </c>
      <c r="C61">
        <v>60</v>
      </c>
      <c r="D6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1B2D-2778-4897-B23D-CEAC7D5D8A71}">
  <dimension ref="A1:E13"/>
  <sheetViews>
    <sheetView topLeftCell="M1" workbookViewId="0">
      <selection sqref="A1:E13"/>
    </sheetView>
  </sheetViews>
  <sheetFormatPr defaultRowHeight="15.6" x14ac:dyDescent="0.3"/>
  <cols>
    <col min="3" max="3" width="16" customWidth="1"/>
    <col min="4" max="4" width="21.5" customWidth="1"/>
    <col min="5" max="5" width="15.898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44</v>
      </c>
      <c r="E1" t="s">
        <v>23</v>
      </c>
    </row>
    <row r="2" spans="1:5" x14ac:dyDescent="0.3">
      <c r="A2" t="s">
        <v>3</v>
      </c>
      <c r="B2" t="s">
        <v>24</v>
      </c>
      <c r="C2">
        <v>96</v>
      </c>
      <c r="D2">
        <v>0.46994321519483062</v>
      </c>
      <c r="E2">
        <v>5.6470588235294121</v>
      </c>
    </row>
    <row r="3" spans="1:5" x14ac:dyDescent="0.3">
      <c r="A3" t="s">
        <v>3</v>
      </c>
      <c r="B3" t="s">
        <v>5</v>
      </c>
      <c r="C3">
        <v>657</v>
      </c>
      <c r="D3">
        <v>3.2161738789896219</v>
      </c>
      <c r="E3">
        <v>38.647058823529413</v>
      </c>
    </row>
    <row r="4" spans="1:5" x14ac:dyDescent="0.3">
      <c r="A4" t="s">
        <v>3</v>
      </c>
      <c r="B4" t="s">
        <v>6</v>
      </c>
      <c r="C4">
        <v>482</v>
      </c>
      <c r="D4">
        <v>2.3595065596240454</v>
      </c>
      <c r="E4">
        <v>28.352941176470587</v>
      </c>
    </row>
    <row r="5" spans="1:5" x14ac:dyDescent="0.3">
      <c r="A5" t="s">
        <v>3</v>
      </c>
      <c r="B5" t="s">
        <v>7</v>
      </c>
      <c r="C5">
        <v>932</v>
      </c>
      <c r="D5">
        <v>4.5623653808498137</v>
      </c>
      <c r="E5">
        <v>54.823529411764703</v>
      </c>
    </row>
    <row r="6" spans="1:5" x14ac:dyDescent="0.3">
      <c r="A6" t="s">
        <v>3</v>
      </c>
      <c r="B6" t="s">
        <v>8</v>
      </c>
      <c r="C6">
        <v>1156</v>
      </c>
      <c r="D6">
        <v>5.6588995496377521</v>
      </c>
      <c r="E6">
        <v>68</v>
      </c>
    </row>
    <row r="7" spans="1:5" x14ac:dyDescent="0.3">
      <c r="A7" t="s">
        <v>3</v>
      </c>
      <c r="B7" t="s">
        <v>31</v>
      </c>
      <c r="C7">
        <v>982</v>
      </c>
      <c r="D7">
        <v>4.8071274720971218</v>
      </c>
      <c r="E7">
        <v>57.764705882352942</v>
      </c>
    </row>
    <row r="8" spans="1:5" x14ac:dyDescent="0.3">
      <c r="A8" t="s">
        <v>3</v>
      </c>
      <c r="B8" t="s">
        <v>33</v>
      </c>
      <c r="C8">
        <v>853</v>
      </c>
      <c r="D8">
        <v>4.1756412766790678</v>
      </c>
      <c r="E8">
        <v>50.176470588235297</v>
      </c>
    </row>
    <row r="9" spans="1:5" x14ac:dyDescent="0.3">
      <c r="A9" t="s">
        <v>3</v>
      </c>
      <c r="B9" t="s">
        <v>11</v>
      </c>
      <c r="C9">
        <v>874</v>
      </c>
      <c r="D9">
        <v>4.2784413550029372</v>
      </c>
      <c r="E9">
        <v>51.411764705882355</v>
      </c>
    </row>
    <row r="10" spans="1:5" x14ac:dyDescent="0.3">
      <c r="A10" t="s">
        <v>3</v>
      </c>
      <c r="B10" t="s">
        <v>12</v>
      </c>
      <c r="C10">
        <v>445</v>
      </c>
      <c r="D10">
        <v>2.1783826121010379</v>
      </c>
      <c r="E10">
        <v>26.176470588235293</v>
      </c>
    </row>
    <row r="11" spans="1:5" x14ac:dyDescent="0.3">
      <c r="A11" t="s">
        <v>3</v>
      </c>
      <c r="B11" t="s">
        <v>13</v>
      </c>
      <c r="C11">
        <v>558</v>
      </c>
      <c r="D11">
        <v>2.7315449383199528</v>
      </c>
      <c r="E11">
        <v>32.823529411764703</v>
      </c>
    </row>
    <row r="12" spans="1:5" x14ac:dyDescent="0.3">
      <c r="A12" t="s">
        <v>3</v>
      </c>
      <c r="B12" t="s">
        <v>14</v>
      </c>
      <c r="C12">
        <v>472</v>
      </c>
      <c r="D12">
        <v>2.3105541413745838</v>
      </c>
      <c r="E12">
        <v>27.764705882352942</v>
      </c>
    </row>
    <row r="13" spans="1:5" x14ac:dyDescent="0.3">
      <c r="A13" t="s">
        <v>3</v>
      </c>
      <c r="B13" t="s">
        <v>39</v>
      </c>
      <c r="C13">
        <v>363</v>
      </c>
      <c r="D13">
        <v>1.7769727824554531</v>
      </c>
      <c r="E13">
        <v>21.352941176470587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AEAD-A4CF-4F4D-B632-A678077AE602}">
  <dimension ref="A1:BN71"/>
  <sheetViews>
    <sheetView topLeftCell="AU1" zoomScale="55" zoomScaleNormal="55" workbookViewId="0">
      <selection activeCell="BH16" sqref="BH16"/>
    </sheetView>
  </sheetViews>
  <sheetFormatPr defaultColWidth="11" defaultRowHeight="15.6" x14ac:dyDescent="0.3"/>
  <cols>
    <col min="2" max="2" width="20.69921875" bestFit="1" customWidth="1"/>
    <col min="3" max="3" width="15.19921875" bestFit="1" customWidth="1"/>
    <col min="4" max="8" width="11.8984375" bestFit="1" customWidth="1"/>
    <col min="9" max="9" width="13.19921875" bestFit="1" customWidth="1"/>
    <col min="10" max="11" width="20.796875" bestFit="1" customWidth="1"/>
    <col min="12" max="15" width="11.8984375" bestFit="1" customWidth="1"/>
    <col min="36" max="36" width="20.69921875" bestFit="1" customWidth="1"/>
    <col min="37" max="37" width="15.19921875" bestFit="1" customWidth="1"/>
    <col min="38" max="38" width="26.09765625" bestFit="1" customWidth="1"/>
    <col min="39" max="39" width="15" bestFit="1" customWidth="1"/>
    <col min="40" max="40" width="8.796875" customWidth="1"/>
    <col min="41" max="41" width="4.796875" bestFit="1" customWidth="1"/>
    <col min="42" max="42" width="4.09765625" bestFit="1" customWidth="1"/>
    <col min="43" max="43" width="3.8984375" bestFit="1" customWidth="1"/>
    <col min="44" max="44" width="5.296875" customWidth="1"/>
    <col min="45" max="45" width="5.59765625" hidden="1" customWidth="1"/>
    <col min="46" max="46" width="26.19921875" bestFit="1" customWidth="1"/>
    <col min="47" max="47" width="15.69921875" bestFit="1" customWidth="1"/>
    <col min="48" max="48" width="7.8984375" bestFit="1" customWidth="1"/>
    <col min="49" max="49" width="10.796875" bestFit="1" customWidth="1"/>
    <col min="50" max="50" width="8.59765625" bestFit="1" customWidth="1"/>
    <col min="51" max="51" width="6.09765625" bestFit="1" customWidth="1"/>
    <col min="52" max="52" width="10.8984375" bestFit="1" customWidth="1"/>
    <col min="53" max="55" width="12.69921875" bestFit="1" customWidth="1"/>
    <col min="56" max="56" width="14.69921875" bestFit="1" customWidth="1"/>
    <col min="57" max="57" width="12.8984375" bestFit="1" customWidth="1"/>
    <col min="58" max="61" width="12.69921875" bestFit="1" customWidth="1"/>
    <col min="62" max="62" width="15.8984375" bestFit="1" customWidth="1"/>
    <col min="63" max="63" width="32" customWidth="1"/>
    <col min="64" max="64" width="38" customWidth="1"/>
    <col min="65" max="67" width="12.69921875" bestFit="1" customWidth="1"/>
    <col min="68" max="68" width="14.59765625" bestFit="1" customWidth="1"/>
    <col min="69" max="73" width="12.69921875" bestFit="1" customWidth="1"/>
    <col min="74" max="74" width="14.796875" bestFit="1" customWidth="1"/>
    <col min="75" max="79" width="12.69921875" bestFit="1" customWidth="1"/>
    <col min="80" max="80" width="14.59765625" bestFit="1" customWidth="1"/>
    <col min="81" max="83" width="12.69921875" bestFit="1" customWidth="1"/>
    <col min="84" max="84" width="4.796875" bestFit="1" customWidth="1"/>
    <col min="85" max="85" width="12.69921875" bestFit="1" customWidth="1"/>
    <col min="86" max="86" width="14.796875" bestFit="1" customWidth="1"/>
    <col min="87" max="87" width="12.69921875" bestFit="1" customWidth="1"/>
    <col min="88" max="88" width="4.8984375" bestFit="1" customWidth="1"/>
    <col min="89" max="91" width="12.69921875" bestFit="1" customWidth="1"/>
    <col min="92" max="92" width="14.59765625" bestFit="1" customWidth="1"/>
    <col min="93" max="94" width="12.69921875" bestFit="1" customWidth="1"/>
    <col min="95" max="95" width="3.19921875" bestFit="1" customWidth="1"/>
    <col min="96" max="97" width="12.69921875" bestFit="1" customWidth="1"/>
    <col min="98" max="98" width="14.796875" bestFit="1" customWidth="1"/>
    <col min="99" max="99" width="12.59765625" bestFit="1" customWidth="1"/>
    <col min="100" max="103" width="12.69921875" bestFit="1" customWidth="1"/>
    <col min="104" max="104" width="15.59765625" bestFit="1" customWidth="1"/>
    <col min="105" max="105" width="12.8984375" bestFit="1" customWidth="1"/>
    <col min="106" max="109" width="12.69921875" bestFit="1" customWidth="1"/>
    <col min="110" max="110" width="15.8984375" bestFit="1" customWidth="1"/>
    <col min="111" max="111" width="12.69921875" bestFit="1" customWidth="1"/>
  </cols>
  <sheetData>
    <row r="1" spans="1:66" ht="16.2" thickBot="1" x14ac:dyDescent="0.35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  <c r="I1" t="s">
        <v>23</v>
      </c>
      <c r="AH1" t="s">
        <v>0</v>
      </c>
      <c r="AI1" t="s">
        <v>1</v>
      </c>
      <c r="AJ1" t="s">
        <v>45</v>
      </c>
      <c r="AK1" t="s">
        <v>53</v>
      </c>
    </row>
    <row r="2" spans="1:66" x14ac:dyDescent="0.3">
      <c r="A2" s="38" t="s">
        <v>3</v>
      </c>
      <c r="B2" s="5" t="s">
        <v>24</v>
      </c>
      <c r="C2" s="5">
        <v>96</v>
      </c>
      <c r="D2" s="6">
        <f>C2/SUM($C$2:$C$61)</f>
        <v>4.6994321519483063E-3</v>
      </c>
      <c r="E2" s="6">
        <f>D2</f>
        <v>4.6994321519483063E-3</v>
      </c>
      <c r="F2" s="7">
        <v>6</v>
      </c>
      <c r="G2" s="21" t="s">
        <v>25</v>
      </c>
      <c r="H2" s="21"/>
      <c r="I2">
        <f>F2*17</f>
        <v>102</v>
      </c>
      <c r="AH2" s="5" t="s">
        <v>3</v>
      </c>
      <c r="AI2" s="5" t="s">
        <v>24</v>
      </c>
      <c r="AJ2">
        <v>6</v>
      </c>
    </row>
    <row r="3" spans="1:66" x14ac:dyDescent="0.3">
      <c r="A3" s="38"/>
      <c r="B3" s="5" t="s">
        <v>5</v>
      </c>
      <c r="C3" s="5">
        <v>657</v>
      </c>
      <c r="D3" s="6">
        <f t="shared" ref="D3:D61" si="0">C3/SUM($C$2:$C$61)</f>
        <v>3.216173878989622E-2</v>
      </c>
      <c r="E3" s="6">
        <f>SUM($D$2:D3)</f>
        <v>3.6861170941844525E-2</v>
      </c>
      <c r="F3" s="7">
        <v>39</v>
      </c>
      <c r="G3" s="20" t="s">
        <v>26</v>
      </c>
      <c r="H3" s="20">
        <v>655.83333333333337</v>
      </c>
      <c r="I3">
        <f t="shared" ref="I3:I13" si="1">F3*17</f>
        <v>663</v>
      </c>
      <c r="N3" s="3"/>
      <c r="AH3" s="5" t="s">
        <v>3</v>
      </c>
      <c r="AI3" s="5" t="s">
        <v>5</v>
      </c>
      <c r="AJ3">
        <v>39</v>
      </c>
    </row>
    <row r="4" spans="1:66" x14ac:dyDescent="0.3">
      <c r="A4" s="38"/>
      <c r="B4" s="5" t="s">
        <v>6</v>
      </c>
      <c r="C4" s="5">
        <v>482</v>
      </c>
      <c r="D4" s="6">
        <f t="shared" si="0"/>
        <v>2.3595065596240455E-2</v>
      </c>
      <c r="E4" s="6">
        <f>SUM($D$2:D4)</f>
        <v>6.0456236538084976E-2</v>
      </c>
      <c r="F4" s="7">
        <v>29</v>
      </c>
      <c r="G4" s="20" t="s">
        <v>27</v>
      </c>
      <c r="H4" s="20">
        <v>88.612694327390813</v>
      </c>
      <c r="I4">
        <f t="shared" si="1"/>
        <v>493</v>
      </c>
      <c r="AH4" s="5" t="s">
        <v>3</v>
      </c>
      <c r="AI4" s="5" t="s">
        <v>6</v>
      </c>
      <c r="AJ4">
        <v>29</v>
      </c>
    </row>
    <row r="5" spans="1:66" x14ac:dyDescent="0.3">
      <c r="A5" s="38"/>
      <c r="B5" s="5" t="s">
        <v>7</v>
      </c>
      <c r="C5" s="5">
        <v>932</v>
      </c>
      <c r="D5" s="6">
        <f t="shared" si="0"/>
        <v>4.5623653808498137E-2</v>
      </c>
      <c r="E5" s="6">
        <f>SUM($D$2:D5)</f>
        <v>0.10607989034658311</v>
      </c>
      <c r="F5" s="7">
        <v>55</v>
      </c>
      <c r="G5" s="20" t="s">
        <v>28</v>
      </c>
      <c r="H5" s="20">
        <v>607.5</v>
      </c>
      <c r="I5">
        <f t="shared" si="1"/>
        <v>935</v>
      </c>
      <c r="P5" t="s">
        <v>29</v>
      </c>
      <c r="Z5" s="5" t="s">
        <v>24</v>
      </c>
      <c r="AA5" s="5">
        <f>SUM(AB5:AF5)</f>
        <v>384</v>
      </c>
      <c r="AB5" s="5">
        <v>96</v>
      </c>
      <c r="AC5" s="8">
        <v>150</v>
      </c>
      <c r="AD5" s="11">
        <v>50</v>
      </c>
      <c r="AE5" s="14">
        <v>42</v>
      </c>
      <c r="AF5" s="17">
        <v>46</v>
      </c>
      <c r="AH5" s="5" t="s">
        <v>3</v>
      </c>
      <c r="AI5" s="5" t="s">
        <v>7</v>
      </c>
      <c r="AJ5">
        <v>55</v>
      </c>
      <c r="AK5" s="5">
        <v>932</v>
      </c>
    </row>
    <row r="6" spans="1:66" x14ac:dyDescent="0.3">
      <c r="A6" s="38"/>
      <c r="B6" s="5" t="s">
        <v>8</v>
      </c>
      <c r="C6" s="5">
        <v>1156</v>
      </c>
      <c r="D6" s="6">
        <f t="shared" si="0"/>
        <v>5.6588995496377519E-2</v>
      </c>
      <c r="E6" s="6">
        <f>SUM($D$2:D6)</f>
        <v>0.16266888584296063</v>
      </c>
      <c r="F6" s="7">
        <v>68</v>
      </c>
      <c r="G6" s="20" t="s">
        <v>30</v>
      </c>
      <c r="H6" s="20">
        <v>306.96337754122266</v>
      </c>
      <c r="I6">
        <f t="shared" si="1"/>
        <v>1156</v>
      </c>
      <c r="Z6" s="5" t="s">
        <v>5</v>
      </c>
      <c r="AA6" s="5">
        <f>SUM(AB6:AF6)</f>
        <v>820</v>
      </c>
      <c r="AB6" s="5">
        <v>657</v>
      </c>
      <c r="AC6" s="8">
        <v>12</v>
      </c>
      <c r="AD6" s="11">
        <v>42</v>
      </c>
      <c r="AE6" s="14">
        <v>53</v>
      </c>
      <c r="AF6" s="17">
        <v>56</v>
      </c>
      <c r="AH6" s="5" t="s">
        <v>3</v>
      </c>
      <c r="AI6" s="5" t="s">
        <v>8</v>
      </c>
      <c r="AJ6">
        <v>68</v>
      </c>
      <c r="AK6" s="5">
        <v>1156</v>
      </c>
    </row>
    <row r="7" spans="1:66" x14ac:dyDescent="0.3">
      <c r="A7" s="38"/>
      <c r="B7" s="5" t="s">
        <v>31</v>
      </c>
      <c r="C7" s="5">
        <v>982</v>
      </c>
      <c r="D7" s="6">
        <f t="shared" si="0"/>
        <v>4.8071274720971217E-2</v>
      </c>
      <c r="E7" s="6">
        <f>SUM($D$2:D7)</f>
        <v>0.21074016056393186</v>
      </c>
      <c r="F7" s="7">
        <v>58</v>
      </c>
      <c r="G7" s="20" t="s">
        <v>32</v>
      </c>
      <c r="H7" s="20">
        <v>94226.515151515181</v>
      </c>
      <c r="I7">
        <f t="shared" si="1"/>
        <v>986</v>
      </c>
      <c r="Z7" s="5" t="s">
        <v>6</v>
      </c>
      <c r="AA7" s="5">
        <f t="shared" ref="AA7:AA16" si="2">SUM(AB7:AF7)</f>
        <v>1601</v>
      </c>
      <c r="AB7" s="5">
        <v>482</v>
      </c>
      <c r="AC7" s="8">
        <v>322</v>
      </c>
      <c r="AD7" s="11">
        <v>239</v>
      </c>
      <c r="AE7" s="14">
        <v>410</v>
      </c>
      <c r="AF7" s="17">
        <v>148</v>
      </c>
      <c r="AH7" s="5" t="s">
        <v>3</v>
      </c>
      <c r="AI7" s="5" t="s">
        <v>31</v>
      </c>
      <c r="AJ7">
        <v>58</v>
      </c>
      <c r="AK7" s="5">
        <v>982</v>
      </c>
    </row>
    <row r="8" spans="1:66" x14ac:dyDescent="0.3">
      <c r="A8" s="38"/>
      <c r="B8" s="5" t="s">
        <v>33</v>
      </c>
      <c r="C8" s="5">
        <v>853</v>
      </c>
      <c r="D8" s="6">
        <f t="shared" si="0"/>
        <v>4.1756412766790679E-2</v>
      </c>
      <c r="E8" s="6">
        <f>SUM($D$2:D8)</f>
        <v>0.25249657333072251</v>
      </c>
      <c r="F8" s="7">
        <v>51</v>
      </c>
      <c r="G8" s="20" t="s">
        <v>34</v>
      </c>
      <c r="H8" s="20">
        <v>-0.60449600638548384</v>
      </c>
      <c r="I8">
        <f t="shared" si="1"/>
        <v>867</v>
      </c>
      <c r="Z8" s="5" t="s">
        <v>7</v>
      </c>
      <c r="AA8" s="5">
        <f t="shared" si="2"/>
        <v>3178</v>
      </c>
      <c r="AB8" s="5">
        <v>932</v>
      </c>
      <c r="AC8" s="8">
        <v>366</v>
      </c>
      <c r="AD8" s="11">
        <v>595</v>
      </c>
      <c r="AE8" s="14">
        <v>760</v>
      </c>
      <c r="AF8" s="17">
        <v>525</v>
      </c>
      <c r="AH8" s="5" t="s">
        <v>3</v>
      </c>
      <c r="AI8" s="5" t="s">
        <v>33</v>
      </c>
      <c r="AJ8">
        <v>51</v>
      </c>
      <c r="AK8" s="5">
        <v>853</v>
      </c>
      <c r="AT8" s="23" t="s">
        <v>46</v>
      </c>
      <c r="AU8" s="23" t="s">
        <v>47</v>
      </c>
      <c r="AV8" s="23"/>
      <c r="AW8" s="23"/>
      <c r="AX8" s="23"/>
      <c r="AY8" s="23"/>
      <c r="AZ8" s="23"/>
    </row>
    <row r="9" spans="1:66" x14ac:dyDescent="0.3">
      <c r="A9" s="38"/>
      <c r="B9" s="5" t="s">
        <v>11</v>
      </c>
      <c r="C9" s="5">
        <v>874</v>
      </c>
      <c r="D9" s="6">
        <f t="shared" si="0"/>
        <v>4.278441355002937E-2</v>
      </c>
      <c r="E9" s="6">
        <f>SUM($D$2:D9)</f>
        <v>0.29528098688075188</v>
      </c>
      <c r="F9" s="7">
        <v>52</v>
      </c>
      <c r="G9" s="20" t="s">
        <v>35</v>
      </c>
      <c r="H9" s="20">
        <v>-8.8286286839993108E-2</v>
      </c>
      <c r="I9">
        <f t="shared" si="1"/>
        <v>884</v>
      </c>
      <c r="Z9" s="5" t="s">
        <v>8</v>
      </c>
      <c r="AA9" s="5">
        <f t="shared" si="2"/>
        <v>3767</v>
      </c>
      <c r="AB9" s="5">
        <v>1156</v>
      </c>
      <c r="AC9" s="8">
        <v>674</v>
      </c>
      <c r="AD9" s="11">
        <v>716</v>
      </c>
      <c r="AE9" s="14">
        <v>614</v>
      </c>
      <c r="AF9" s="17">
        <v>607</v>
      </c>
      <c r="AH9" s="5" t="s">
        <v>3</v>
      </c>
      <c r="AI9" s="5" t="s">
        <v>11</v>
      </c>
      <c r="AJ9">
        <v>52</v>
      </c>
      <c r="AK9" s="5">
        <v>874</v>
      </c>
      <c r="AT9" s="23" t="s">
        <v>0</v>
      </c>
      <c r="AU9" s="23" t="s">
        <v>48</v>
      </c>
      <c r="AV9" s="23" t="s">
        <v>49</v>
      </c>
      <c r="AW9" s="23" t="s">
        <v>50</v>
      </c>
      <c r="AX9" s="23" t="s">
        <v>51</v>
      </c>
      <c r="AY9" s="23" t="s">
        <v>52</v>
      </c>
      <c r="AZ9" s="23" t="s">
        <v>42</v>
      </c>
    </row>
    <row r="10" spans="1:66" x14ac:dyDescent="0.3">
      <c r="A10" s="38"/>
      <c r="B10" s="5" t="s">
        <v>12</v>
      </c>
      <c r="C10" s="5">
        <v>445</v>
      </c>
      <c r="D10" s="6">
        <f t="shared" si="0"/>
        <v>2.1783826121010378E-2</v>
      </c>
      <c r="E10" s="6">
        <f>SUM($D$2:D10)</f>
        <v>0.31706481300176226</v>
      </c>
      <c r="F10" s="7">
        <v>27</v>
      </c>
      <c r="G10" s="20" t="s">
        <v>36</v>
      </c>
      <c r="H10" s="20">
        <v>1060</v>
      </c>
      <c r="I10">
        <f t="shared" si="1"/>
        <v>459</v>
      </c>
      <c r="Z10" s="5" t="s">
        <v>31</v>
      </c>
      <c r="AA10" s="5">
        <f t="shared" si="2"/>
        <v>2652</v>
      </c>
      <c r="AB10" s="5">
        <v>982</v>
      </c>
      <c r="AC10" s="8">
        <v>634</v>
      </c>
      <c r="AD10" s="11">
        <v>394</v>
      </c>
      <c r="AE10" s="14">
        <v>487</v>
      </c>
      <c r="AF10" s="17">
        <v>155</v>
      </c>
      <c r="AH10" s="5" t="s">
        <v>3</v>
      </c>
      <c r="AI10" s="5" t="s">
        <v>12</v>
      </c>
      <c r="AJ10">
        <v>27</v>
      </c>
      <c r="AK10" s="31"/>
      <c r="AT10" s="24" t="s">
        <v>24</v>
      </c>
      <c r="AU10" s="30">
        <v>6</v>
      </c>
      <c r="AV10" s="27">
        <v>9</v>
      </c>
      <c r="AW10" s="26">
        <v>3</v>
      </c>
      <c r="AX10" s="28">
        <v>3</v>
      </c>
      <c r="AY10" s="29">
        <v>3</v>
      </c>
      <c r="AZ10" s="25">
        <v>24</v>
      </c>
    </row>
    <row r="11" spans="1:66" ht="16.2" thickBot="1" x14ac:dyDescent="0.35">
      <c r="A11" s="38"/>
      <c r="B11" s="5" t="s">
        <v>13</v>
      </c>
      <c r="C11" s="5">
        <v>558</v>
      </c>
      <c r="D11" s="6">
        <f t="shared" si="0"/>
        <v>2.731544938319953E-2</v>
      </c>
      <c r="E11" s="6">
        <f>SUM($D$2:D11)</f>
        <v>0.34438026238496178</v>
      </c>
      <c r="F11" s="7">
        <v>33</v>
      </c>
      <c r="G11" s="20" t="s">
        <v>37</v>
      </c>
      <c r="H11" s="20">
        <v>96</v>
      </c>
      <c r="I11">
        <f t="shared" si="1"/>
        <v>561</v>
      </c>
      <c r="Z11" s="5" t="s">
        <v>33</v>
      </c>
      <c r="AA11" s="5">
        <f t="shared" si="2"/>
        <v>2576</v>
      </c>
      <c r="AB11" s="5">
        <v>853</v>
      </c>
      <c r="AC11" s="8">
        <v>392</v>
      </c>
      <c r="AD11" s="11">
        <v>505</v>
      </c>
      <c r="AE11" s="14">
        <v>466</v>
      </c>
      <c r="AF11" s="17">
        <v>360</v>
      </c>
      <c r="AH11" s="5" t="s">
        <v>3</v>
      </c>
      <c r="AI11" s="5" t="s">
        <v>13</v>
      </c>
      <c r="AJ11">
        <v>33</v>
      </c>
      <c r="AT11" s="24" t="s">
        <v>5</v>
      </c>
      <c r="AU11" s="30">
        <v>39</v>
      </c>
      <c r="AV11" s="27">
        <v>1</v>
      </c>
      <c r="AW11" s="26">
        <v>3</v>
      </c>
      <c r="AX11" s="28">
        <v>4</v>
      </c>
      <c r="AY11" s="29">
        <v>4</v>
      </c>
      <c r="AZ11" s="25">
        <v>51</v>
      </c>
    </row>
    <row r="12" spans="1:66" x14ac:dyDescent="0.3">
      <c r="A12" s="38"/>
      <c r="B12" s="5" t="s">
        <v>14</v>
      </c>
      <c r="C12" s="5">
        <v>472</v>
      </c>
      <c r="D12" s="6">
        <f t="shared" si="0"/>
        <v>2.310554141374584E-2</v>
      </c>
      <c r="E12" s="6">
        <f>SUM($D$2:D12)</f>
        <v>0.3674858037987076</v>
      </c>
      <c r="F12" s="7">
        <v>28</v>
      </c>
      <c r="G12" s="20" t="s">
        <v>38</v>
      </c>
      <c r="H12" s="20">
        <v>1156</v>
      </c>
      <c r="I12">
        <f t="shared" si="1"/>
        <v>476</v>
      </c>
      <c r="Z12" s="5" t="s">
        <v>11</v>
      </c>
      <c r="AA12" s="5">
        <f t="shared" si="2"/>
        <v>2485</v>
      </c>
      <c r="AB12" s="5">
        <v>874</v>
      </c>
      <c r="AC12" s="8">
        <v>448</v>
      </c>
      <c r="AD12" s="11">
        <v>177</v>
      </c>
      <c r="AE12" s="14">
        <v>515</v>
      </c>
      <c r="AF12" s="17">
        <v>471</v>
      </c>
      <c r="AH12" s="5" t="s">
        <v>3</v>
      </c>
      <c r="AI12" s="5" t="s">
        <v>14</v>
      </c>
      <c r="AJ12">
        <v>28</v>
      </c>
      <c r="AT12" s="24" t="s">
        <v>6</v>
      </c>
      <c r="AU12" s="30">
        <v>29</v>
      </c>
      <c r="AV12" s="27">
        <v>19</v>
      </c>
      <c r="AW12" s="26">
        <v>15</v>
      </c>
      <c r="AX12" s="28">
        <v>25</v>
      </c>
      <c r="AY12" s="29">
        <v>9</v>
      </c>
      <c r="AZ12" s="25">
        <v>97</v>
      </c>
      <c r="BC12" t="s">
        <v>16</v>
      </c>
      <c r="BD12" t="s">
        <v>18</v>
      </c>
      <c r="BE12" t="s">
        <v>19</v>
      </c>
      <c r="BF12" t="s">
        <v>20</v>
      </c>
      <c r="BJ12" s="43" t="s">
        <v>62</v>
      </c>
      <c r="BK12" s="44" t="s">
        <v>60</v>
      </c>
      <c r="BL12" s="45" t="s">
        <v>61</v>
      </c>
    </row>
    <row r="13" spans="1:66" ht="16.2" thickBot="1" x14ac:dyDescent="0.35">
      <c r="A13" s="38"/>
      <c r="B13" s="5" t="s">
        <v>39</v>
      </c>
      <c r="C13" s="5">
        <v>363</v>
      </c>
      <c r="D13" s="6">
        <f t="shared" si="0"/>
        <v>1.7769727824554531E-2</v>
      </c>
      <c r="E13" s="6">
        <f>SUM($D$2:D13)</f>
        <v>0.38525553162326215</v>
      </c>
      <c r="F13" s="7">
        <v>22</v>
      </c>
      <c r="I13">
        <f t="shared" si="1"/>
        <v>374</v>
      </c>
      <c r="Z13" s="5" t="s">
        <v>12</v>
      </c>
      <c r="AA13" s="5">
        <f t="shared" si="2"/>
        <v>1026</v>
      </c>
      <c r="AB13" s="5">
        <v>445</v>
      </c>
      <c r="AC13" s="8">
        <v>294</v>
      </c>
      <c r="AD13" s="11">
        <v>178</v>
      </c>
      <c r="AE13" s="14">
        <v>102</v>
      </c>
      <c r="AF13" s="17">
        <v>7</v>
      </c>
      <c r="AH13" s="5" t="s">
        <v>3</v>
      </c>
      <c r="AI13" s="5" t="s">
        <v>39</v>
      </c>
      <c r="AJ13">
        <v>22</v>
      </c>
      <c r="AT13" s="24" t="s">
        <v>7</v>
      </c>
      <c r="AU13" s="30">
        <v>55</v>
      </c>
      <c r="AV13" s="27">
        <v>22</v>
      </c>
      <c r="AW13" s="26">
        <v>35</v>
      </c>
      <c r="AX13" s="28">
        <v>45</v>
      </c>
      <c r="AY13" s="29">
        <v>31</v>
      </c>
      <c r="AZ13" s="25">
        <v>188</v>
      </c>
      <c r="BA13">
        <v>31</v>
      </c>
      <c r="BB13" t="s">
        <v>55</v>
      </c>
      <c r="BC13" s="27">
        <v>22</v>
      </c>
      <c r="BD13" s="26">
        <v>35</v>
      </c>
      <c r="BE13" s="28">
        <v>45</v>
      </c>
      <c r="BF13" s="29">
        <v>31</v>
      </c>
      <c r="BH13" s="30">
        <v>55</v>
      </c>
      <c r="BJ13" s="32" t="s">
        <v>63</v>
      </c>
      <c r="BK13" s="33">
        <v>38</v>
      </c>
      <c r="BL13" s="34">
        <v>23</v>
      </c>
      <c r="BM13">
        <v>24</v>
      </c>
      <c r="BN13">
        <v>17</v>
      </c>
    </row>
    <row r="14" spans="1:66" x14ac:dyDescent="0.3">
      <c r="A14" s="39" t="s">
        <v>17</v>
      </c>
      <c r="B14" s="8" t="s">
        <v>24</v>
      </c>
      <c r="C14" s="8">
        <v>150</v>
      </c>
      <c r="D14" s="9">
        <f t="shared" si="0"/>
        <v>7.3428627374192285E-3</v>
      </c>
      <c r="E14" s="9">
        <f>SUM($D$2:D14)</f>
        <v>0.39259839436068139</v>
      </c>
      <c r="F14" s="10">
        <v>9</v>
      </c>
      <c r="G14" s="21" t="s">
        <v>25</v>
      </c>
      <c r="H14" s="21"/>
      <c r="Z14" s="5" t="s">
        <v>13</v>
      </c>
      <c r="AA14" s="5">
        <f t="shared" si="2"/>
        <v>748</v>
      </c>
      <c r="AB14" s="5">
        <v>558</v>
      </c>
      <c r="AC14" s="8">
        <v>81</v>
      </c>
      <c r="AD14" s="11">
        <v>32</v>
      </c>
      <c r="AE14" s="14">
        <v>77</v>
      </c>
      <c r="AF14" s="17">
        <v>0</v>
      </c>
      <c r="AH14" s="8" t="s">
        <v>17</v>
      </c>
      <c r="AI14" s="8" t="s">
        <v>24</v>
      </c>
      <c r="AJ14">
        <v>9</v>
      </c>
      <c r="AT14" s="24" t="s">
        <v>8</v>
      </c>
      <c r="AU14" s="30">
        <v>68</v>
      </c>
      <c r="AV14" s="27">
        <v>40</v>
      </c>
      <c r="AW14" s="26">
        <v>43</v>
      </c>
      <c r="AX14" s="28">
        <v>37</v>
      </c>
      <c r="AY14" s="29">
        <v>36</v>
      </c>
      <c r="AZ14" s="25">
        <v>224</v>
      </c>
      <c r="BA14">
        <v>31</v>
      </c>
      <c r="BC14" s="27">
        <v>40</v>
      </c>
      <c r="BD14" s="26">
        <v>43</v>
      </c>
      <c r="BE14" s="28">
        <v>37</v>
      </c>
      <c r="BF14" s="29">
        <v>36</v>
      </c>
      <c r="BH14" s="30">
        <v>68</v>
      </c>
      <c r="BJ14" s="32" t="s">
        <v>58</v>
      </c>
      <c r="BK14" s="33">
        <v>16</v>
      </c>
      <c r="BL14" s="34">
        <v>24</v>
      </c>
    </row>
    <row r="15" spans="1:66" ht="16.2" thickBot="1" x14ac:dyDescent="0.35">
      <c r="A15" s="39"/>
      <c r="B15" s="8" t="s">
        <v>5</v>
      </c>
      <c r="C15" s="8">
        <v>12</v>
      </c>
      <c r="D15" s="9">
        <f t="shared" si="0"/>
        <v>5.8742901899353829E-4</v>
      </c>
      <c r="E15" s="9">
        <f>SUM($D$2:D15)</f>
        <v>0.39318582337967495</v>
      </c>
      <c r="F15" s="10">
        <v>1</v>
      </c>
      <c r="G15" s="20" t="s">
        <v>26</v>
      </c>
      <c r="H15" s="20">
        <v>289.58333333333331</v>
      </c>
      <c r="Z15" s="5" t="s">
        <v>14</v>
      </c>
      <c r="AA15" s="5">
        <f t="shared" si="2"/>
        <v>649</v>
      </c>
      <c r="AB15" s="5">
        <v>472</v>
      </c>
      <c r="AC15" s="8">
        <v>47</v>
      </c>
      <c r="AD15" s="11">
        <v>39</v>
      </c>
      <c r="AE15" s="14">
        <v>59</v>
      </c>
      <c r="AF15" s="17">
        <v>32</v>
      </c>
      <c r="AH15" s="8" t="s">
        <v>17</v>
      </c>
      <c r="AI15" s="8" t="s">
        <v>5</v>
      </c>
      <c r="AJ15">
        <v>1</v>
      </c>
      <c r="AN15">
        <f>68*0.75</f>
        <v>51</v>
      </c>
      <c r="AT15" s="24" t="s">
        <v>31</v>
      </c>
      <c r="AU15" s="30">
        <v>58</v>
      </c>
      <c r="AV15" s="27">
        <v>38</v>
      </c>
      <c r="AW15" s="26">
        <v>24</v>
      </c>
      <c r="AX15" s="28">
        <v>29</v>
      </c>
      <c r="AY15" s="29">
        <v>10</v>
      </c>
      <c r="AZ15" s="25">
        <v>159</v>
      </c>
      <c r="BA15">
        <v>31</v>
      </c>
      <c r="BC15" s="27">
        <v>38</v>
      </c>
      <c r="BD15" s="26">
        <v>24</v>
      </c>
      <c r="BE15" s="28">
        <v>29</v>
      </c>
      <c r="BF15" s="29">
        <v>10</v>
      </c>
      <c r="BH15" s="30">
        <v>58</v>
      </c>
      <c r="BJ15" s="35" t="s">
        <v>59</v>
      </c>
      <c r="BK15" s="36">
        <v>9</v>
      </c>
      <c r="BL15" s="37">
        <v>17</v>
      </c>
    </row>
    <row r="16" spans="1:66" x14ac:dyDescent="0.3">
      <c r="A16" s="39"/>
      <c r="B16" s="8" t="s">
        <v>6</v>
      </c>
      <c r="C16" s="8">
        <v>322</v>
      </c>
      <c r="D16" s="9">
        <f t="shared" si="0"/>
        <v>1.5762678676326611E-2</v>
      </c>
      <c r="E16" s="9">
        <f>SUM($D$2:D16)</f>
        <v>0.40894850205600158</v>
      </c>
      <c r="F16" s="10">
        <v>19</v>
      </c>
      <c r="G16" s="20" t="s">
        <v>27</v>
      </c>
      <c r="H16" s="20">
        <v>65.297275725498054</v>
      </c>
      <c r="Z16" s="5" t="s">
        <v>39</v>
      </c>
      <c r="AA16" s="5">
        <f t="shared" si="2"/>
        <v>542</v>
      </c>
      <c r="AB16" s="5">
        <v>363</v>
      </c>
      <c r="AC16" s="8">
        <v>55</v>
      </c>
      <c r="AD16" s="11">
        <v>44</v>
      </c>
      <c r="AE16" s="14">
        <v>46</v>
      </c>
      <c r="AF16" s="17">
        <v>34</v>
      </c>
      <c r="AH16" s="8" t="s">
        <v>17</v>
      </c>
      <c r="AI16" s="8" t="s">
        <v>6</v>
      </c>
      <c r="AJ16">
        <v>19</v>
      </c>
      <c r="AT16" s="24" t="s">
        <v>33</v>
      </c>
      <c r="AU16" s="30">
        <v>51</v>
      </c>
      <c r="AV16" s="27">
        <v>24</v>
      </c>
      <c r="AW16" s="26">
        <v>30</v>
      </c>
      <c r="AX16" s="28">
        <v>28</v>
      </c>
      <c r="AY16" s="29">
        <v>22</v>
      </c>
      <c r="AZ16" s="25">
        <v>155</v>
      </c>
      <c r="BA16">
        <v>31</v>
      </c>
      <c r="BB16" t="s">
        <v>56</v>
      </c>
      <c r="BC16" s="27">
        <v>24</v>
      </c>
      <c r="BD16" s="26">
        <v>30</v>
      </c>
      <c r="BE16" s="28">
        <v>28</v>
      </c>
      <c r="BF16" s="29">
        <v>22</v>
      </c>
      <c r="BH16" s="30">
        <v>51</v>
      </c>
    </row>
    <row r="17" spans="1:61" x14ac:dyDescent="0.3">
      <c r="A17" s="39"/>
      <c r="B17" s="8" t="s">
        <v>7</v>
      </c>
      <c r="C17" s="8">
        <v>366</v>
      </c>
      <c r="D17" s="9">
        <f t="shared" si="0"/>
        <v>1.7916585079302917E-2</v>
      </c>
      <c r="E17" s="9">
        <f>SUM($D$2:D17)</f>
        <v>0.42686508713530452</v>
      </c>
      <c r="F17" s="10">
        <v>22</v>
      </c>
      <c r="G17" s="20" t="s">
        <v>28</v>
      </c>
      <c r="H17" s="20">
        <v>308</v>
      </c>
      <c r="AH17" s="8" t="s">
        <v>17</v>
      </c>
      <c r="AI17" s="8" t="s">
        <v>7</v>
      </c>
      <c r="AJ17">
        <v>22</v>
      </c>
      <c r="AK17" s="8">
        <v>366</v>
      </c>
      <c r="AT17" s="24" t="s">
        <v>11</v>
      </c>
      <c r="AU17" s="30">
        <v>52</v>
      </c>
      <c r="AV17" s="27">
        <v>27</v>
      </c>
      <c r="AW17" s="26">
        <v>11</v>
      </c>
      <c r="AX17" s="28">
        <v>31</v>
      </c>
      <c r="AY17" s="29">
        <v>28</v>
      </c>
      <c r="AZ17" s="25">
        <v>149</v>
      </c>
      <c r="BA17">
        <f>(18+11+31+28)/4</f>
        <v>22</v>
      </c>
      <c r="BF17">
        <f>AVERAGE(BC13:BF16)</f>
        <v>30.875</v>
      </c>
      <c r="BG17">
        <v>35</v>
      </c>
      <c r="BH17">
        <f>AVERAGE(BH13:BH16)</f>
        <v>58</v>
      </c>
      <c r="BI17">
        <v>23</v>
      </c>
    </row>
    <row r="18" spans="1:61" x14ac:dyDescent="0.3">
      <c r="A18" s="39"/>
      <c r="B18" s="8" t="s">
        <v>8</v>
      </c>
      <c r="C18" s="8">
        <v>674</v>
      </c>
      <c r="D18" s="9">
        <f t="shared" si="0"/>
        <v>3.2993929900137067E-2</v>
      </c>
      <c r="E18" s="9">
        <f>SUM($D$2:D18)</f>
        <v>0.45985901703544158</v>
      </c>
      <c r="F18" s="10">
        <v>40</v>
      </c>
      <c r="G18" s="20" t="s">
        <v>30</v>
      </c>
      <c r="H18" s="20">
        <v>226.19639830479309</v>
      </c>
      <c r="AH18" s="8" t="s">
        <v>17</v>
      </c>
      <c r="AI18" s="8" t="s">
        <v>8</v>
      </c>
      <c r="AJ18">
        <v>40</v>
      </c>
      <c r="AK18" s="8">
        <v>674</v>
      </c>
      <c r="AT18" s="24" t="s">
        <v>12</v>
      </c>
      <c r="AU18" s="30">
        <v>27</v>
      </c>
      <c r="AV18" s="27">
        <v>18</v>
      </c>
      <c r="AW18" s="26">
        <v>11</v>
      </c>
      <c r="AX18" s="28">
        <v>6</v>
      </c>
      <c r="AY18" s="29">
        <v>1</v>
      </c>
      <c r="AZ18" s="25">
        <v>63</v>
      </c>
      <c r="BA18">
        <v>22</v>
      </c>
    </row>
    <row r="19" spans="1:61" x14ac:dyDescent="0.3">
      <c r="A19" s="39"/>
      <c r="B19" s="8" t="s">
        <v>31</v>
      </c>
      <c r="C19" s="8">
        <v>634</v>
      </c>
      <c r="D19" s="9">
        <f t="shared" si="0"/>
        <v>3.1035833170158605E-2</v>
      </c>
      <c r="E19" s="9">
        <f>SUM($D$2:D19)</f>
        <v>0.4908948502056002</v>
      </c>
      <c r="F19" s="10">
        <v>38</v>
      </c>
      <c r="G19" s="20" t="s">
        <v>32</v>
      </c>
      <c r="H19" s="20">
        <v>51164.810606060601</v>
      </c>
      <c r="AH19" s="8" t="s">
        <v>17</v>
      </c>
      <c r="AI19" s="8" t="s">
        <v>31</v>
      </c>
      <c r="AJ19">
        <v>38</v>
      </c>
      <c r="AK19" s="8">
        <v>634</v>
      </c>
      <c r="AT19" s="24" t="s">
        <v>13</v>
      </c>
      <c r="AU19" s="30">
        <v>33</v>
      </c>
      <c r="AV19" s="27">
        <v>5</v>
      </c>
      <c r="AW19" s="26">
        <v>2</v>
      </c>
      <c r="AX19" s="28">
        <v>5</v>
      </c>
      <c r="AY19" s="29">
        <v>0</v>
      </c>
      <c r="AZ19" s="25">
        <v>45</v>
      </c>
    </row>
    <row r="20" spans="1:61" x14ac:dyDescent="0.3">
      <c r="A20" s="39"/>
      <c r="B20" s="8" t="s">
        <v>33</v>
      </c>
      <c r="C20" s="8">
        <v>392</v>
      </c>
      <c r="D20" s="9">
        <f t="shared" si="0"/>
        <v>1.9189347953788918E-2</v>
      </c>
      <c r="E20" s="9">
        <f>SUM($D$2:D20)</f>
        <v>0.5100841981593891</v>
      </c>
      <c r="F20" s="10">
        <v>24</v>
      </c>
      <c r="G20" s="20" t="s">
        <v>34</v>
      </c>
      <c r="H20" s="20">
        <v>-0.94031611154644246</v>
      </c>
      <c r="AH20" s="8" t="s">
        <v>17</v>
      </c>
      <c r="AI20" s="8" t="s">
        <v>33</v>
      </c>
      <c r="AJ20">
        <v>24</v>
      </c>
      <c r="AK20" s="8">
        <v>392</v>
      </c>
      <c r="AT20" s="24" t="s">
        <v>14</v>
      </c>
      <c r="AU20" s="30">
        <v>28</v>
      </c>
      <c r="AV20" s="27">
        <v>3</v>
      </c>
      <c r="AW20" s="26">
        <v>3</v>
      </c>
      <c r="AX20" s="28">
        <v>4</v>
      </c>
      <c r="AY20" s="29">
        <v>2</v>
      </c>
      <c r="AZ20" s="25">
        <v>40</v>
      </c>
      <c r="BB20" t="s">
        <v>56</v>
      </c>
      <c r="BC20" s="27">
        <v>27</v>
      </c>
      <c r="BD20" s="26">
        <v>11</v>
      </c>
      <c r="BE20" s="28">
        <v>31</v>
      </c>
      <c r="BF20" s="29">
        <v>28</v>
      </c>
      <c r="BH20" s="30">
        <v>52</v>
      </c>
    </row>
    <row r="21" spans="1:61" x14ac:dyDescent="0.3">
      <c r="A21" s="39"/>
      <c r="B21" s="8" t="s">
        <v>11</v>
      </c>
      <c r="C21" s="8">
        <v>448</v>
      </c>
      <c r="D21" s="9">
        <f t="shared" si="0"/>
        <v>2.1930683375758764E-2</v>
      </c>
      <c r="E21" s="9">
        <f>SUM($D$2:D21)</f>
        <v>0.53201488153514787</v>
      </c>
      <c r="F21" s="10">
        <v>27</v>
      </c>
      <c r="G21" s="20" t="s">
        <v>35</v>
      </c>
      <c r="H21" s="20">
        <v>0.40368608871668527</v>
      </c>
      <c r="AH21" s="8" t="s">
        <v>17</v>
      </c>
      <c r="AI21" s="8" t="s">
        <v>11</v>
      </c>
      <c r="AJ21">
        <v>27</v>
      </c>
      <c r="AK21" s="8">
        <v>448</v>
      </c>
      <c r="AT21" s="24" t="s">
        <v>39</v>
      </c>
      <c r="AU21" s="30">
        <v>22</v>
      </c>
      <c r="AV21" s="27">
        <v>4</v>
      </c>
      <c r="AW21" s="26">
        <v>3</v>
      </c>
      <c r="AX21" s="28">
        <v>3</v>
      </c>
      <c r="AY21" s="29">
        <v>2</v>
      </c>
      <c r="AZ21" s="25">
        <v>34</v>
      </c>
      <c r="BC21" s="27">
        <v>18</v>
      </c>
      <c r="BD21" s="26">
        <v>11</v>
      </c>
      <c r="BE21" s="28">
        <v>6</v>
      </c>
      <c r="BF21" s="29">
        <v>1</v>
      </c>
      <c r="BH21" s="30">
        <v>27</v>
      </c>
    </row>
    <row r="22" spans="1:61" x14ac:dyDescent="0.3">
      <c r="A22" s="39"/>
      <c r="B22" s="8" t="s">
        <v>12</v>
      </c>
      <c r="C22" s="8">
        <v>294</v>
      </c>
      <c r="D22" s="9">
        <f t="shared" si="0"/>
        <v>1.4392010965341687E-2</v>
      </c>
      <c r="E22" s="9">
        <f>SUM($D$2:D22)</f>
        <v>0.54640689250048957</v>
      </c>
      <c r="F22" s="10">
        <v>18</v>
      </c>
      <c r="G22" s="20" t="s">
        <v>36</v>
      </c>
      <c r="H22" s="20">
        <v>662</v>
      </c>
      <c r="AH22" s="8" t="s">
        <v>17</v>
      </c>
      <c r="AI22" s="8" t="s">
        <v>12</v>
      </c>
      <c r="AJ22">
        <v>18</v>
      </c>
      <c r="AT22" s="23" t="s">
        <v>42</v>
      </c>
      <c r="AU22" s="30">
        <v>468</v>
      </c>
      <c r="AV22" s="27">
        <v>210</v>
      </c>
      <c r="AW22" s="26">
        <v>183</v>
      </c>
      <c r="AX22" s="28">
        <v>220</v>
      </c>
      <c r="AY22" s="29">
        <v>148</v>
      </c>
      <c r="AZ22" s="25">
        <v>1229</v>
      </c>
      <c r="BC22" s="27">
        <v>5</v>
      </c>
      <c r="BD22" s="26">
        <v>2</v>
      </c>
      <c r="BE22" s="28">
        <v>5</v>
      </c>
      <c r="BF22" s="29">
        <v>0</v>
      </c>
      <c r="BH22" s="30">
        <v>33</v>
      </c>
    </row>
    <row r="23" spans="1:61" x14ac:dyDescent="0.3">
      <c r="A23" s="39"/>
      <c r="B23" s="8" t="s">
        <v>13</v>
      </c>
      <c r="C23" s="8">
        <v>81</v>
      </c>
      <c r="D23" s="9">
        <f t="shared" si="0"/>
        <v>3.9651458782063833E-3</v>
      </c>
      <c r="E23" s="9">
        <f>SUM($D$2:D23)</f>
        <v>0.55037203837869597</v>
      </c>
      <c r="F23" s="10">
        <v>5</v>
      </c>
      <c r="G23" s="20" t="s">
        <v>37</v>
      </c>
      <c r="H23" s="20">
        <v>12</v>
      </c>
      <c r="AH23" s="8" t="s">
        <v>17</v>
      </c>
      <c r="AI23" s="8" t="s">
        <v>13</v>
      </c>
      <c r="AJ23">
        <v>5</v>
      </c>
      <c r="BB23" t="s">
        <v>57</v>
      </c>
      <c r="BC23" s="27">
        <v>3</v>
      </c>
      <c r="BD23" s="26">
        <v>3</v>
      </c>
      <c r="BE23" s="28">
        <v>4</v>
      </c>
      <c r="BF23" s="29">
        <v>2</v>
      </c>
      <c r="BH23" s="30">
        <v>28</v>
      </c>
    </row>
    <row r="24" spans="1:61" x14ac:dyDescent="0.3">
      <c r="A24" s="39"/>
      <c r="B24" s="8" t="s">
        <v>14</v>
      </c>
      <c r="C24" s="8">
        <v>47</v>
      </c>
      <c r="D24" s="9">
        <f t="shared" si="0"/>
        <v>2.3007636577246915E-3</v>
      </c>
      <c r="E24" s="9">
        <f>SUM($D$2:D24)</f>
        <v>0.55267280203642066</v>
      </c>
      <c r="F24" s="10">
        <v>3</v>
      </c>
      <c r="G24" s="20" t="s">
        <v>38</v>
      </c>
      <c r="H24" s="20">
        <v>674</v>
      </c>
      <c r="AH24" s="8" t="s">
        <v>17</v>
      </c>
      <c r="AI24" s="8" t="s">
        <v>14</v>
      </c>
      <c r="AJ24">
        <v>3</v>
      </c>
      <c r="BF24">
        <f>AVERAGE(BC20:BF23)</f>
        <v>9.8125</v>
      </c>
      <c r="BG24">
        <v>11</v>
      </c>
      <c r="BH24">
        <f>AVERAGE(BH20:BH23)</f>
        <v>35</v>
      </c>
      <c r="BI24">
        <v>24</v>
      </c>
    </row>
    <row r="25" spans="1:61" ht="16.2" thickBot="1" x14ac:dyDescent="0.35">
      <c r="A25" s="39"/>
      <c r="B25" s="8" t="s">
        <v>39</v>
      </c>
      <c r="C25" s="8">
        <v>55</v>
      </c>
      <c r="D25" s="9">
        <f t="shared" si="0"/>
        <v>2.6923830037203838E-3</v>
      </c>
      <c r="E25" s="9">
        <f>SUM($D$2:D25)</f>
        <v>0.5553651850401411</v>
      </c>
      <c r="F25" s="10">
        <v>4</v>
      </c>
      <c r="AH25" s="8" t="s">
        <v>17</v>
      </c>
      <c r="AI25" s="8" t="s">
        <v>39</v>
      </c>
      <c r="AJ25">
        <v>4</v>
      </c>
    </row>
    <row r="26" spans="1:61" x14ac:dyDescent="0.3">
      <c r="A26" s="40" t="s">
        <v>18</v>
      </c>
      <c r="B26" s="11" t="s">
        <v>24</v>
      </c>
      <c r="C26" s="11">
        <v>50</v>
      </c>
      <c r="D26" s="12">
        <f t="shared" si="0"/>
        <v>2.447620912473076E-3</v>
      </c>
      <c r="E26" s="12">
        <f>SUM($D$2:D26)</f>
        <v>0.55781280595261418</v>
      </c>
      <c r="F26" s="7">
        <v>3</v>
      </c>
      <c r="G26" s="21" t="s">
        <v>25</v>
      </c>
      <c r="H26" s="21"/>
      <c r="AH26" s="11" t="s">
        <v>18</v>
      </c>
      <c r="AI26" s="11" t="s">
        <v>24</v>
      </c>
      <c r="AJ26">
        <v>3</v>
      </c>
      <c r="BB26" t="s">
        <v>57</v>
      </c>
      <c r="BC26" s="27">
        <v>4</v>
      </c>
      <c r="BD26" s="26">
        <v>3</v>
      </c>
      <c r="BE26" s="28">
        <v>3</v>
      </c>
      <c r="BF26" s="29">
        <v>2</v>
      </c>
      <c r="BH26" s="30">
        <v>22</v>
      </c>
    </row>
    <row r="27" spans="1:61" x14ac:dyDescent="0.3">
      <c r="A27" s="40"/>
      <c r="B27" s="11" t="s">
        <v>5</v>
      </c>
      <c r="C27" s="11">
        <v>42</v>
      </c>
      <c r="D27" s="12">
        <f t="shared" si="0"/>
        <v>2.0560015664773841E-3</v>
      </c>
      <c r="E27" s="12">
        <f>SUM($D$2:D27)</f>
        <v>0.55986880751909152</v>
      </c>
      <c r="F27" s="7">
        <v>3</v>
      </c>
      <c r="G27" s="20" t="s">
        <v>26</v>
      </c>
      <c r="H27" s="20">
        <v>250.91666666666666</v>
      </c>
      <c r="AH27" s="11" t="s">
        <v>18</v>
      </c>
      <c r="AI27" s="11" t="s">
        <v>5</v>
      </c>
      <c r="AJ27">
        <v>3</v>
      </c>
      <c r="BC27" s="27">
        <v>9</v>
      </c>
      <c r="BD27" s="26">
        <v>3</v>
      </c>
      <c r="BE27" s="28">
        <v>3</v>
      </c>
      <c r="BF27" s="29">
        <v>3</v>
      </c>
      <c r="BH27" s="30">
        <v>6</v>
      </c>
    </row>
    <row r="28" spans="1:61" x14ac:dyDescent="0.3">
      <c r="A28" s="40"/>
      <c r="B28" s="11" t="s">
        <v>6</v>
      </c>
      <c r="C28" s="11">
        <v>239</v>
      </c>
      <c r="D28" s="12">
        <f t="shared" si="0"/>
        <v>1.1699627961621304E-2</v>
      </c>
      <c r="E28" s="12">
        <f>SUM($D$2:D28)</f>
        <v>0.57156843548071279</v>
      </c>
      <c r="F28" s="7">
        <v>15</v>
      </c>
      <c r="G28" s="20" t="s">
        <v>28</v>
      </c>
      <c r="H28" s="20">
        <v>177.5</v>
      </c>
      <c r="AH28" s="11" t="s">
        <v>18</v>
      </c>
      <c r="AI28" s="11" t="s">
        <v>6</v>
      </c>
      <c r="AJ28">
        <v>15</v>
      </c>
      <c r="BC28" s="27">
        <v>1</v>
      </c>
      <c r="BD28" s="26">
        <v>3</v>
      </c>
      <c r="BE28" s="28">
        <v>4</v>
      </c>
      <c r="BF28" s="29">
        <v>4</v>
      </c>
      <c r="BH28" s="30">
        <v>39</v>
      </c>
    </row>
    <row r="29" spans="1:61" x14ac:dyDescent="0.3">
      <c r="A29" s="40"/>
      <c r="B29" s="11" t="s">
        <v>7</v>
      </c>
      <c r="C29" s="11">
        <v>595</v>
      </c>
      <c r="D29" s="12">
        <f t="shared" si="0"/>
        <v>2.9126688858429606E-2</v>
      </c>
      <c r="E29" s="12">
        <f>SUM($D$2:D29)</f>
        <v>0.60069512433914241</v>
      </c>
      <c r="F29" s="7">
        <v>35</v>
      </c>
      <c r="G29" s="20" t="s">
        <v>30</v>
      </c>
      <c r="H29" s="20">
        <v>243.1443485718396</v>
      </c>
      <c r="AH29" s="11" t="s">
        <v>18</v>
      </c>
      <c r="AI29" s="11" t="s">
        <v>7</v>
      </c>
      <c r="AJ29">
        <v>35</v>
      </c>
      <c r="AK29" s="11">
        <v>595</v>
      </c>
      <c r="BB29" t="s">
        <v>55</v>
      </c>
      <c r="BC29" s="27">
        <v>19</v>
      </c>
      <c r="BD29" s="26">
        <v>15</v>
      </c>
      <c r="BE29" s="28">
        <v>25</v>
      </c>
      <c r="BF29" s="29">
        <v>9</v>
      </c>
      <c r="BG29">
        <v>7</v>
      </c>
      <c r="BH29" s="30">
        <v>29</v>
      </c>
    </row>
    <row r="30" spans="1:61" x14ac:dyDescent="0.3">
      <c r="A30" s="40"/>
      <c r="B30" s="11" t="s">
        <v>8</v>
      </c>
      <c r="C30" s="11">
        <v>716</v>
      </c>
      <c r="D30" s="12">
        <f t="shared" si="0"/>
        <v>3.5049931466614448E-2</v>
      </c>
      <c r="E30" s="12">
        <f>SUM($D$2:D30)</f>
        <v>0.63574505580575691</v>
      </c>
      <c r="F30" s="7">
        <v>43</v>
      </c>
      <c r="G30" s="20" t="s">
        <v>32</v>
      </c>
      <c r="H30" s="20">
        <v>59119.17424242424</v>
      </c>
      <c r="AH30" s="11" t="s">
        <v>18</v>
      </c>
      <c r="AI30" s="11" t="s">
        <v>8</v>
      </c>
      <c r="AJ30">
        <v>43</v>
      </c>
      <c r="AK30" s="11">
        <v>716</v>
      </c>
      <c r="BF30">
        <f>AVERAGE(BC26:BF29)</f>
        <v>6.875</v>
      </c>
      <c r="BH30">
        <f>AVERAGE(BH26:BH29)</f>
        <v>24</v>
      </c>
      <c r="BI30">
        <v>17</v>
      </c>
    </row>
    <row r="31" spans="1:61" x14ac:dyDescent="0.3">
      <c r="A31" s="40"/>
      <c r="B31" s="11" t="s">
        <v>31</v>
      </c>
      <c r="C31" s="11">
        <v>394</v>
      </c>
      <c r="D31" s="12">
        <f t="shared" si="0"/>
        <v>1.928725279028784E-2</v>
      </c>
      <c r="E31" s="12">
        <f>SUM($D$2:D31)</f>
        <v>0.65503230859604478</v>
      </c>
      <c r="F31" s="7">
        <v>24</v>
      </c>
      <c r="G31" s="20" t="s">
        <v>34</v>
      </c>
      <c r="H31" s="20">
        <v>-0.64609395425976679</v>
      </c>
      <c r="AH31" s="11" t="s">
        <v>18</v>
      </c>
      <c r="AI31" s="11" t="s">
        <v>31</v>
      </c>
      <c r="AJ31">
        <v>24</v>
      </c>
      <c r="AK31" s="11">
        <v>394</v>
      </c>
    </row>
    <row r="32" spans="1:61" x14ac:dyDescent="0.3">
      <c r="A32" s="40"/>
      <c r="B32" s="11" t="s">
        <v>33</v>
      </c>
      <c r="C32" s="11">
        <v>505</v>
      </c>
      <c r="D32" s="12">
        <f t="shared" si="0"/>
        <v>2.472097121597807E-2</v>
      </c>
      <c r="E32" s="12">
        <f>SUM($D$2:D32)</f>
        <v>0.67975327981202283</v>
      </c>
      <c r="F32" s="7">
        <v>30</v>
      </c>
      <c r="G32" s="20" t="s">
        <v>35</v>
      </c>
      <c r="H32" s="20">
        <v>0.86349033442498346</v>
      </c>
      <c r="AH32" s="11" t="s">
        <v>18</v>
      </c>
      <c r="AI32" s="11" t="s">
        <v>33</v>
      </c>
      <c r="AJ32">
        <v>30</v>
      </c>
      <c r="AK32" s="11">
        <v>505</v>
      </c>
    </row>
    <row r="33" spans="1:37" x14ac:dyDescent="0.3">
      <c r="A33" s="40"/>
      <c r="B33" s="11" t="s">
        <v>11</v>
      </c>
      <c r="C33" s="11">
        <v>177</v>
      </c>
      <c r="D33" s="12">
        <f t="shared" si="0"/>
        <v>8.6645780301546904E-3</v>
      </c>
      <c r="E33" s="12">
        <f>SUM($D$2:D33)</f>
        <v>0.68841785784217757</v>
      </c>
      <c r="F33" s="7">
        <v>11</v>
      </c>
      <c r="G33" s="20" t="s">
        <v>36</v>
      </c>
      <c r="H33" s="20">
        <v>684</v>
      </c>
      <c r="AH33" s="11" t="s">
        <v>18</v>
      </c>
      <c r="AI33" s="11" t="s">
        <v>11</v>
      </c>
      <c r="AJ33">
        <v>11</v>
      </c>
      <c r="AK33" s="11">
        <v>177</v>
      </c>
    </row>
    <row r="34" spans="1:37" x14ac:dyDescent="0.3">
      <c r="A34" s="40"/>
      <c r="B34" s="11" t="s">
        <v>12</v>
      </c>
      <c r="C34" s="11">
        <v>178</v>
      </c>
      <c r="D34" s="12">
        <f t="shared" si="0"/>
        <v>8.7135304484041512E-3</v>
      </c>
      <c r="E34" s="12">
        <f>SUM($D$2:D34)</f>
        <v>0.69713138829058174</v>
      </c>
      <c r="F34" s="7">
        <v>11</v>
      </c>
      <c r="G34" s="20" t="s">
        <v>37</v>
      </c>
      <c r="H34" s="20">
        <v>32</v>
      </c>
      <c r="AH34" s="11" t="s">
        <v>18</v>
      </c>
      <c r="AI34" s="11" t="s">
        <v>12</v>
      </c>
      <c r="AJ34">
        <v>11</v>
      </c>
    </row>
    <row r="35" spans="1:37" x14ac:dyDescent="0.3">
      <c r="A35" s="40"/>
      <c r="B35" s="11" t="s">
        <v>13</v>
      </c>
      <c r="C35" s="11">
        <v>32</v>
      </c>
      <c r="D35" s="12">
        <f t="shared" si="0"/>
        <v>1.5664773839827687E-3</v>
      </c>
      <c r="E35" s="12">
        <f>SUM($D$2:D35)</f>
        <v>0.69869786567456449</v>
      </c>
      <c r="F35" s="7">
        <v>2</v>
      </c>
      <c r="G35" s="20" t="s">
        <v>38</v>
      </c>
      <c r="H35" s="20">
        <v>716</v>
      </c>
      <c r="AH35" s="11" t="s">
        <v>18</v>
      </c>
      <c r="AI35" s="11" t="s">
        <v>13</v>
      </c>
      <c r="AJ35">
        <v>2</v>
      </c>
    </row>
    <row r="36" spans="1:37" x14ac:dyDescent="0.3">
      <c r="A36" s="40"/>
      <c r="B36" s="11" t="s">
        <v>14</v>
      </c>
      <c r="C36" s="11">
        <v>39</v>
      </c>
      <c r="D36" s="12">
        <f t="shared" si="0"/>
        <v>1.9091443117289994E-3</v>
      </c>
      <c r="E36" s="12">
        <f>SUM($D$2:D36)</f>
        <v>0.70060700998629344</v>
      </c>
      <c r="F36" s="7">
        <v>3</v>
      </c>
      <c r="AH36" s="11" t="s">
        <v>18</v>
      </c>
      <c r="AI36" s="11" t="s">
        <v>14</v>
      </c>
      <c r="AJ36">
        <v>3</v>
      </c>
    </row>
    <row r="37" spans="1:37" ht="16.2" thickBot="1" x14ac:dyDescent="0.35">
      <c r="A37" s="40"/>
      <c r="B37" s="11" t="s">
        <v>39</v>
      </c>
      <c r="C37" s="11">
        <v>44</v>
      </c>
      <c r="D37" s="12">
        <f t="shared" si="0"/>
        <v>2.153906402976307E-3</v>
      </c>
      <c r="E37" s="12">
        <f>SUM($D$2:D37)</f>
        <v>0.70276091638926974</v>
      </c>
      <c r="F37" s="7">
        <v>3</v>
      </c>
      <c r="AH37" s="11" t="s">
        <v>18</v>
      </c>
      <c r="AI37" s="11" t="s">
        <v>39</v>
      </c>
      <c r="AJ37">
        <v>3</v>
      </c>
    </row>
    <row r="38" spans="1:37" x14ac:dyDescent="0.3">
      <c r="A38" s="41" t="s">
        <v>43</v>
      </c>
      <c r="B38" s="14" t="s">
        <v>24</v>
      </c>
      <c r="C38" s="14">
        <v>42</v>
      </c>
      <c r="D38" s="15">
        <f t="shared" si="0"/>
        <v>2.0560015664773841E-3</v>
      </c>
      <c r="E38" s="15">
        <f>SUM($D$2:D38)</f>
        <v>0.70481691795574708</v>
      </c>
      <c r="F38" s="16">
        <v>3</v>
      </c>
      <c r="G38" s="21" t="s">
        <v>25</v>
      </c>
      <c r="H38" s="21"/>
      <c r="AH38" s="14" t="s">
        <v>43</v>
      </c>
      <c r="AI38" s="14" t="s">
        <v>24</v>
      </c>
      <c r="AJ38">
        <v>3</v>
      </c>
    </row>
    <row r="39" spans="1:37" x14ac:dyDescent="0.3">
      <c r="A39" s="41"/>
      <c r="B39" s="14" t="s">
        <v>5</v>
      </c>
      <c r="C39" s="14">
        <v>53</v>
      </c>
      <c r="D39" s="15">
        <f t="shared" si="0"/>
        <v>2.5944781672214605E-3</v>
      </c>
      <c r="E39" s="15">
        <f>SUM($D$2:D39)</f>
        <v>0.70741139612296855</v>
      </c>
      <c r="F39" s="16">
        <v>4</v>
      </c>
      <c r="G39" s="20" t="s">
        <v>26</v>
      </c>
      <c r="H39" s="20">
        <v>302.58333333333331</v>
      </c>
      <c r="AH39" s="14" t="s">
        <v>43</v>
      </c>
      <c r="AI39" s="14" t="s">
        <v>5</v>
      </c>
      <c r="AJ39">
        <v>4</v>
      </c>
    </row>
    <row r="40" spans="1:37" x14ac:dyDescent="0.3">
      <c r="A40" s="41"/>
      <c r="B40" s="14" t="s">
        <v>6</v>
      </c>
      <c r="C40" s="14">
        <v>410</v>
      </c>
      <c r="D40" s="15">
        <f t="shared" si="0"/>
        <v>2.0070491482279226E-2</v>
      </c>
      <c r="E40" s="15">
        <f>SUM($D$2:D40)</f>
        <v>0.72748188760524779</v>
      </c>
      <c r="F40" s="16">
        <v>25</v>
      </c>
      <c r="G40" s="20" t="s">
        <v>28</v>
      </c>
      <c r="H40" s="20">
        <v>256</v>
      </c>
      <c r="AH40" s="14" t="s">
        <v>43</v>
      </c>
      <c r="AI40" s="14" t="s">
        <v>6</v>
      </c>
      <c r="AJ40">
        <v>25</v>
      </c>
    </row>
    <row r="41" spans="1:37" x14ac:dyDescent="0.3">
      <c r="A41" s="41"/>
      <c r="B41" s="14" t="s">
        <v>7</v>
      </c>
      <c r="C41" s="14">
        <v>760</v>
      </c>
      <c r="D41" s="15">
        <f t="shared" si="0"/>
        <v>3.7203837869590757E-2</v>
      </c>
      <c r="E41" s="15">
        <f>SUM($D$2:D41)</f>
        <v>0.7646857254748386</v>
      </c>
      <c r="F41" s="16">
        <v>45</v>
      </c>
      <c r="G41" s="20" t="s">
        <v>30</v>
      </c>
      <c r="H41" s="20">
        <v>264.58697086499774</v>
      </c>
      <c r="AH41" s="14" t="s">
        <v>43</v>
      </c>
      <c r="AI41" s="14" t="s">
        <v>7</v>
      </c>
      <c r="AJ41">
        <v>45</v>
      </c>
      <c r="AK41" s="14">
        <v>760</v>
      </c>
    </row>
    <row r="42" spans="1:37" x14ac:dyDescent="0.3">
      <c r="A42" s="41"/>
      <c r="B42" s="14" t="s">
        <v>8</v>
      </c>
      <c r="C42" s="14">
        <v>614</v>
      </c>
      <c r="D42" s="15">
        <f t="shared" si="0"/>
        <v>3.0056784805169375E-2</v>
      </c>
      <c r="E42" s="15">
        <f>SUM($D$2:D42)</f>
        <v>0.79474251028000797</v>
      </c>
      <c r="F42" s="16">
        <v>37</v>
      </c>
      <c r="G42" s="20" t="s">
        <v>32</v>
      </c>
      <c r="H42" s="20">
        <v>70006.265151515152</v>
      </c>
      <c r="AH42" s="14" t="s">
        <v>43</v>
      </c>
      <c r="AI42" s="14" t="s">
        <v>8</v>
      </c>
      <c r="AJ42">
        <v>37</v>
      </c>
      <c r="AK42" s="14">
        <v>614</v>
      </c>
    </row>
    <row r="43" spans="1:37" x14ac:dyDescent="0.3">
      <c r="A43" s="41"/>
      <c r="B43" s="14" t="s">
        <v>31</v>
      </c>
      <c r="C43" s="14">
        <v>487</v>
      </c>
      <c r="D43" s="15">
        <f t="shared" si="0"/>
        <v>2.3839827687487762E-2</v>
      </c>
      <c r="E43" s="15">
        <f>SUM($D$2:D43)</f>
        <v>0.81858233796749569</v>
      </c>
      <c r="F43" s="16">
        <v>29</v>
      </c>
      <c r="G43" s="20" t="s">
        <v>34</v>
      </c>
      <c r="H43" s="20">
        <v>-1.5326566603051117</v>
      </c>
      <c r="AH43" s="14" t="s">
        <v>43</v>
      </c>
      <c r="AI43" s="14" t="s">
        <v>31</v>
      </c>
      <c r="AJ43">
        <v>29</v>
      </c>
      <c r="AK43" s="14">
        <v>487</v>
      </c>
    </row>
    <row r="44" spans="1:37" x14ac:dyDescent="0.3">
      <c r="A44" s="41"/>
      <c r="B44" s="14" t="s">
        <v>33</v>
      </c>
      <c r="C44" s="14">
        <v>466</v>
      </c>
      <c r="D44" s="15">
        <f t="shared" si="0"/>
        <v>2.2811826904249068E-2</v>
      </c>
      <c r="E44" s="15">
        <f>SUM($D$2:D44)</f>
        <v>0.84139416487174479</v>
      </c>
      <c r="F44" s="16">
        <v>28</v>
      </c>
      <c r="G44" s="20" t="s">
        <v>35</v>
      </c>
      <c r="H44" s="20">
        <v>0.3724001098654981</v>
      </c>
      <c r="AH44" s="14" t="s">
        <v>43</v>
      </c>
      <c r="AI44" s="14" t="s">
        <v>33</v>
      </c>
      <c r="AJ44">
        <v>28</v>
      </c>
      <c r="AK44" s="14">
        <v>466</v>
      </c>
    </row>
    <row r="45" spans="1:37" x14ac:dyDescent="0.3">
      <c r="A45" s="41"/>
      <c r="B45" s="14" t="s">
        <v>11</v>
      </c>
      <c r="C45" s="14">
        <v>515</v>
      </c>
      <c r="D45" s="15">
        <f t="shared" si="0"/>
        <v>2.5210495398472685E-2</v>
      </c>
      <c r="E45" s="15">
        <f>SUM($D$2:D45)</f>
        <v>0.86660466027021743</v>
      </c>
      <c r="F45" s="16">
        <v>31</v>
      </c>
      <c r="G45" s="20" t="s">
        <v>36</v>
      </c>
      <c r="H45" s="20">
        <v>718</v>
      </c>
      <c r="AH45" s="14" t="s">
        <v>43</v>
      </c>
      <c r="AI45" s="14" t="s">
        <v>11</v>
      </c>
      <c r="AJ45">
        <v>31</v>
      </c>
      <c r="AK45" s="14">
        <v>515</v>
      </c>
    </row>
    <row r="46" spans="1:37" x14ac:dyDescent="0.3">
      <c r="A46" s="41"/>
      <c r="B46" s="14" t="s">
        <v>12</v>
      </c>
      <c r="C46" s="14">
        <v>102</v>
      </c>
      <c r="D46" s="15">
        <f t="shared" si="0"/>
        <v>4.9931466614450753E-3</v>
      </c>
      <c r="E46" s="15">
        <f>SUM($D$2:D46)</f>
        <v>0.87159780693166256</v>
      </c>
      <c r="F46" s="16">
        <v>6</v>
      </c>
      <c r="G46" s="20" t="s">
        <v>37</v>
      </c>
      <c r="H46" s="20">
        <v>42</v>
      </c>
      <c r="AH46" s="14" t="s">
        <v>43</v>
      </c>
      <c r="AI46" s="14" t="s">
        <v>12</v>
      </c>
      <c r="AJ46">
        <v>6</v>
      </c>
    </row>
    <row r="47" spans="1:37" x14ac:dyDescent="0.3">
      <c r="A47" s="41"/>
      <c r="B47" s="14" t="s">
        <v>13</v>
      </c>
      <c r="C47" s="14">
        <v>77</v>
      </c>
      <c r="D47" s="15">
        <f t="shared" si="0"/>
        <v>3.7693362052085371E-3</v>
      </c>
      <c r="E47" s="15">
        <f>SUM($D$2:D47)</f>
        <v>0.87536714313687114</v>
      </c>
      <c r="F47" s="16">
        <v>5</v>
      </c>
      <c r="G47" s="20" t="s">
        <v>38</v>
      </c>
      <c r="H47" s="20">
        <v>760</v>
      </c>
      <c r="AH47" s="14" t="s">
        <v>43</v>
      </c>
      <c r="AI47" s="14" t="s">
        <v>13</v>
      </c>
      <c r="AJ47">
        <v>5</v>
      </c>
    </row>
    <row r="48" spans="1:37" x14ac:dyDescent="0.3">
      <c r="A48" s="41"/>
      <c r="B48" s="14" t="s">
        <v>14</v>
      </c>
      <c r="C48" s="14">
        <v>59</v>
      </c>
      <c r="D48" s="15">
        <f t="shared" si="0"/>
        <v>2.88819267671823E-3</v>
      </c>
      <c r="E48" s="15">
        <f>SUM($D$2:D48)</f>
        <v>0.87825533581358939</v>
      </c>
      <c r="F48" s="16">
        <v>4</v>
      </c>
      <c r="AH48" s="14" t="s">
        <v>43</v>
      </c>
      <c r="AI48" s="14" t="s">
        <v>14</v>
      </c>
      <c r="AJ48">
        <v>4</v>
      </c>
    </row>
    <row r="49" spans="1:37" ht="16.2" thickBot="1" x14ac:dyDescent="0.35">
      <c r="A49" s="41"/>
      <c r="B49" s="14" t="s">
        <v>39</v>
      </c>
      <c r="C49" s="14">
        <v>46</v>
      </c>
      <c r="D49" s="15">
        <f t="shared" si="0"/>
        <v>2.2518112394752303E-3</v>
      </c>
      <c r="E49" s="15">
        <f>SUM($D$2:D49)</f>
        <v>0.88050714705306465</v>
      </c>
      <c r="F49" s="16">
        <v>3</v>
      </c>
      <c r="AH49" s="14" t="s">
        <v>43</v>
      </c>
      <c r="AI49" s="14" t="s">
        <v>39</v>
      </c>
      <c r="AJ49">
        <v>3</v>
      </c>
    </row>
    <row r="50" spans="1:37" x14ac:dyDescent="0.3">
      <c r="A50" s="42" t="s">
        <v>20</v>
      </c>
      <c r="B50" s="17" t="s">
        <v>24</v>
      </c>
      <c r="C50" s="17">
        <v>46</v>
      </c>
      <c r="D50" s="18">
        <f t="shared" si="0"/>
        <v>2.2518112394752303E-3</v>
      </c>
      <c r="E50" s="18">
        <f>SUM($D$2:D50)</f>
        <v>0.88275895829253992</v>
      </c>
      <c r="F50" s="22">
        <v>3</v>
      </c>
      <c r="G50" s="21" t="s">
        <v>25</v>
      </c>
      <c r="H50" s="21"/>
      <c r="AH50" s="17" t="s">
        <v>20</v>
      </c>
      <c r="AI50" s="17" t="s">
        <v>24</v>
      </c>
      <c r="AJ50">
        <v>3</v>
      </c>
    </row>
    <row r="51" spans="1:37" x14ac:dyDescent="0.3">
      <c r="A51" s="42"/>
      <c r="B51" s="17" t="s">
        <v>5</v>
      </c>
      <c r="C51" s="17">
        <v>56</v>
      </c>
      <c r="D51" s="18">
        <f t="shared" si="0"/>
        <v>2.7413354219698455E-3</v>
      </c>
      <c r="E51" s="18">
        <f>SUM($D$2:D51)</f>
        <v>0.88550029371450978</v>
      </c>
      <c r="F51" s="22">
        <v>4</v>
      </c>
      <c r="G51" s="20" t="s">
        <v>26</v>
      </c>
      <c r="H51" s="20">
        <v>203.41666666666666</v>
      </c>
      <c r="AH51" s="17" t="s">
        <v>20</v>
      </c>
      <c r="AI51" s="17" t="s">
        <v>5</v>
      </c>
      <c r="AJ51">
        <v>4</v>
      </c>
    </row>
    <row r="52" spans="1:37" x14ac:dyDescent="0.3">
      <c r="A52" s="42"/>
      <c r="B52" s="17" t="s">
        <v>6</v>
      </c>
      <c r="C52" s="17">
        <v>148</v>
      </c>
      <c r="D52" s="18">
        <f t="shared" si="0"/>
        <v>7.2449579009203052E-3</v>
      </c>
      <c r="E52" s="18">
        <f>SUM($D$2:D52)</f>
        <v>0.89274525161543006</v>
      </c>
      <c r="F52" s="22">
        <v>9</v>
      </c>
      <c r="G52" s="20" t="s">
        <v>28</v>
      </c>
      <c r="H52" s="20">
        <v>102</v>
      </c>
      <c r="AH52" s="17" t="s">
        <v>20</v>
      </c>
      <c r="AI52" s="17" t="s">
        <v>6</v>
      </c>
      <c r="AJ52">
        <v>9</v>
      </c>
    </row>
    <row r="53" spans="1:37" x14ac:dyDescent="0.3">
      <c r="A53" s="42"/>
      <c r="B53" s="17" t="s">
        <v>7</v>
      </c>
      <c r="C53" s="17">
        <v>525</v>
      </c>
      <c r="D53" s="18">
        <f t="shared" si="0"/>
        <v>2.57000195809673E-2</v>
      </c>
      <c r="E53" s="18">
        <f>SUM($D$2:D53)</f>
        <v>0.91844527119639741</v>
      </c>
      <c r="F53" s="22">
        <v>31</v>
      </c>
      <c r="G53" s="20" t="s">
        <v>30</v>
      </c>
      <c r="H53" s="20">
        <v>224.09107658731219</v>
      </c>
      <c r="AH53" s="17" t="s">
        <v>20</v>
      </c>
      <c r="AI53" s="17" t="s">
        <v>7</v>
      </c>
      <c r="AJ53">
        <v>31</v>
      </c>
      <c r="AK53" s="17">
        <v>525</v>
      </c>
    </row>
    <row r="54" spans="1:37" x14ac:dyDescent="0.3">
      <c r="A54" s="42"/>
      <c r="B54" s="17" t="s">
        <v>8</v>
      </c>
      <c r="C54" s="17">
        <v>607</v>
      </c>
      <c r="D54" s="18">
        <f t="shared" si="0"/>
        <v>2.9714117877423146E-2</v>
      </c>
      <c r="E54" s="18">
        <f>SUM($D$2:D54)</f>
        <v>0.94815938907382058</v>
      </c>
      <c r="F54" s="22">
        <v>36</v>
      </c>
      <c r="G54" s="20" t="s">
        <v>32</v>
      </c>
      <c r="H54" s="20">
        <v>50216.810606060615</v>
      </c>
      <c r="I54" s="2" t="s">
        <v>40</v>
      </c>
      <c r="J54" t="s">
        <v>41</v>
      </c>
      <c r="AH54" s="17" t="s">
        <v>20</v>
      </c>
      <c r="AI54" s="17" t="s">
        <v>8</v>
      </c>
      <c r="AJ54">
        <v>36</v>
      </c>
      <c r="AK54" s="17">
        <v>607</v>
      </c>
    </row>
    <row r="55" spans="1:37" x14ac:dyDescent="0.3">
      <c r="A55" s="42"/>
      <c r="B55" s="17" t="s">
        <v>31</v>
      </c>
      <c r="C55" s="17">
        <v>155</v>
      </c>
      <c r="D55" s="18">
        <f t="shared" si="0"/>
        <v>7.5876248286665358E-3</v>
      </c>
      <c r="E55" s="18">
        <f>SUM($D$2:D55)</f>
        <v>0.95574701390248706</v>
      </c>
      <c r="F55" s="22">
        <v>10</v>
      </c>
      <c r="G55" s="20" t="s">
        <v>34</v>
      </c>
      <c r="H55" s="20">
        <v>-0.97512225750990922</v>
      </c>
      <c r="I55" s="3" t="s">
        <v>3</v>
      </c>
      <c r="J55" s="1">
        <v>7870</v>
      </c>
      <c r="AH55" s="17" t="s">
        <v>20</v>
      </c>
      <c r="AI55" s="17" t="s">
        <v>31</v>
      </c>
      <c r="AJ55">
        <v>10</v>
      </c>
      <c r="AK55" s="17">
        <v>155</v>
      </c>
    </row>
    <row r="56" spans="1:37" x14ac:dyDescent="0.3">
      <c r="A56" s="42"/>
      <c r="B56" s="17" t="s">
        <v>33</v>
      </c>
      <c r="C56" s="17">
        <v>360</v>
      </c>
      <c r="D56" s="18">
        <f t="shared" si="0"/>
        <v>1.7622870569806149E-2</v>
      </c>
      <c r="E56" s="18">
        <f>SUM($D$2:D56)</f>
        <v>0.97336988447229322</v>
      </c>
      <c r="F56" s="22">
        <v>22</v>
      </c>
      <c r="G56" s="20" t="s">
        <v>35</v>
      </c>
      <c r="H56" s="20">
        <v>0.85996259960943333</v>
      </c>
      <c r="I56" s="3" t="s">
        <v>18</v>
      </c>
      <c r="J56" s="1">
        <v>3011</v>
      </c>
      <c r="AH56" s="17" t="s">
        <v>20</v>
      </c>
      <c r="AI56" s="17" t="s">
        <v>33</v>
      </c>
      <c r="AJ56">
        <v>22</v>
      </c>
      <c r="AK56" s="17">
        <v>360</v>
      </c>
    </row>
    <row r="57" spans="1:37" x14ac:dyDescent="0.3">
      <c r="A57" s="42"/>
      <c r="B57" s="17" t="s">
        <v>11</v>
      </c>
      <c r="C57" s="17">
        <v>471</v>
      </c>
      <c r="D57" s="18">
        <f t="shared" si="0"/>
        <v>2.3056588995496379E-2</v>
      </c>
      <c r="E57" s="18">
        <f>SUM($D$2:D57)</f>
        <v>0.99642647346778956</v>
      </c>
      <c r="F57" s="22">
        <v>28</v>
      </c>
      <c r="G57" s="20" t="s">
        <v>36</v>
      </c>
      <c r="H57" s="20">
        <v>607</v>
      </c>
      <c r="I57" s="3" t="s">
        <v>20</v>
      </c>
      <c r="J57" s="1">
        <v>2441</v>
      </c>
      <c r="AH57" s="17" t="s">
        <v>20</v>
      </c>
      <c r="AI57" s="17" t="s">
        <v>11</v>
      </c>
      <c r="AJ57">
        <v>28</v>
      </c>
      <c r="AK57" s="17">
        <v>471</v>
      </c>
    </row>
    <row r="58" spans="1:37" x14ac:dyDescent="0.3">
      <c r="A58" s="42"/>
      <c r="B58" s="17" t="s">
        <v>12</v>
      </c>
      <c r="C58" s="17">
        <v>7</v>
      </c>
      <c r="D58" s="18">
        <f t="shared" si="0"/>
        <v>3.4266692774623068E-4</v>
      </c>
      <c r="E58" s="18">
        <f>SUM($D$2:D58)</f>
        <v>0.99676914039553577</v>
      </c>
      <c r="F58" s="22">
        <v>1</v>
      </c>
      <c r="G58" s="20" t="s">
        <v>37</v>
      </c>
      <c r="H58" s="20">
        <v>0</v>
      </c>
      <c r="I58" s="3" t="s">
        <v>19</v>
      </c>
      <c r="J58" s="1">
        <v>3631</v>
      </c>
      <c r="AH58" s="17" t="s">
        <v>20</v>
      </c>
      <c r="AI58" s="17" t="s">
        <v>12</v>
      </c>
      <c r="AJ58">
        <v>1</v>
      </c>
    </row>
    <row r="59" spans="1:37" x14ac:dyDescent="0.3">
      <c r="A59" s="42"/>
      <c r="B59" s="17" t="s">
        <v>13</v>
      </c>
      <c r="C59" s="17">
        <v>0</v>
      </c>
      <c r="D59" s="18">
        <f t="shared" si="0"/>
        <v>0</v>
      </c>
      <c r="E59" s="18">
        <f>SUM($D$2:D59)</f>
        <v>0.99676914039553577</v>
      </c>
      <c r="F59" s="22">
        <v>0</v>
      </c>
      <c r="G59" s="20" t="s">
        <v>38</v>
      </c>
      <c r="H59" s="20">
        <v>607</v>
      </c>
      <c r="I59" s="3" t="s">
        <v>16</v>
      </c>
      <c r="J59" s="1">
        <v>3475</v>
      </c>
      <c r="AH59" s="17" t="s">
        <v>20</v>
      </c>
      <c r="AI59" s="17" t="s">
        <v>13</v>
      </c>
      <c r="AJ59">
        <v>0</v>
      </c>
    </row>
    <row r="60" spans="1:37" x14ac:dyDescent="0.3">
      <c r="A60" s="42"/>
      <c r="B60" s="17" t="s">
        <v>14</v>
      </c>
      <c r="C60" s="17">
        <v>32</v>
      </c>
      <c r="D60" s="18">
        <f t="shared" si="0"/>
        <v>1.5664773839827687E-3</v>
      </c>
      <c r="E60" s="18">
        <f>SUM($D$2:D60)</f>
        <v>0.99833561777951851</v>
      </c>
      <c r="F60" s="22">
        <v>2</v>
      </c>
      <c r="I60" s="3" t="s">
        <v>42</v>
      </c>
      <c r="J60" s="1">
        <v>20428</v>
      </c>
      <c r="AH60" s="17" t="s">
        <v>20</v>
      </c>
      <c r="AI60" s="17" t="s">
        <v>14</v>
      </c>
      <c r="AJ60">
        <v>2</v>
      </c>
    </row>
    <row r="61" spans="1:37" x14ac:dyDescent="0.3">
      <c r="A61" s="42"/>
      <c r="B61" s="17" t="s">
        <v>39</v>
      </c>
      <c r="C61" s="17">
        <v>34</v>
      </c>
      <c r="D61" s="18">
        <f t="shared" si="0"/>
        <v>1.6643822204816918E-3</v>
      </c>
      <c r="E61" s="18">
        <f>SUM($D$2:D61)</f>
        <v>1.0000000000000002</v>
      </c>
      <c r="F61" s="22">
        <v>2</v>
      </c>
      <c r="AH61" s="17" t="s">
        <v>20</v>
      </c>
      <c r="AI61" s="17" t="s">
        <v>39</v>
      </c>
      <c r="AJ61">
        <v>2</v>
      </c>
    </row>
    <row r="62" spans="1:37" x14ac:dyDescent="0.3">
      <c r="D62" s="4"/>
      <c r="AK62">
        <f>SUM(AK5:AK57)</f>
        <v>14658</v>
      </c>
    </row>
    <row r="64" spans="1:37" x14ac:dyDescent="0.3">
      <c r="AJ64" t="s">
        <v>54</v>
      </c>
      <c r="AK64">
        <f>AK62/25</f>
        <v>586.32000000000005</v>
      </c>
    </row>
    <row r="67" spans="30:31" x14ac:dyDescent="0.3">
      <c r="AD67">
        <v>54</v>
      </c>
    </row>
    <row r="68" spans="30:31" x14ac:dyDescent="0.3">
      <c r="AD68">
        <f>434/17</f>
        <v>25.529411764705884</v>
      </c>
      <c r="AE68">
        <f>508/17</f>
        <v>29.882352941176471</v>
      </c>
    </row>
    <row r="69" spans="30:31" x14ac:dyDescent="0.3">
      <c r="AD69">
        <f>434/17</f>
        <v>25.529411764705884</v>
      </c>
      <c r="AE69">
        <f>443/17</f>
        <v>26.058823529411764</v>
      </c>
    </row>
    <row r="70" spans="30:31" x14ac:dyDescent="0.3">
      <c r="AD70">
        <f>477/17</f>
        <v>28.058823529411764</v>
      </c>
    </row>
    <row r="71" spans="30:31" x14ac:dyDescent="0.3">
      <c r="AD71">
        <f>508/17</f>
        <v>29.882352941176471</v>
      </c>
    </row>
  </sheetData>
  <mergeCells count="5">
    <mergeCell ref="A2:A13"/>
    <mergeCell ref="A14:A25"/>
    <mergeCell ref="A26:A37"/>
    <mergeCell ref="A38:A49"/>
    <mergeCell ref="A50:A61"/>
  </mergeCells>
  <phoneticPr fontId="2" type="noConversion"/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C166-E846-4F7F-8FFF-73D2EBF6760E}">
  <dimension ref="C2:H17"/>
  <sheetViews>
    <sheetView tabSelected="1" topLeftCell="B1" workbookViewId="0">
      <selection activeCell="L22" sqref="L22"/>
    </sheetView>
  </sheetViews>
  <sheetFormatPr defaultRowHeight="15.6" x14ac:dyDescent="0.3"/>
  <sheetData>
    <row r="2" spans="3:8" x14ac:dyDescent="0.3">
      <c r="C2" s="27">
        <v>22</v>
      </c>
      <c r="D2" s="27">
        <v>27</v>
      </c>
      <c r="E2" s="27">
        <v>4</v>
      </c>
      <c r="F2" s="26"/>
      <c r="G2" s="28"/>
      <c r="H2" s="29"/>
    </row>
    <row r="3" spans="3:8" x14ac:dyDescent="0.3">
      <c r="C3" s="27">
        <v>40</v>
      </c>
      <c r="D3" s="27">
        <v>18</v>
      </c>
      <c r="E3" s="27">
        <v>9</v>
      </c>
      <c r="F3" s="26"/>
      <c r="G3" s="28"/>
      <c r="H3" s="29"/>
    </row>
    <row r="4" spans="3:8" x14ac:dyDescent="0.3">
      <c r="C4" s="27">
        <v>38</v>
      </c>
      <c r="D4" s="27">
        <v>5</v>
      </c>
      <c r="E4" s="27">
        <v>1</v>
      </c>
      <c r="F4" s="26"/>
      <c r="G4" s="28"/>
      <c r="H4" s="29"/>
    </row>
    <row r="5" spans="3:8" x14ac:dyDescent="0.3">
      <c r="C5" s="27">
        <v>24</v>
      </c>
      <c r="D5" s="27">
        <v>3</v>
      </c>
      <c r="E5" s="27">
        <v>19</v>
      </c>
      <c r="F5" s="26"/>
      <c r="G5" s="28"/>
      <c r="H5" s="29"/>
    </row>
    <row r="6" spans="3:8" x14ac:dyDescent="0.3">
      <c r="C6" s="26">
        <v>35</v>
      </c>
      <c r="D6" s="26">
        <v>11</v>
      </c>
      <c r="E6" s="26">
        <v>3</v>
      </c>
    </row>
    <row r="7" spans="3:8" x14ac:dyDescent="0.3">
      <c r="C7" s="26">
        <v>43</v>
      </c>
      <c r="D7" s="26">
        <v>11</v>
      </c>
      <c r="E7" s="26">
        <v>3</v>
      </c>
    </row>
    <row r="8" spans="3:8" x14ac:dyDescent="0.3">
      <c r="C8" s="26">
        <v>24</v>
      </c>
      <c r="D8" s="26">
        <v>2</v>
      </c>
      <c r="E8" s="26">
        <v>3</v>
      </c>
    </row>
    <row r="9" spans="3:8" x14ac:dyDescent="0.3">
      <c r="C9" s="26">
        <v>30</v>
      </c>
      <c r="D9" s="26">
        <v>3</v>
      </c>
      <c r="E9" s="26">
        <v>15</v>
      </c>
    </row>
    <row r="10" spans="3:8" x14ac:dyDescent="0.3">
      <c r="C10" s="28">
        <v>45</v>
      </c>
      <c r="D10" s="28">
        <v>31</v>
      </c>
      <c r="E10" s="28">
        <v>3</v>
      </c>
    </row>
    <row r="11" spans="3:8" x14ac:dyDescent="0.3">
      <c r="C11" s="28">
        <v>37</v>
      </c>
      <c r="D11" s="28">
        <v>6</v>
      </c>
      <c r="E11" s="28">
        <v>3</v>
      </c>
    </row>
    <row r="12" spans="3:8" x14ac:dyDescent="0.3">
      <c r="C12" s="28">
        <v>29</v>
      </c>
      <c r="D12" s="28">
        <v>5</v>
      </c>
      <c r="E12" s="28">
        <v>4</v>
      </c>
    </row>
    <row r="13" spans="3:8" x14ac:dyDescent="0.3">
      <c r="C13" s="28">
        <v>28</v>
      </c>
      <c r="D13" s="28">
        <v>4</v>
      </c>
      <c r="E13" s="28">
        <v>25</v>
      </c>
    </row>
    <row r="14" spans="3:8" x14ac:dyDescent="0.3">
      <c r="C14" s="29">
        <v>31</v>
      </c>
      <c r="D14" s="29">
        <v>28</v>
      </c>
      <c r="E14" s="29">
        <v>2</v>
      </c>
    </row>
    <row r="15" spans="3:8" x14ac:dyDescent="0.3">
      <c r="C15" s="29">
        <v>36</v>
      </c>
      <c r="D15" s="29">
        <v>1</v>
      </c>
      <c r="E15" s="29">
        <v>3</v>
      </c>
    </row>
    <row r="16" spans="3:8" x14ac:dyDescent="0.3">
      <c r="C16" s="29">
        <v>10</v>
      </c>
      <c r="D16" s="29">
        <v>0</v>
      </c>
      <c r="E16" s="29">
        <v>4</v>
      </c>
    </row>
    <row r="17" spans="3:5" x14ac:dyDescent="0.3">
      <c r="C17" s="29">
        <v>22</v>
      </c>
      <c r="D17" s="29">
        <v>2</v>
      </c>
      <c r="E17" s="2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5D59-AC63-4DEA-8F30-D76816B7F808}">
  <dimension ref="A1:F13"/>
  <sheetViews>
    <sheetView workbookViewId="0">
      <selection activeCell="D12" sqref="D9:D12"/>
    </sheetView>
  </sheetViews>
  <sheetFormatPr defaultRowHeight="15.6" x14ac:dyDescent="0.3"/>
  <cols>
    <col min="1" max="1" width="4.5" bestFit="1" customWidth="1"/>
    <col min="2" max="2" width="11.5" bestFit="1" customWidth="1"/>
    <col min="3" max="3" width="14" bestFit="1" customWidth="1"/>
    <col min="4" max="4" width="17.8984375" bestFit="1" customWidth="1"/>
    <col min="5" max="5" width="26.3984375" bestFit="1" customWidth="1"/>
    <col min="6" max="6" width="13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</row>
    <row r="2" spans="1:6" x14ac:dyDescent="0.3">
      <c r="A2" s="5" t="s">
        <v>3</v>
      </c>
      <c r="B2" s="5" t="s">
        <v>24</v>
      </c>
      <c r="C2" s="5">
        <v>96</v>
      </c>
      <c r="D2" s="6">
        <f>C2/SUM($C$2:$C$61)</f>
        <v>1.2198221092757306E-2</v>
      </c>
      <c r="E2" s="6">
        <f>D2</f>
        <v>1.2198221092757306E-2</v>
      </c>
      <c r="F2" s="7">
        <f t="shared" ref="F2:F13" si="0">C2/17</f>
        <v>5.6470588235294121</v>
      </c>
    </row>
    <row r="3" spans="1:6" x14ac:dyDescent="0.3">
      <c r="A3" s="5" t="s">
        <v>3</v>
      </c>
      <c r="B3" s="5" t="s">
        <v>5</v>
      </c>
      <c r="C3" s="5">
        <v>657</v>
      </c>
      <c r="D3" s="6">
        <f t="shared" ref="D3:D13" si="1">C3/SUM($C$2:$C$61)</f>
        <v>8.3481575603557817E-2</v>
      </c>
      <c r="E3" s="6">
        <f>SUM($D$2:D3)</f>
        <v>9.5679796696315128E-2</v>
      </c>
      <c r="F3" s="7">
        <f t="shared" si="0"/>
        <v>38.647058823529413</v>
      </c>
    </row>
    <row r="4" spans="1:6" x14ac:dyDescent="0.3">
      <c r="A4" s="5" t="s">
        <v>3</v>
      </c>
      <c r="B4" s="5" t="s">
        <v>6</v>
      </c>
      <c r="C4" s="5">
        <v>482</v>
      </c>
      <c r="D4" s="6">
        <f t="shared" si="1"/>
        <v>6.1245235069885641E-2</v>
      </c>
      <c r="E4" s="6">
        <f>SUM($D$2:D4)</f>
        <v>0.15692503176620076</v>
      </c>
      <c r="F4" s="7">
        <f t="shared" si="0"/>
        <v>28.352941176470587</v>
      </c>
    </row>
    <row r="5" spans="1:6" x14ac:dyDescent="0.3">
      <c r="A5" s="5" t="s">
        <v>3</v>
      </c>
      <c r="B5" s="5" t="s">
        <v>7</v>
      </c>
      <c r="C5" s="5">
        <v>932</v>
      </c>
      <c r="D5" s="6">
        <f t="shared" si="1"/>
        <v>0.11842439644218551</v>
      </c>
      <c r="E5" s="6">
        <f>SUM($D$2:D5)</f>
        <v>0.27534942820838626</v>
      </c>
      <c r="F5" s="7">
        <f t="shared" si="0"/>
        <v>54.823529411764703</v>
      </c>
    </row>
    <row r="6" spans="1:6" x14ac:dyDescent="0.3">
      <c r="A6" s="5" t="s">
        <v>3</v>
      </c>
      <c r="B6" s="5" t="s">
        <v>8</v>
      </c>
      <c r="C6" s="5">
        <v>1156</v>
      </c>
      <c r="D6" s="6">
        <f t="shared" si="1"/>
        <v>0.14688691232528589</v>
      </c>
      <c r="E6" s="6">
        <f>SUM($D$2:D6)</f>
        <v>0.42223634053367215</v>
      </c>
      <c r="F6" s="7">
        <f t="shared" si="0"/>
        <v>68</v>
      </c>
    </row>
    <row r="7" spans="1:6" x14ac:dyDescent="0.3">
      <c r="A7" s="5" t="s">
        <v>3</v>
      </c>
      <c r="B7" s="5" t="s">
        <v>31</v>
      </c>
      <c r="C7" s="5">
        <v>982</v>
      </c>
      <c r="D7" s="6">
        <f t="shared" si="1"/>
        <v>0.12477763659466327</v>
      </c>
      <c r="E7" s="6">
        <f>SUM($D$2:D7)</f>
        <v>0.54701397712833544</v>
      </c>
      <c r="F7" s="7">
        <f t="shared" si="0"/>
        <v>57.764705882352942</v>
      </c>
    </row>
    <row r="8" spans="1:6" x14ac:dyDescent="0.3">
      <c r="A8" s="5" t="s">
        <v>3</v>
      </c>
      <c r="B8" s="5" t="s">
        <v>33</v>
      </c>
      <c r="C8" s="5">
        <v>853</v>
      </c>
      <c r="D8" s="6">
        <f t="shared" si="1"/>
        <v>0.10838627700127065</v>
      </c>
      <c r="E8" s="6">
        <f>SUM($D$2:D8)</f>
        <v>0.65540025412960612</v>
      </c>
      <c r="F8" s="7">
        <f t="shared" si="0"/>
        <v>50.176470588235297</v>
      </c>
    </row>
    <row r="9" spans="1:6" x14ac:dyDescent="0.3">
      <c r="A9" s="5" t="s">
        <v>3</v>
      </c>
      <c r="B9" s="5" t="s">
        <v>11</v>
      </c>
      <c r="C9" s="5">
        <v>874</v>
      </c>
      <c r="D9" s="6">
        <f t="shared" si="1"/>
        <v>0.11105463786531131</v>
      </c>
      <c r="E9" s="6">
        <f>SUM($D$2:D9)</f>
        <v>0.76645489199491745</v>
      </c>
      <c r="F9" s="7">
        <f t="shared" si="0"/>
        <v>51.411764705882355</v>
      </c>
    </row>
    <row r="10" spans="1:6" x14ac:dyDescent="0.3">
      <c r="A10" s="5" t="s">
        <v>3</v>
      </c>
      <c r="B10" s="5" t="s">
        <v>12</v>
      </c>
      <c r="C10" s="5">
        <v>445</v>
      </c>
      <c r="D10" s="6">
        <f t="shared" si="1"/>
        <v>5.6543837357052096E-2</v>
      </c>
      <c r="E10" s="6">
        <f>SUM($D$2:D10)</f>
        <v>0.8229987293519696</v>
      </c>
      <c r="F10" s="7">
        <f t="shared" si="0"/>
        <v>26.176470588235293</v>
      </c>
    </row>
    <row r="11" spans="1:6" x14ac:dyDescent="0.3">
      <c r="A11" s="5" t="s">
        <v>3</v>
      </c>
      <c r="B11" s="5" t="s">
        <v>13</v>
      </c>
      <c r="C11" s="5">
        <v>558</v>
      </c>
      <c r="D11" s="6">
        <f t="shared" si="1"/>
        <v>7.0902160101651845E-2</v>
      </c>
      <c r="E11" s="6">
        <f>SUM($D$2:D11)</f>
        <v>0.89390088945362145</v>
      </c>
      <c r="F11" s="7">
        <f t="shared" si="0"/>
        <v>32.823529411764703</v>
      </c>
    </row>
    <row r="12" spans="1:6" x14ac:dyDescent="0.3">
      <c r="A12" s="5" t="s">
        <v>3</v>
      </c>
      <c r="B12" s="5" t="s">
        <v>14</v>
      </c>
      <c r="C12" s="5">
        <v>472</v>
      </c>
      <c r="D12" s="6">
        <f t="shared" si="1"/>
        <v>5.9974587039390091E-2</v>
      </c>
      <c r="E12" s="6">
        <f>SUM($D$2:D12)</f>
        <v>0.95387547649301152</v>
      </c>
      <c r="F12" s="7">
        <f t="shared" si="0"/>
        <v>27.764705882352942</v>
      </c>
    </row>
    <row r="13" spans="1:6" x14ac:dyDescent="0.3">
      <c r="A13" s="5" t="s">
        <v>3</v>
      </c>
      <c r="B13" s="5" t="s">
        <v>39</v>
      </c>
      <c r="C13" s="5">
        <v>363</v>
      </c>
      <c r="D13" s="6">
        <f t="shared" si="1"/>
        <v>4.6124523506988563E-2</v>
      </c>
      <c r="E13" s="6">
        <f>SUM($D$2:D13)</f>
        <v>1</v>
      </c>
      <c r="F13" s="7">
        <f t="shared" si="0"/>
        <v>21.352941176470587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FE31-3A53-4B48-8471-481169A5AA47}">
  <dimension ref="A1:F13"/>
  <sheetViews>
    <sheetView workbookViewId="0">
      <selection activeCell="D9" sqref="D9:D12"/>
    </sheetView>
  </sheetViews>
  <sheetFormatPr defaultRowHeight="15.6" x14ac:dyDescent="0.3"/>
  <cols>
    <col min="1" max="1" width="4.69921875" bestFit="1" customWidth="1"/>
    <col min="2" max="2" width="11.5" bestFit="1" customWidth="1"/>
    <col min="3" max="3" width="14" bestFit="1" customWidth="1"/>
    <col min="4" max="4" width="17.8984375" bestFit="1" customWidth="1"/>
    <col min="5" max="5" width="26.3984375" bestFit="1" customWidth="1"/>
    <col min="6" max="6" width="13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</row>
    <row r="2" spans="1:6" x14ac:dyDescent="0.3">
      <c r="A2" s="8" t="s">
        <v>16</v>
      </c>
      <c r="B2" s="8" t="s">
        <v>24</v>
      </c>
      <c r="C2" s="8">
        <v>150</v>
      </c>
      <c r="D2" s="9">
        <f t="shared" ref="D2:D13" si="0">C2/SUM($C$2:$C$13)</f>
        <v>4.3165467625899283E-2</v>
      </c>
      <c r="E2" s="9">
        <f>SUM($D$2:D2)</f>
        <v>4.3165467625899283E-2</v>
      </c>
      <c r="F2" s="10">
        <f t="shared" ref="F2:F13" si="1">C2/17</f>
        <v>8.8235294117647065</v>
      </c>
    </row>
    <row r="3" spans="1:6" x14ac:dyDescent="0.3">
      <c r="A3" s="8" t="s">
        <v>16</v>
      </c>
      <c r="B3" s="8" t="s">
        <v>5</v>
      </c>
      <c r="C3" s="8">
        <v>12</v>
      </c>
      <c r="D3" s="9">
        <f t="shared" si="0"/>
        <v>3.4532374100719426E-3</v>
      </c>
      <c r="E3" s="9">
        <f>SUM($D$2:D3)</f>
        <v>4.6618705035971222E-2</v>
      </c>
      <c r="F3" s="10">
        <f t="shared" si="1"/>
        <v>0.70588235294117652</v>
      </c>
    </row>
    <row r="4" spans="1:6" x14ac:dyDescent="0.3">
      <c r="A4" s="8" t="s">
        <v>16</v>
      </c>
      <c r="B4" s="8" t="s">
        <v>6</v>
      </c>
      <c r="C4" s="8">
        <v>322</v>
      </c>
      <c r="D4" s="9">
        <f t="shared" si="0"/>
        <v>9.2661870503597116E-2</v>
      </c>
      <c r="E4" s="9">
        <f>SUM($D$2:D4)</f>
        <v>0.13928057553956835</v>
      </c>
      <c r="F4" s="10">
        <f t="shared" si="1"/>
        <v>18.941176470588236</v>
      </c>
    </row>
    <row r="5" spans="1:6" x14ac:dyDescent="0.3">
      <c r="A5" s="8" t="s">
        <v>16</v>
      </c>
      <c r="B5" s="8" t="s">
        <v>7</v>
      </c>
      <c r="C5" s="8">
        <v>366</v>
      </c>
      <c r="D5" s="9">
        <f t="shared" si="0"/>
        <v>0.10532374100719424</v>
      </c>
      <c r="E5" s="9">
        <f>SUM($D$2:D5)</f>
        <v>0.2446043165467626</v>
      </c>
      <c r="F5" s="10">
        <f t="shared" si="1"/>
        <v>21.529411764705884</v>
      </c>
    </row>
    <row r="6" spans="1:6" x14ac:dyDescent="0.3">
      <c r="A6" s="8" t="s">
        <v>16</v>
      </c>
      <c r="B6" s="8" t="s">
        <v>8</v>
      </c>
      <c r="C6" s="8">
        <v>674</v>
      </c>
      <c r="D6" s="9">
        <f t="shared" si="0"/>
        <v>0.19395683453237411</v>
      </c>
      <c r="E6" s="9">
        <f>SUM($D$2:D6)</f>
        <v>0.43856115107913674</v>
      </c>
      <c r="F6" s="10">
        <f t="shared" si="1"/>
        <v>39.647058823529413</v>
      </c>
    </row>
    <row r="7" spans="1:6" x14ac:dyDescent="0.3">
      <c r="A7" s="8" t="s">
        <v>16</v>
      </c>
      <c r="B7" s="8" t="s">
        <v>31</v>
      </c>
      <c r="C7" s="8">
        <v>634</v>
      </c>
      <c r="D7" s="9">
        <f t="shared" si="0"/>
        <v>0.18244604316546761</v>
      </c>
      <c r="E7" s="9">
        <f>SUM($D$2:D7)</f>
        <v>0.62100719424460438</v>
      </c>
      <c r="F7" s="10">
        <f t="shared" si="1"/>
        <v>37.294117647058826</v>
      </c>
    </row>
    <row r="8" spans="1:6" x14ac:dyDescent="0.3">
      <c r="A8" s="8" t="s">
        <v>16</v>
      </c>
      <c r="B8" s="8" t="s">
        <v>33</v>
      </c>
      <c r="C8" s="8">
        <v>392</v>
      </c>
      <c r="D8" s="9">
        <f t="shared" si="0"/>
        <v>0.11280575539568345</v>
      </c>
      <c r="E8" s="9">
        <f>SUM($D$2:D8)</f>
        <v>0.73381294964028787</v>
      </c>
      <c r="F8" s="10">
        <f t="shared" si="1"/>
        <v>23.058823529411764</v>
      </c>
    </row>
    <row r="9" spans="1:6" x14ac:dyDescent="0.3">
      <c r="A9" s="8" t="s">
        <v>16</v>
      </c>
      <c r="B9" s="8" t="s">
        <v>11</v>
      </c>
      <c r="C9" s="8">
        <v>448</v>
      </c>
      <c r="D9" s="9">
        <f t="shared" si="0"/>
        <v>0.12892086330935251</v>
      </c>
      <c r="E9" s="9">
        <f>SUM($D$2:D9)</f>
        <v>0.86273381294964036</v>
      </c>
      <c r="F9" s="10">
        <f t="shared" si="1"/>
        <v>26.352941176470587</v>
      </c>
    </row>
    <row r="10" spans="1:6" x14ac:dyDescent="0.3">
      <c r="A10" s="8" t="s">
        <v>16</v>
      </c>
      <c r="B10" s="8" t="s">
        <v>12</v>
      </c>
      <c r="C10" s="8">
        <v>294</v>
      </c>
      <c r="D10" s="9">
        <f t="shared" si="0"/>
        <v>8.4604316546762592E-2</v>
      </c>
      <c r="E10" s="9">
        <f>SUM($D$2:D10)</f>
        <v>0.94733812949640295</v>
      </c>
      <c r="F10" s="10">
        <f t="shared" si="1"/>
        <v>17.294117647058822</v>
      </c>
    </row>
    <row r="11" spans="1:6" x14ac:dyDescent="0.3">
      <c r="A11" s="8" t="s">
        <v>16</v>
      </c>
      <c r="B11" s="8" t="s">
        <v>13</v>
      </c>
      <c r="C11" s="8">
        <v>81</v>
      </c>
      <c r="D11" s="9">
        <f t="shared" si="0"/>
        <v>2.3309352517985611E-2</v>
      </c>
      <c r="E11" s="9">
        <f>SUM($D$2:D11)</f>
        <v>0.97064748201438855</v>
      </c>
      <c r="F11" s="10">
        <f t="shared" si="1"/>
        <v>4.7647058823529411</v>
      </c>
    </row>
    <row r="12" spans="1:6" x14ac:dyDescent="0.3">
      <c r="A12" s="8" t="s">
        <v>16</v>
      </c>
      <c r="B12" s="8" t="s">
        <v>14</v>
      </c>
      <c r="C12" s="8">
        <v>47</v>
      </c>
      <c r="D12" s="9">
        <f t="shared" si="0"/>
        <v>1.3525179856115108E-2</v>
      </c>
      <c r="E12" s="9">
        <f>SUM($D$2:D12)</f>
        <v>0.98417266187050367</v>
      </c>
      <c r="F12" s="10">
        <f t="shared" si="1"/>
        <v>2.7647058823529411</v>
      </c>
    </row>
    <row r="13" spans="1:6" x14ac:dyDescent="0.3">
      <c r="A13" s="8" t="s">
        <v>16</v>
      </c>
      <c r="B13" s="8" t="s">
        <v>39</v>
      </c>
      <c r="C13" s="8">
        <v>55</v>
      </c>
      <c r="D13" s="9">
        <f t="shared" si="0"/>
        <v>1.5827338129496403E-2</v>
      </c>
      <c r="E13" s="9">
        <f>SUM($D$2:D13)</f>
        <v>1</v>
      </c>
      <c r="F13" s="10">
        <f t="shared" si="1"/>
        <v>3.2352941176470589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689D-D97F-488A-B7E9-BC8321D2D826}">
  <dimension ref="A1:F13"/>
  <sheetViews>
    <sheetView workbookViewId="0">
      <selection activeCell="I10" sqref="I10"/>
    </sheetView>
  </sheetViews>
  <sheetFormatPr defaultRowHeight="15.6" x14ac:dyDescent="0.3"/>
  <cols>
    <col min="1" max="1" width="4.59765625" bestFit="1" customWidth="1"/>
    <col min="2" max="2" width="11.5" bestFit="1" customWidth="1"/>
    <col min="3" max="3" width="14" bestFit="1" customWidth="1"/>
    <col min="4" max="4" width="17.8984375" bestFit="1" customWidth="1"/>
    <col min="5" max="5" width="26.3984375" bestFit="1" customWidth="1"/>
    <col min="6" max="6" width="13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</row>
    <row r="2" spans="1:6" x14ac:dyDescent="0.3">
      <c r="A2" s="11" t="s">
        <v>18</v>
      </c>
      <c r="B2" s="11" t="s">
        <v>24</v>
      </c>
      <c r="C2" s="11">
        <v>50</v>
      </c>
      <c r="D2" s="12">
        <f t="shared" ref="D2:D13" si="0">C2/SUM($C$2:$C$13)</f>
        <v>1.6605778811026237E-2</v>
      </c>
      <c r="E2" s="12">
        <f>SUM($D$2:D2)</f>
        <v>1.6605778811026237E-2</v>
      </c>
      <c r="F2" s="13">
        <f t="shared" ref="F2:F13" si="1">C2/17</f>
        <v>2.9411764705882355</v>
      </c>
    </row>
    <row r="3" spans="1:6" x14ac:dyDescent="0.3">
      <c r="A3" s="11" t="s">
        <v>18</v>
      </c>
      <c r="B3" s="11" t="s">
        <v>5</v>
      </c>
      <c r="C3" s="11">
        <v>42</v>
      </c>
      <c r="D3" s="12">
        <f t="shared" si="0"/>
        <v>1.3948854201262038E-2</v>
      </c>
      <c r="E3" s="12">
        <f>SUM($D$2:D3)</f>
        <v>3.0554633012288276E-2</v>
      </c>
      <c r="F3" s="13">
        <f t="shared" si="1"/>
        <v>2.4705882352941178</v>
      </c>
    </row>
    <row r="4" spans="1:6" x14ac:dyDescent="0.3">
      <c r="A4" s="11" t="s">
        <v>18</v>
      </c>
      <c r="B4" s="11" t="s">
        <v>6</v>
      </c>
      <c r="C4" s="11">
        <v>239</v>
      </c>
      <c r="D4" s="12">
        <f t="shared" si="0"/>
        <v>7.937562271670541E-2</v>
      </c>
      <c r="E4" s="12">
        <f>SUM($D$2:D4)</f>
        <v>0.10993025572899369</v>
      </c>
      <c r="F4" s="13">
        <f t="shared" si="1"/>
        <v>14.058823529411764</v>
      </c>
    </row>
    <row r="5" spans="1:6" x14ac:dyDescent="0.3">
      <c r="A5" s="11" t="s">
        <v>18</v>
      </c>
      <c r="B5" s="11" t="s">
        <v>7</v>
      </c>
      <c r="C5" s="11">
        <v>595</v>
      </c>
      <c r="D5" s="12">
        <f t="shared" si="0"/>
        <v>0.19760876785121223</v>
      </c>
      <c r="E5" s="12">
        <f>SUM($D$2:D5)</f>
        <v>0.30753902358020591</v>
      </c>
      <c r="F5" s="13">
        <f t="shared" si="1"/>
        <v>35</v>
      </c>
    </row>
    <row r="6" spans="1:6" x14ac:dyDescent="0.3">
      <c r="A6" s="11" t="s">
        <v>18</v>
      </c>
      <c r="B6" s="11" t="s">
        <v>8</v>
      </c>
      <c r="C6" s="11">
        <v>716</v>
      </c>
      <c r="D6" s="12">
        <f t="shared" si="0"/>
        <v>0.23779475257389571</v>
      </c>
      <c r="E6" s="12">
        <f>SUM($D$2:D6)</f>
        <v>0.54533377615410161</v>
      </c>
      <c r="F6" s="13">
        <f t="shared" si="1"/>
        <v>42.117647058823529</v>
      </c>
    </row>
    <row r="7" spans="1:6" x14ac:dyDescent="0.3">
      <c r="A7" s="11" t="s">
        <v>18</v>
      </c>
      <c r="B7" s="11" t="s">
        <v>31</v>
      </c>
      <c r="C7" s="11">
        <v>394</v>
      </c>
      <c r="D7" s="12">
        <f t="shared" si="0"/>
        <v>0.13085353703088676</v>
      </c>
      <c r="E7" s="12">
        <f>SUM($D$2:D7)</f>
        <v>0.67618731318498837</v>
      </c>
      <c r="F7" s="13">
        <f t="shared" si="1"/>
        <v>23.176470588235293</v>
      </c>
    </row>
    <row r="8" spans="1:6" x14ac:dyDescent="0.3">
      <c r="A8" s="11" t="s">
        <v>18</v>
      </c>
      <c r="B8" s="11" t="s">
        <v>33</v>
      </c>
      <c r="C8" s="11">
        <v>505</v>
      </c>
      <c r="D8" s="12">
        <f t="shared" si="0"/>
        <v>0.167718365991365</v>
      </c>
      <c r="E8" s="12">
        <f>SUM($D$2:D8)</f>
        <v>0.8439056791763534</v>
      </c>
      <c r="F8" s="13">
        <f t="shared" si="1"/>
        <v>29.705882352941178</v>
      </c>
    </row>
    <row r="9" spans="1:6" x14ac:dyDescent="0.3">
      <c r="A9" s="11" t="s">
        <v>18</v>
      </c>
      <c r="B9" s="11" t="s">
        <v>11</v>
      </c>
      <c r="C9" s="11">
        <v>177</v>
      </c>
      <c r="D9" s="12">
        <f t="shared" si="0"/>
        <v>5.878445699103288E-2</v>
      </c>
      <c r="E9" s="12">
        <f>SUM($D$2:D9)</f>
        <v>0.90269013616738625</v>
      </c>
      <c r="F9" s="13">
        <f t="shared" si="1"/>
        <v>10.411764705882353</v>
      </c>
    </row>
    <row r="10" spans="1:6" x14ac:dyDescent="0.3">
      <c r="A10" s="11" t="s">
        <v>18</v>
      </c>
      <c r="B10" s="11" t="s">
        <v>12</v>
      </c>
      <c r="C10" s="11">
        <v>178</v>
      </c>
      <c r="D10" s="12">
        <f t="shared" si="0"/>
        <v>5.9116572567253403E-2</v>
      </c>
      <c r="E10" s="12">
        <f>SUM($D$2:D10)</f>
        <v>0.96180670873463969</v>
      </c>
      <c r="F10" s="13">
        <f t="shared" si="1"/>
        <v>10.470588235294118</v>
      </c>
    </row>
    <row r="11" spans="1:6" x14ac:dyDescent="0.3">
      <c r="A11" s="11" t="s">
        <v>18</v>
      </c>
      <c r="B11" s="11" t="s">
        <v>13</v>
      </c>
      <c r="C11" s="11">
        <v>32</v>
      </c>
      <c r="D11" s="12">
        <f t="shared" si="0"/>
        <v>1.0627698439056792E-2</v>
      </c>
      <c r="E11" s="12">
        <f>SUM($D$2:D11)</f>
        <v>0.97243440717369645</v>
      </c>
      <c r="F11" s="13">
        <f t="shared" si="1"/>
        <v>1.8823529411764706</v>
      </c>
    </row>
    <row r="12" spans="1:6" x14ac:dyDescent="0.3">
      <c r="A12" s="11" t="s">
        <v>18</v>
      </c>
      <c r="B12" s="11" t="s">
        <v>14</v>
      </c>
      <c r="C12" s="11">
        <v>39</v>
      </c>
      <c r="D12" s="12">
        <f t="shared" si="0"/>
        <v>1.2952507472600464E-2</v>
      </c>
      <c r="E12" s="12">
        <f>SUM($D$2:D12)</f>
        <v>0.98538691464629691</v>
      </c>
      <c r="F12" s="13">
        <f t="shared" si="1"/>
        <v>2.2941176470588234</v>
      </c>
    </row>
    <row r="13" spans="1:6" x14ac:dyDescent="0.3">
      <c r="A13" s="11" t="s">
        <v>18</v>
      </c>
      <c r="B13" s="11" t="s">
        <v>39</v>
      </c>
      <c r="C13" s="11">
        <v>44</v>
      </c>
      <c r="D13" s="12">
        <f t="shared" si="0"/>
        <v>1.4613085353703089E-2</v>
      </c>
      <c r="E13" s="12">
        <f>SUM($D$2:D13)</f>
        <v>1</v>
      </c>
      <c r="F13" s="13">
        <f t="shared" si="1"/>
        <v>2.5882352941176472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AF75-EF55-4932-AFE2-E4E96801C7AA}">
  <dimension ref="A1:F13"/>
  <sheetViews>
    <sheetView workbookViewId="0">
      <selection activeCell="H7" sqref="H7"/>
    </sheetView>
  </sheetViews>
  <sheetFormatPr defaultRowHeight="15.6" x14ac:dyDescent="0.3"/>
  <cols>
    <col min="1" max="1" width="4.5" bestFit="1" customWidth="1"/>
    <col min="2" max="2" width="11.5" bestFit="1" customWidth="1"/>
    <col min="3" max="3" width="14" bestFit="1" customWidth="1"/>
    <col min="4" max="4" width="17.8984375" bestFit="1" customWidth="1"/>
    <col min="5" max="5" width="26.3984375" bestFit="1" customWidth="1"/>
    <col min="6" max="6" width="13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</row>
    <row r="2" spans="1:6" x14ac:dyDescent="0.3">
      <c r="A2" s="14" t="s">
        <v>19</v>
      </c>
      <c r="B2" s="14" t="s">
        <v>24</v>
      </c>
      <c r="C2" s="14">
        <v>42</v>
      </c>
      <c r="D2" s="15">
        <f t="shared" ref="D2:D13" si="0">C2/SUM($C$2:$C$13)</f>
        <v>1.1567061415587993E-2</v>
      </c>
      <c r="E2" s="15">
        <f>SUM($D$2:D2)</f>
        <v>1.1567061415587993E-2</v>
      </c>
      <c r="F2" s="16">
        <f t="shared" ref="F2:F13" si="1">C2/17</f>
        <v>2.4705882352941178</v>
      </c>
    </row>
    <row r="3" spans="1:6" x14ac:dyDescent="0.3">
      <c r="A3" s="14" t="s">
        <v>19</v>
      </c>
      <c r="B3" s="14" t="s">
        <v>5</v>
      </c>
      <c r="C3" s="14">
        <v>53</v>
      </c>
      <c r="D3" s="15">
        <f t="shared" si="0"/>
        <v>1.4596529881575324E-2</v>
      </c>
      <c r="E3" s="15">
        <f>SUM($D$2:D3)</f>
        <v>2.6163591297163315E-2</v>
      </c>
      <c r="F3" s="16">
        <f t="shared" si="1"/>
        <v>3.1176470588235294</v>
      </c>
    </row>
    <row r="4" spans="1:6" x14ac:dyDescent="0.3">
      <c r="A4" s="14" t="s">
        <v>19</v>
      </c>
      <c r="B4" s="14" t="s">
        <v>6</v>
      </c>
      <c r="C4" s="14">
        <v>410</v>
      </c>
      <c r="D4" s="15">
        <f t="shared" si="0"/>
        <v>0.11291655191407325</v>
      </c>
      <c r="E4" s="15">
        <f>SUM($D$2:D4)</f>
        <v>0.13908014321123657</v>
      </c>
      <c r="F4" s="16">
        <f t="shared" si="1"/>
        <v>24.117647058823529</v>
      </c>
    </row>
    <row r="5" spans="1:6" x14ac:dyDescent="0.3">
      <c r="A5" s="14" t="s">
        <v>19</v>
      </c>
      <c r="B5" s="14" t="s">
        <v>7</v>
      </c>
      <c r="C5" s="14">
        <v>760</v>
      </c>
      <c r="D5" s="15">
        <f t="shared" si="0"/>
        <v>0.20930873037730652</v>
      </c>
      <c r="E5" s="15">
        <f>SUM($D$2:D5)</f>
        <v>0.34838887358854309</v>
      </c>
      <c r="F5" s="16">
        <f t="shared" si="1"/>
        <v>44.705882352941174</v>
      </c>
    </row>
    <row r="6" spans="1:6" x14ac:dyDescent="0.3">
      <c r="A6" s="14" t="s">
        <v>19</v>
      </c>
      <c r="B6" s="14" t="s">
        <v>8</v>
      </c>
      <c r="C6" s="14">
        <v>614</v>
      </c>
      <c r="D6" s="15">
        <f t="shared" si="0"/>
        <v>0.16909942164692923</v>
      </c>
      <c r="E6" s="15">
        <f>SUM($D$2:D6)</f>
        <v>0.51748829523547235</v>
      </c>
      <c r="F6" s="16">
        <f t="shared" si="1"/>
        <v>36.117647058823529</v>
      </c>
    </row>
    <row r="7" spans="1:6" x14ac:dyDescent="0.3">
      <c r="A7" s="14" t="s">
        <v>19</v>
      </c>
      <c r="B7" s="14" t="s">
        <v>31</v>
      </c>
      <c r="C7" s="14">
        <v>487</v>
      </c>
      <c r="D7" s="15">
        <f t="shared" si="0"/>
        <v>0.13412283117598459</v>
      </c>
      <c r="E7" s="15">
        <f>SUM($D$2:D7)</f>
        <v>0.65161112641145691</v>
      </c>
      <c r="F7" s="16">
        <f t="shared" si="1"/>
        <v>28.647058823529413</v>
      </c>
    </row>
    <row r="8" spans="1:6" x14ac:dyDescent="0.3">
      <c r="A8" s="14" t="s">
        <v>19</v>
      </c>
      <c r="B8" s="14" t="s">
        <v>33</v>
      </c>
      <c r="C8" s="14">
        <v>466</v>
      </c>
      <c r="D8" s="15">
        <f t="shared" si="0"/>
        <v>0.12833930046819059</v>
      </c>
      <c r="E8" s="15">
        <f>SUM($D$2:D8)</f>
        <v>0.77995042687964755</v>
      </c>
      <c r="F8" s="16">
        <f t="shared" si="1"/>
        <v>27.411764705882351</v>
      </c>
    </row>
    <row r="9" spans="1:6" x14ac:dyDescent="0.3">
      <c r="A9" s="14" t="s">
        <v>19</v>
      </c>
      <c r="B9" s="14" t="s">
        <v>11</v>
      </c>
      <c r="C9" s="14">
        <v>515</v>
      </c>
      <c r="D9" s="15">
        <f t="shared" si="0"/>
        <v>0.14183420545304323</v>
      </c>
      <c r="E9" s="15">
        <f>SUM($D$2:D9)</f>
        <v>0.92178463233269081</v>
      </c>
      <c r="F9" s="16">
        <f t="shared" si="1"/>
        <v>30.294117647058822</v>
      </c>
    </row>
    <row r="10" spans="1:6" x14ac:dyDescent="0.3">
      <c r="A10" s="14" t="s">
        <v>19</v>
      </c>
      <c r="B10" s="14" t="s">
        <v>12</v>
      </c>
      <c r="C10" s="14">
        <v>102</v>
      </c>
      <c r="D10" s="15">
        <f t="shared" si="0"/>
        <v>2.809143486642798E-2</v>
      </c>
      <c r="E10" s="15">
        <f>SUM($D$2:D10)</f>
        <v>0.94987606719911877</v>
      </c>
      <c r="F10" s="16">
        <f t="shared" si="1"/>
        <v>6</v>
      </c>
    </row>
    <row r="11" spans="1:6" x14ac:dyDescent="0.3">
      <c r="A11" s="14" t="s">
        <v>19</v>
      </c>
      <c r="B11" s="14" t="s">
        <v>13</v>
      </c>
      <c r="C11" s="14">
        <v>77</v>
      </c>
      <c r="D11" s="15">
        <f t="shared" si="0"/>
        <v>2.1206279261911321E-2</v>
      </c>
      <c r="E11" s="15">
        <f>SUM($D$2:D11)</f>
        <v>0.97108234646103009</v>
      </c>
      <c r="F11" s="16">
        <f t="shared" si="1"/>
        <v>4.5294117647058822</v>
      </c>
    </row>
    <row r="12" spans="1:6" x14ac:dyDescent="0.3">
      <c r="A12" s="14" t="s">
        <v>19</v>
      </c>
      <c r="B12" s="14" t="s">
        <v>14</v>
      </c>
      <c r="C12" s="14">
        <v>59</v>
      </c>
      <c r="D12" s="15">
        <f t="shared" si="0"/>
        <v>1.6248967226659323E-2</v>
      </c>
      <c r="E12" s="15">
        <f>SUM($D$2:D12)</f>
        <v>0.98733131368768945</v>
      </c>
      <c r="F12" s="16">
        <f t="shared" si="1"/>
        <v>3.4705882352941178</v>
      </c>
    </row>
    <row r="13" spans="1:6" x14ac:dyDescent="0.3">
      <c r="A13" s="14" t="s">
        <v>19</v>
      </c>
      <c r="B13" s="14" t="s">
        <v>39</v>
      </c>
      <c r="C13" s="14">
        <v>46</v>
      </c>
      <c r="D13" s="15">
        <f t="shared" si="0"/>
        <v>1.2668686312310658E-2</v>
      </c>
      <c r="E13" s="15">
        <f>SUM($D$2:D13)</f>
        <v>1</v>
      </c>
      <c r="F13" s="16">
        <f t="shared" si="1"/>
        <v>2.7058823529411766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ABD6-4BB6-4258-87C1-478C444E7108}">
  <dimension ref="A1:F13"/>
  <sheetViews>
    <sheetView workbookViewId="0">
      <selection activeCell="D24" sqref="D24"/>
    </sheetView>
  </sheetViews>
  <sheetFormatPr defaultRowHeight="15.6" x14ac:dyDescent="0.3"/>
  <cols>
    <col min="1" max="1" width="4" bestFit="1" customWidth="1"/>
    <col min="2" max="2" width="11.5" bestFit="1" customWidth="1"/>
    <col min="3" max="3" width="14" bestFit="1" customWidth="1"/>
    <col min="4" max="4" width="17.8984375" bestFit="1" customWidth="1"/>
    <col min="5" max="5" width="26.3984375" bestFit="1" customWidth="1"/>
    <col min="6" max="6" width="13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</row>
    <row r="2" spans="1:6" x14ac:dyDescent="0.3">
      <c r="A2" s="17" t="s">
        <v>20</v>
      </c>
      <c r="B2" s="17" t="s">
        <v>24</v>
      </c>
      <c r="C2" s="17">
        <v>46</v>
      </c>
      <c r="D2" s="18">
        <f t="shared" ref="D2:D13" si="0">C2/SUM($C$2:$C$13)</f>
        <v>1.8844735764031135E-2</v>
      </c>
      <c r="E2" s="18">
        <f>SUM($D$2:D2)</f>
        <v>1.8844735764031135E-2</v>
      </c>
      <c r="F2" s="19">
        <f t="shared" ref="F2:F13" si="1">C2/17</f>
        <v>2.7058823529411766</v>
      </c>
    </row>
    <row r="3" spans="1:6" x14ac:dyDescent="0.3">
      <c r="A3" s="17" t="s">
        <v>20</v>
      </c>
      <c r="B3" s="17" t="s">
        <v>5</v>
      </c>
      <c r="C3" s="17">
        <v>56</v>
      </c>
      <c r="D3" s="18">
        <f t="shared" si="0"/>
        <v>2.2941417451863989E-2</v>
      </c>
      <c r="E3" s="18">
        <f>SUM($D$2:D3)</f>
        <v>4.1786153215895128E-2</v>
      </c>
      <c r="F3" s="19">
        <f t="shared" si="1"/>
        <v>3.2941176470588234</v>
      </c>
    </row>
    <row r="4" spans="1:6" x14ac:dyDescent="0.3">
      <c r="A4" s="17" t="s">
        <v>20</v>
      </c>
      <c r="B4" s="17" t="s">
        <v>6</v>
      </c>
      <c r="C4" s="17">
        <v>148</v>
      </c>
      <c r="D4" s="18">
        <f t="shared" si="0"/>
        <v>6.0630888979926259E-2</v>
      </c>
      <c r="E4" s="18">
        <f>SUM($D$2:D4)</f>
        <v>0.10241704219582139</v>
      </c>
      <c r="F4" s="19">
        <f t="shared" si="1"/>
        <v>8.7058823529411757</v>
      </c>
    </row>
    <row r="5" spans="1:6" x14ac:dyDescent="0.3">
      <c r="A5" s="17" t="s">
        <v>20</v>
      </c>
      <c r="B5" s="17" t="s">
        <v>7</v>
      </c>
      <c r="C5" s="17">
        <v>525</v>
      </c>
      <c r="D5" s="18">
        <f t="shared" si="0"/>
        <v>0.21507578861122489</v>
      </c>
      <c r="E5" s="18">
        <f>SUM($D$2:D5)</f>
        <v>0.31749283080704627</v>
      </c>
      <c r="F5" s="19">
        <f t="shared" si="1"/>
        <v>30.882352941176471</v>
      </c>
    </row>
    <row r="6" spans="1:6" x14ac:dyDescent="0.3">
      <c r="A6" s="17" t="s">
        <v>20</v>
      </c>
      <c r="B6" s="17" t="s">
        <v>8</v>
      </c>
      <c r="C6" s="17">
        <v>607</v>
      </c>
      <c r="D6" s="18">
        <f t="shared" si="0"/>
        <v>0.24866857845145432</v>
      </c>
      <c r="E6" s="18">
        <f>SUM($D$2:D6)</f>
        <v>0.56616140925850056</v>
      </c>
      <c r="F6" s="19">
        <f t="shared" si="1"/>
        <v>35.705882352941174</v>
      </c>
    </row>
    <row r="7" spans="1:6" x14ac:dyDescent="0.3">
      <c r="A7" s="17" t="s">
        <v>20</v>
      </c>
      <c r="B7" s="17" t="s">
        <v>31</v>
      </c>
      <c r="C7" s="17">
        <v>155</v>
      </c>
      <c r="D7" s="18">
        <f t="shared" si="0"/>
        <v>6.3498566161409253E-2</v>
      </c>
      <c r="E7" s="18">
        <f>SUM($D$2:D7)</f>
        <v>0.62965997541990981</v>
      </c>
      <c r="F7" s="19">
        <f t="shared" si="1"/>
        <v>9.117647058823529</v>
      </c>
    </row>
    <row r="8" spans="1:6" x14ac:dyDescent="0.3">
      <c r="A8" s="17" t="s">
        <v>20</v>
      </c>
      <c r="B8" s="17" t="s">
        <v>33</v>
      </c>
      <c r="C8" s="17">
        <v>360</v>
      </c>
      <c r="D8" s="18">
        <f t="shared" si="0"/>
        <v>0.1474805407619828</v>
      </c>
      <c r="E8" s="18">
        <f>SUM($D$2:D8)</f>
        <v>0.77714051618189262</v>
      </c>
      <c r="F8" s="19">
        <f t="shared" si="1"/>
        <v>21.176470588235293</v>
      </c>
    </row>
    <row r="9" spans="1:6" x14ac:dyDescent="0.3">
      <c r="A9" s="17" t="s">
        <v>20</v>
      </c>
      <c r="B9" s="17" t="s">
        <v>11</v>
      </c>
      <c r="C9" s="17">
        <v>471</v>
      </c>
      <c r="D9" s="18">
        <f t="shared" si="0"/>
        <v>0.1929537074969275</v>
      </c>
      <c r="E9" s="18">
        <f>SUM($D$2:D9)</f>
        <v>0.97009422367882014</v>
      </c>
      <c r="F9" s="19">
        <f t="shared" si="1"/>
        <v>27.705882352941178</v>
      </c>
    </row>
    <row r="10" spans="1:6" x14ac:dyDescent="0.3">
      <c r="A10" s="17" t="s">
        <v>20</v>
      </c>
      <c r="B10" s="17" t="s">
        <v>12</v>
      </c>
      <c r="C10" s="17">
        <v>7</v>
      </c>
      <c r="D10" s="18">
        <f t="shared" si="0"/>
        <v>2.8676771814829987E-3</v>
      </c>
      <c r="E10" s="18">
        <f>SUM($D$2:D10)</f>
        <v>0.9729619008603031</v>
      </c>
      <c r="F10" s="19">
        <f t="shared" si="1"/>
        <v>0.41176470588235292</v>
      </c>
    </row>
    <row r="11" spans="1:6" x14ac:dyDescent="0.3">
      <c r="A11" s="17" t="s">
        <v>20</v>
      </c>
      <c r="B11" s="17" t="s">
        <v>13</v>
      </c>
      <c r="C11" s="17">
        <v>0</v>
      </c>
      <c r="D11" s="18">
        <f t="shared" si="0"/>
        <v>0</v>
      </c>
      <c r="E11" s="18">
        <f>SUM($D$2:D11)</f>
        <v>0.9729619008603031</v>
      </c>
      <c r="F11" s="19">
        <f t="shared" si="1"/>
        <v>0</v>
      </c>
    </row>
    <row r="12" spans="1:6" x14ac:dyDescent="0.3">
      <c r="A12" s="17" t="s">
        <v>20</v>
      </c>
      <c r="B12" s="17" t="s">
        <v>14</v>
      </c>
      <c r="C12" s="17">
        <v>32</v>
      </c>
      <c r="D12" s="18">
        <f t="shared" si="0"/>
        <v>1.3109381401065138E-2</v>
      </c>
      <c r="E12" s="18">
        <f>SUM($D$2:D12)</f>
        <v>0.9860712822613682</v>
      </c>
      <c r="F12" s="19">
        <f t="shared" si="1"/>
        <v>1.8823529411764706</v>
      </c>
    </row>
    <row r="13" spans="1:6" x14ac:dyDescent="0.3">
      <c r="A13" s="17" t="s">
        <v>20</v>
      </c>
      <c r="B13" s="17" t="s">
        <v>39</v>
      </c>
      <c r="C13" s="17">
        <v>34</v>
      </c>
      <c r="D13" s="18">
        <f t="shared" si="0"/>
        <v>1.3928717738631708E-2</v>
      </c>
      <c r="E13" s="18">
        <f>SUM($D$2:D13)</f>
        <v>0.99999999999999989</v>
      </c>
      <c r="F13" s="19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 Desk</vt:lpstr>
      <vt:lpstr>Sheet4</vt:lpstr>
      <vt:lpstr>Sheet1</vt:lpstr>
      <vt:lpstr>Sheet6</vt:lpstr>
      <vt:lpstr>Mon</vt:lpstr>
      <vt:lpstr>Tues</vt:lpstr>
      <vt:lpstr>Wed</vt:lpstr>
      <vt:lpstr>Thur</vt:lpstr>
      <vt:lpstr>Friday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Harshit</cp:lastModifiedBy>
  <cp:revision/>
  <dcterms:created xsi:type="dcterms:W3CDTF">2019-02-22T05:36:42Z</dcterms:created>
  <dcterms:modified xsi:type="dcterms:W3CDTF">2019-10-02T02:12:44Z</dcterms:modified>
  <cp:category/>
  <cp:contentStatus/>
</cp:coreProperties>
</file>