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ushkarkapil/Downloads/"/>
    </mc:Choice>
  </mc:AlternateContent>
  <xr:revisionPtr revIDLastSave="0" documentId="13_ncr:1_{102434CE-8966-DF4E-B68E-092BEA7B450A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PGI_CAPM" sheetId="1" r:id="rId1"/>
    <sheet name="WACC" sheetId="3" r:id="rId2"/>
    <sheet name="Sheet2" sheetId="4" r:id="rId3"/>
    <sheet name="MCS" sheetId="5" r:id="rId4"/>
    <sheet name="brownian" sheetId="6" r:id="rId5"/>
    <sheet name="balance sheet" sheetId="7" r:id="rId6"/>
  </sheets>
  <definedNames>
    <definedName name="_xlchart.v1.0" hidden="1">MCS!$H$1</definedName>
    <definedName name="_xlchart.v1.1" hidden="1">MCS!$H$2:$H$253</definedName>
    <definedName name="_xlchart.v1.2" hidden="1">MCS!$I$1</definedName>
    <definedName name="_xlchart.v1.3" hidden="1">MCS!$I$2:$I$253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7" l="1"/>
  <c r="H14" i="7" s="1"/>
  <c r="H11" i="7"/>
  <c r="H12" i="7" s="1"/>
  <c r="H10" i="7"/>
  <c r="H9" i="7"/>
  <c r="H8" i="7"/>
  <c r="H7" i="7"/>
  <c r="H5" i="7"/>
  <c r="H4" i="7"/>
  <c r="H3" i="7"/>
  <c r="E9" i="6"/>
  <c r="E7" i="6"/>
  <c r="E11" i="6" s="1"/>
  <c r="E13" i="6" s="1"/>
  <c r="E5" i="6"/>
  <c r="E3" i="6"/>
  <c r="C4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3" i="6"/>
  <c r="C253" i="6"/>
  <c r="H3" i="5"/>
  <c r="I3" i="5" s="1"/>
  <c r="H4" i="5"/>
  <c r="I4" i="5" s="1"/>
  <c r="H5" i="5"/>
  <c r="I5" i="5" s="1"/>
  <c r="H6" i="5"/>
  <c r="I6" i="5" s="1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 s="1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I30" i="5" s="1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H41" i="5"/>
  <c r="I41" i="5" s="1"/>
  <c r="H42" i="5"/>
  <c r="I42" i="5" s="1"/>
  <c r="H43" i="5"/>
  <c r="I43" i="5" s="1"/>
  <c r="H44" i="5"/>
  <c r="I44" i="5" s="1"/>
  <c r="H45" i="5"/>
  <c r="I45" i="5" s="1"/>
  <c r="H46" i="5"/>
  <c r="I46" i="5" s="1"/>
  <c r="H47" i="5"/>
  <c r="I47" i="5" s="1"/>
  <c r="H48" i="5"/>
  <c r="I48" i="5" s="1"/>
  <c r="H49" i="5"/>
  <c r="I49" i="5" s="1"/>
  <c r="H50" i="5"/>
  <c r="I50" i="5" s="1"/>
  <c r="H51" i="5"/>
  <c r="I51" i="5" s="1"/>
  <c r="H52" i="5"/>
  <c r="I52" i="5" s="1"/>
  <c r="H53" i="5"/>
  <c r="I53" i="5" s="1"/>
  <c r="H54" i="5"/>
  <c r="I54" i="5" s="1"/>
  <c r="H55" i="5"/>
  <c r="I55" i="5" s="1"/>
  <c r="H56" i="5"/>
  <c r="I56" i="5" s="1"/>
  <c r="H57" i="5"/>
  <c r="I57" i="5" s="1"/>
  <c r="H58" i="5"/>
  <c r="I58" i="5" s="1"/>
  <c r="H59" i="5"/>
  <c r="I59" i="5" s="1"/>
  <c r="H60" i="5"/>
  <c r="I60" i="5" s="1"/>
  <c r="H61" i="5"/>
  <c r="I61" i="5" s="1"/>
  <c r="H62" i="5"/>
  <c r="I62" i="5" s="1"/>
  <c r="H63" i="5"/>
  <c r="I63" i="5" s="1"/>
  <c r="H64" i="5"/>
  <c r="I64" i="5" s="1"/>
  <c r="H65" i="5"/>
  <c r="I65" i="5" s="1"/>
  <c r="H66" i="5"/>
  <c r="I66" i="5" s="1"/>
  <c r="H67" i="5"/>
  <c r="I67" i="5" s="1"/>
  <c r="H68" i="5"/>
  <c r="I68" i="5" s="1"/>
  <c r="H69" i="5"/>
  <c r="I69" i="5" s="1"/>
  <c r="H70" i="5"/>
  <c r="I70" i="5" s="1"/>
  <c r="H71" i="5"/>
  <c r="I71" i="5" s="1"/>
  <c r="H72" i="5"/>
  <c r="I72" i="5" s="1"/>
  <c r="H73" i="5"/>
  <c r="I73" i="5" s="1"/>
  <c r="H74" i="5"/>
  <c r="I74" i="5" s="1"/>
  <c r="H75" i="5"/>
  <c r="I75" i="5" s="1"/>
  <c r="H76" i="5"/>
  <c r="I76" i="5" s="1"/>
  <c r="H77" i="5"/>
  <c r="I77" i="5" s="1"/>
  <c r="H78" i="5"/>
  <c r="I78" i="5" s="1"/>
  <c r="H79" i="5"/>
  <c r="I79" i="5" s="1"/>
  <c r="H80" i="5"/>
  <c r="I80" i="5" s="1"/>
  <c r="H81" i="5"/>
  <c r="I81" i="5" s="1"/>
  <c r="H82" i="5"/>
  <c r="I82" i="5" s="1"/>
  <c r="H83" i="5"/>
  <c r="I83" i="5" s="1"/>
  <c r="H84" i="5"/>
  <c r="I84" i="5" s="1"/>
  <c r="H85" i="5"/>
  <c r="I85" i="5" s="1"/>
  <c r="H86" i="5"/>
  <c r="I86" i="5" s="1"/>
  <c r="H87" i="5"/>
  <c r="I87" i="5" s="1"/>
  <c r="H88" i="5"/>
  <c r="I88" i="5" s="1"/>
  <c r="H89" i="5"/>
  <c r="I89" i="5" s="1"/>
  <c r="H90" i="5"/>
  <c r="I90" i="5" s="1"/>
  <c r="H91" i="5"/>
  <c r="I91" i="5" s="1"/>
  <c r="H92" i="5"/>
  <c r="I92" i="5" s="1"/>
  <c r="H93" i="5"/>
  <c r="I93" i="5" s="1"/>
  <c r="H94" i="5"/>
  <c r="I94" i="5" s="1"/>
  <c r="H95" i="5"/>
  <c r="I95" i="5" s="1"/>
  <c r="H96" i="5"/>
  <c r="I96" i="5" s="1"/>
  <c r="H97" i="5"/>
  <c r="I97" i="5" s="1"/>
  <c r="H98" i="5"/>
  <c r="I98" i="5" s="1"/>
  <c r="H99" i="5"/>
  <c r="I99" i="5" s="1"/>
  <c r="H100" i="5"/>
  <c r="I100" i="5" s="1"/>
  <c r="H101" i="5"/>
  <c r="I101" i="5" s="1"/>
  <c r="H102" i="5"/>
  <c r="I102" i="5" s="1"/>
  <c r="H2" i="5"/>
  <c r="I2" i="5" s="1"/>
  <c r="E4" i="5"/>
  <c r="E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3" i="5"/>
  <c r="C15" i="3" l="1"/>
  <c r="C13" i="3"/>
  <c r="M89" i="1" l="1"/>
  <c r="M87" i="1"/>
  <c r="M86" i="1"/>
  <c r="M85" i="1"/>
  <c r="E6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3" i="1"/>
</calcChain>
</file>

<file path=xl/sharedStrings.xml><?xml version="1.0" encoding="utf-8"?>
<sst xmlns="http://schemas.openxmlformats.org/spreadsheetml/2006/main" count="319" uniqueCount="215">
  <si>
    <t>Date</t>
  </si>
  <si>
    <t>Adj Close</t>
  </si>
  <si>
    <t>S&amp;P_Close</t>
  </si>
  <si>
    <t>Beta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</si>
  <si>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</si>
  <si>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</si>
  <si>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</si>
  <si>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</si>
  <si>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</si>
  <si>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</si>
  <si>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</si>
  <si>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</si>
  <si>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</si>
  <si>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</si>
  <si>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</si>
  <si>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</si>
  <si>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</si>
  <si>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</si>
  <si>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</si>
  <si>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</si>
  <si>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</si>
  <si>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</si>
  <si>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</si>
  <si>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</si>
  <si>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</si>
  <si>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</si>
  <si>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</si>
  <si>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</si>
  <si>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</si>
  <si>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CAPM formula</t>
  </si>
  <si>
    <t>Ra = rf +beta(rm-rf)</t>
  </si>
  <si>
    <t xml:space="preserve">rf </t>
  </si>
  <si>
    <t>beta</t>
  </si>
  <si>
    <t>rm</t>
  </si>
  <si>
    <t>Monthly</t>
  </si>
  <si>
    <t>Yearly</t>
  </si>
  <si>
    <t>Ra</t>
  </si>
  <si>
    <t>WACC</t>
  </si>
  <si>
    <t>Input Data</t>
  </si>
  <si>
    <t>Cost of Debt</t>
  </si>
  <si>
    <t>Cost of equity</t>
  </si>
  <si>
    <t>Output</t>
  </si>
  <si>
    <t>Weight of Debt</t>
  </si>
  <si>
    <t>Weight of Equity</t>
  </si>
  <si>
    <t>TOTAL</t>
  </si>
  <si>
    <t>Open</t>
  </si>
  <si>
    <t>High</t>
  </si>
  <si>
    <t>Low</t>
  </si>
  <si>
    <t>Close</t>
  </si>
  <si>
    <t>Volume</t>
  </si>
  <si>
    <t>Change</t>
  </si>
  <si>
    <t>mean/avg</t>
  </si>
  <si>
    <t>std dev</t>
  </si>
  <si>
    <t>iterations</t>
  </si>
  <si>
    <t xml:space="preserve">probability </t>
  </si>
  <si>
    <t>returns</t>
  </si>
  <si>
    <t>LN</t>
  </si>
  <si>
    <t>average (MU)</t>
  </si>
  <si>
    <t>varience (sig^2)</t>
  </si>
  <si>
    <t>std.div</t>
  </si>
  <si>
    <t>drift</t>
  </si>
  <si>
    <t>random value</t>
  </si>
  <si>
    <t>next days price = todays price * exp(drift+random value)</t>
  </si>
  <si>
    <t>Consolidated Balance Sheets - USD ($) $ in Millions</t>
  </si>
  <si>
    <t>Dec. 31, 2023</t>
  </si>
  <si>
    <t>Dec. 31, 2022</t>
  </si>
  <si>
    <t>Current assets:</t>
  </si>
  <si>
    <t> </t>
  </si>
  <si>
    <t>Ratios</t>
  </si>
  <si>
    <t>Formula</t>
  </si>
  <si>
    <t>Comapny SPGI Ratio</t>
  </si>
  <si>
    <t>Comments</t>
  </si>
  <si>
    <t>Cash and cash equivalents</t>
  </si>
  <si>
    <t>Current Ratio</t>
  </si>
  <si>
    <t xml:space="preserve">Current assests/current liabilities </t>
  </si>
  <si>
    <t>Restricted cash</t>
  </si>
  <si>
    <t>Quick Ratio</t>
  </si>
  <si>
    <t xml:space="preserve">(current assest-inventory) /current liabilities </t>
  </si>
  <si>
    <t xml:space="preserve">Inventory = 0 </t>
  </si>
  <si>
    <t>Short-term investments</t>
  </si>
  <si>
    <t>Debt-to-Equity Ratio</t>
  </si>
  <si>
    <t>Total Debt / Shareholders’ Equity </t>
  </si>
  <si>
    <t>Accounts receivable, net of allowance for doubtful accounts: 2023- $54 ; 2022 - $48</t>
  </si>
  <si>
    <t>Inventory Turnover Ratio</t>
  </si>
  <si>
    <t>Costs of Goods sold/Average Inventory </t>
  </si>
  <si>
    <t>Prepaid and other current assets</t>
  </si>
  <si>
    <t>Gross Profit Margin</t>
  </si>
  <si>
    <t>(Revenue-COGS)/Revenue * 100</t>
  </si>
  <si>
    <t>Cost of goods Solds</t>
  </si>
  <si>
    <t>Assets of businesses held for sale</t>
  </si>
  <si>
    <t>Return on Sales Ratio</t>
  </si>
  <si>
    <t>operating profit/net sales </t>
  </si>
  <si>
    <t>Total current assets</t>
  </si>
  <si>
    <t>Return on Total Assets</t>
  </si>
  <si>
    <t>Net Income / Assets</t>
  </si>
  <si>
    <t>Property and equipment:</t>
  </si>
  <si>
    <t>Return on Equity Ratio</t>
  </si>
  <si>
    <t>Net Income / Equity</t>
  </si>
  <si>
    <t>Buildings and leasehold improvements</t>
  </si>
  <si>
    <t>Earnings per share</t>
  </si>
  <si>
    <t>Net Profit / No. of share outstanding</t>
  </si>
  <si>
    <t>Equipment and furniture</t>
  </si>
  <si>
    <t>Price/Earnings Ratio</t>
  </si>
  <si>
    <t>Market value per share/Earnings per share (EPS) ​
​</t>
  </si>
  <si>
    <t>Total property and equipment</t>
  </si>
  <si>
    <t>Dividend Payout Ratio</t>
  </si>
  <si>
    <t>Dividend paid/Net Income</t>
  </si>
  <si>
    <t>Less: accumulated depreciation</t>
  </si>
  <si>
    <t>Retention Ratio</t>
  </si>
  <si>
    <t>1 - Dividend Payout Ratio</t>
  </si>
  <si>
    <t>Property and equipment, net</t>
  </si>
  <si>
    <t>Right of use assets</t>
  </si>
  <si>
    <t>Goodwill</t>
  </si>
  <si>
    <t>Other intangible assets, net</t>
  </si>
  <si>
    <t>Equity investments in unconsolidated subsidiaries</t>
  </si>
  <si>
    <t>Asset for pension benefits</t>
  </si>
  <si>
    <t>Other non-current assets</t>
  </si>
  <si>
    <t>Total Assets</t>
  </si>
  <si>
    <t>Current liabilities:</t>
  </si>
  <si>
    <t>Accounts payable</t>
  </si>
  <si>
    <t>Accrued compensation and contributions to retirement plans</t>
  </si>
  <si>
    <t>Short-term debt</t>
  </si>
  <si>
    <t>Income taxes currently payable</t>
  </si>
  <si>
    <t>Unearned revenue</t>
  </si>
  <si>
    <t>Other current liabilities</t>
  </si>
  <si>
    <t>Liabilities of businesses held for sale</t>
  </si>
  <si>
    <t>Total current liabilities</t>
  </si>
  <si>
    <t>Long-term debt</t>
  </si>
  <si>
    <t>Lease liabilities – non-current</t>
  </si>
  <si>
    <t>Pension and other postretirement benefits</t>
  </si>
  <si>
    <t>Deferred tax liability – non-current</t>
  </si>
  <si>
    <t>Other non-current liabilities</t>
  </si>
  <si>
    <t>Total liabilities</t>
  </si>
  <si>
    <t>Redeemable noncontrolling interest</t>
  </si>
  <si>
    <t>Commitments and contingencies (Note 13)</t>
  </si>
  <si>
    <t xml:space="preserve"> </t>
  </si>
  <si>
    <t>Equity:</t>
  </si>
  <si>
    <t>Common stock, $1 par value: authorized - 600 million shares; issued: 415 million shares in 2023 and 2022</t>
  </si>
  <si>
    <t>Additional paid-in capital</t>
  </si>
  <si>
    <t>Retained income</t>
  </si>
  <si>
    <t>Accumulated other comprehensive loss</t>
  </si>
  <si>
    <t>Less: common stock in treasury - at cost: 2023 - 93 million shares; 2022- 86 million shares</t>
  </si>
  <si>
    <t>Total equity – controlling interests</t>
  </si>
  <si>
    <t>Total equity – noncontrolling interests</t>
  </si>
  <si>
    <t>Total equity</t>
  </si>
  <si>
    <t>Total liabilities and equity</t>
  </si>
  <si>
    <t>Consolidated Statements of Income - USD ($) shares in Millions, $ in Millions</t>
  </si>
  <si>
    <t>12 Months Ended</t>
  </si>
  <si>
    <t>Dec. 31, 2021</t>
  </si>
  <si>
    <t>Income Statement [Abstract]</t>
  </si>
  <si>
    <t>Revenue</t>
  </si>
  <si>
    <t>Expenses:</t>
  </si>
  <si>
    <t>Operating-related expenses</t>
  </si>
  <si>
    <t>Selling and general expenses</t>
  </si>
  <si>
    <t>Depreciation</t>
  </si>
  <si>
    <t>Amortization of intangibles</t>
  </si>
  <si>
    <t>Total expenses</t>
  </si>
  <si>
    <t>Loss (gain) on dispositions</t>
  </si>
  <si>
    <t>Equity in income on unconsolidated subsidiaries</t>
  </si>
  <si>
    <t>Operating profit</t>
  </si>
  <si>
    <t>Net Profit</t>
  </si>
  <si>
    <t>Other expense (income), net</t>
  </si>
  <si>
    <t>Interest expense, net</t>
  </si>
  <si>
    <t>Loss on extinguishment of debt</t>
  </si>
  <si>
    <t>Income before taxes on income</t>
  </si>
  <si>
    <t>Provision for taxes on income</t>
  </si>
  <si>
    <t>Net income</t>
  </si>
  <si>
    <t>Less: net income attributable to noncontrolling interests</t>
  </si>
  <si>
    <t>Net income attributable to S&amp;P Global Inc.</t>
  </si>
  <si>
    <t>Net income:</t>
  </si>
  <si>
    <t>Basic (USD per share)</t>
  </si>
  <si>
    <t>Diluted (USD per share)</t>
  </si>
  <si>
    <t>Weighted-average number of common shares outstanding:</t>
  </si>
  <si>
    <t>Basic (shares)</t>
  </si>
  <si>
    <t>Diluted (shares)</t>
  </si>
  <si>
    <t>Actual shares outstanding at year end (shares)</t>
  </si>
  <si>
    <t>Consolidated Statements of Cash Flows - USD ($) $ in Millions</t>
  </si>
  <si>
    <t>24 Months Ended</t>
  </si>
  <si>
    <t>Operating Activities:</t>
  </si>
  <si>
    <t>Adjustments to reconcile net income to cash provided by operating activities:</t>
  </si>
  <si>
    <t>Provision for losses on accounts receivable</t>
  </si>
  <si>
    <t>Deferred income taxes</t>
  </si>
  <si>
    <t>Stock-based compensation</t>
  </si>
  <si>
    <t>Restructuring, lease impairment charges and other</t>
  </si>
  <si>
    <t>Changes in operating assets and liabilities, net of effect of acquisitions and dispositions:</t>
  </si>
  <si>
    <t>Accounts receivable</t>
  </si>
  <si>
    <t>Accounts payable and accrued expenses</t>
  </si>
  <si>
    <t>Net change in prepaid/accrued income taxes</t>
  </si>
  <si>
    <t>Net change in other assets and liabilities</t>
  </si>
  <si>
    <t>Cash provided by operating activities</t>
  </si>
  <si>
    <t>Investing Activities:</t>
  </si>
  <si>
    <t>Capital expenditures</t>
  </si>
  <si>
    <t>Acquisitions, net of cash acquired</t>
  </si>
  <si>
    <t>Proceeds from dispositions</t>
  </si>
  <si>
    <t>Changes in short-term investments</t>
  </si>
  <si>
    <t>Cash provided by (used for) investing activities</t>
  </si>
  <si>
    <t>Financing Activities:</t>
  </si>
  <si>
    <t>Payments on short-term debt, net</t>
  </si>
  <si>
    <t>Proceeds from issuance of senior notes, net</t>
  </si>
  <si>
    <t>Payments on senior notes</t>
  </si>
  <si>
    <t>Dividends paid to shareholders</t>
  </si>
  <si>
    <t>Distributions to noncontrolling interest holders</t>
  </si>
  <si>
    <t>Proceeds from noncontrolling interest holders</t>
  </si>
  <si>
    <t>Repurchase of treasury shares</t>
  </si>
  <si>
    <t>Exercise of stock options</t>
  </si>
  <si>
    <t>Contingent consideration payment</t>
  </si>
  <si>
    <t>Employee withholding tax on share-based payments</t>
  </si>
  <si>
    <t>Cash used for financing activities</t>
  </si>
  <si>
    <t>Effect of exchange rate changes on cash</t>
  </si>
  <si>
    <t>Net change in cash, cash equivalents, and restricted cash</t>
  </si>
  <si>
    <t>Cash, cash equivalents, and restricted cash at beginning of year</t>
  </si>
  <si>
    <t>Cash, cash equivalents, and restricted cash at end of year</t>
  </si>
  <si>
    <t>Cash paid during the year for:</t>
  </si>
  <si>
    <t>Interest</t>
  </si>
  <si>
    <t>Income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</si>
</sst>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0.0%"/>
    <numFmt numFmtId="166" formatCode="_(&quot;$ &quot;#,##0_);_(&quot;$ &quot;\(#,##0\)"/>
    <numFmt numFmtId="168" formatCode="[$$-1009]#,##0.00;\-[$$-1009]#,##0.00"/>
    <numFmt numFmtId="169" formatCode="_(&quot;$ &quot;#,##0.00_);_(&quot;$ &quot;\(#,##0.00\)"/>
    <numFmt numFmtId="170" formatCode="#,##0.0_);\(#,##0.0\)"/>
  </numFmts>
  <fonts count="3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theme="1"/>
      <name val="Arial Narrow"/>
      <family val="2"/>
    </font>
    <font>
      <sz val="14"/>
      <name val="Arial"/>
      <family val="2"/>
    </font>
    <font>
      <b/>
      <sz val="14"/>
      <color rgb="FF0073B0"/>
      <name val="Arial"/>
      <family val="2"/>
    </font>
    <font>
      <b/>
      <sz val="14"/>
      <name val="Arial"/>
      <family val="2"/>
    </font>
    <font>
      <sz val="14"/>
      <color indexed="8"/>
      <name val="Arial"/>
      <family val="2"/>
    </font>
    <font>
      <b/>
      <sz val="14"/>
      <color theme="1"/>
      <name val="Helvetica Neue"/>
      <family val="2"/>
    </font>
    <font>
      <sz val="12"/>
      <color rgb="FF000000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4"/>
      <color theme="1"/>
      <name val="Aptos Narrow"/>
      <family val="2"/>
      <scheme val="minor"/>
    </font>
    <font>
      <sz val="11"/>
      <color rgb="FF000000"/>
      <name val="Aptos Display"/>
      <family val="2"/>
      <scheme val="major"/>
    </font>
    <font>
      <u/>
      <sz val="11"/>
      <color theme="1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rgb="FF0073B0"/>
      </bottom>
      <diagonal/>
    </border>
    <border>
      <left style="thin">
        <color rgb="FF0073B0"/>
      </left>
      <right style="thin">
        <color rgb="FF0073B0"/>
      </right>
      <top style="thin">
        <color rgb="FF0073B0"/>
      </top>
      <bottom style="thin">
        <color rgb="FF0073B0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3B0"/>
      </left>
      <right/>
      <top style="thin">
        <color rgb="FF0073B0"/>
      </top>
      <bottom style="thin">
        <color rgb="FF0073B0"/>
      </bottom>
      <diagonal/>
    </border>
    <border>
      <left style="thin">
        <color rgb="FF0073B0"/>
      </left>
      <right style="thin">
        <color rgb="FF0073B0"/>
      </right>
      <top/>
      <bottom style="thin">
        <color rgb="FF0073B0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0" fontId="1" fillId="0" borderId="0"/>
    <xf numFmtId="43" fontId="20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1" fillId="0" borderId="0" applyNumberFormat="0" applyFill="0" applyBorder="0" applyAlignment="0" applyProtection="0"/>
  </cellStyleXfs>
  <cellXfs count="56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33" borderId="10" xfId="0" applyFill="1" applyBorder="1"/>
    <xf numFmtId="10" fontId="0" fillId="0" borderId="0" xfId="0" applyNumberFormat="1"/>
    <xf numFmtId="10" fontId="0" fillId="0" borderId="0" xfId="42" applyNumberFormat="1" applyFont="1"/>
    <xf numFmtId="164" fontId="0" fillId="0" borderId="0" xfId="42" applyNumberFormat="1" applyFont="1"/>
    <xf numFmtId="164" fontId="0" fillId="33" borderId="0" xfId="0" applyNumberFormat="1" applyFill="1"/>
    <xf numFmtId="0" fontId="21" fillId="34" borderId="0" xfId="43" applyFont="1" applyFill="1"/>
    <xf numFmtId="0" fontId="21" fillId="34" borderId="0" xfId="43" applyFont="1" applyFill="1" applyAlignment="1">
      <alignment horizontal="center"/>
    </xf>
    <xf numFmtId="0" fontId="22" fillId="34" borderId="0" xfId="44" applyFont="1" applyFill="1" applyAlignment="1">
      <alignment horizontal="left" vertical="center"/>
    </xf>
    <xf numFmtId="0" fontId="23" fillId="34" borderId="0" xfId="43" applyFont="1" applyFill="1" applyAlignment="1">
      <alignment horizontal="left" vertical="center"/>
    </xf>
    <xf numFmtId="0" fontId="23" fillId="34" borderId="0" xfId="43" applyFont="1" applyFill="1" applyAlignment="1">
      <alignment horizontal="center" vertical="center" wrapText="1"/>
    </xf>
    <xf numFmtId="0" fontId="23" fillId="34" borderId="0" xfId="43" applyFont="1" applyFill="1" applyAlignment="1">
      <alignment horizontal="center" vertical="center"/>
    </xf>
    <xf numFmtId="49" fontId="24" fillId="34" borderId="12" xfId="43" applyNumberFormat="1" applyFont="1" applyFill="1" applyBorder="1" applyAlignment="1">
      <alignment wrapText="1"/>
    </xf>
    <xf numFmtId="49" fontId="24" fillId="34" borderId="12" xfId="43" applyNumberFormat="1" applyFont="1" applyFill="1" applyBorder="1" applyAlignment="1">
      <alignment horizontal="center" wrapText="1"/>
    </xf>
    <xf numFmtId="0" fontId="21" fillId="34" borderId="12" xfId="43" applyFont="1" applyFill="1" applyBorder="1"/>
    <xf numFmtId="7" fontId="21" fillId="34" borderId="12" xfId="43" applyNumberFormat="1" applyFont="1" applyFill="1" applyBorder="1" applyAlignment="1">
      <alignment horizontal="center"/>
    </xf>
    <xf numFmtId="7" fontId="21" fillId="34" borderId="0" xfId="43" applyNumberFormat="1" applyFont="1" applyFill="1"/>
    <xf numFmtId="10" fontId="25" fillId="0" borderId="0" xfId="0" applyNumberFormat="1" applyFont="1"/>
    <xf numFmtId="43" fontId="21" fillId="34" borderId="0" xfId="45" applyFont="1" applyFill="1"/>
    <xf numFmtId="0" fontId="21" fillId="34" borderId="0" xfId="43" applyFont="1" applyFill="1" applyAlignment="1">
      <alignment horizontal="center" vertical="center"/>
    </xf>
    <xf numFmtId="0" fontId="23" fillId="34" borderId="13" xfId="43" applyFont="1" applyFill="1" applyBorder="1"/>
    <xf numFmtId="165" fontId="21" fillId="34" borderId="0" xfId="43" applyNumberFormat="1" applyFont="1" applyFill="1"/>
    <xf numFmtId="10" fontId="21" fillId="33" borderId="14" xfId="43" applyNumberFormat="1" applyFont="1" applyFill="1" applyBorder="1"/>
    <xf numFmtId="0" fontId="21" fillId="34" borderId="16" xfId="43" applyFont="1" applyFill="1" applyBorder="1"/>
    <xf numFmtId="9" fontId="23" fillId="34" borderId="17" xfId="43" applyNumberFormat="1" applyFont="1" applyFill="1" applyBorder="1"/>
    <xf numFmtId="9" fontId="25" fillId="0" borderId="15" xfId="0" applyNumberFormat="1" applyFont="1" applyBorder="1"/>
    <xf numFmtId="0" fontId="26" fillId="0" borderId="0" xfId="0" applyFont="1"/>
    <xf numFmtId="14" fontId="26" fillId="0" borderId="0" xfId="0" applyNumberFormat="1" applyFont="1"/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7" fillId="0" borderId="0" xfId="0" applyFont="1" applyAlignment="1">
      <alignment vertical="top" wrapText="1"/>
    </xf>
    <xf numFmtId="0" fontId="28" fillId="0" borderId="0" xfId="0" applyFont="1" applyAlignment="1">
      <alignment vertical="top" wrapText="1"/>
    </xf>
    <xf numFmtId="0" fontId="16" fillId="0" borderId="0" xfId="0" applyFont="1"/>
    <xf numFmtId="2" fontId="16" fillId="0" borderId="0" xfId="0" applyNumberFormat="1" applyFont="1"/>
    <xf numFmtId="166" fontId="28" fillId="0" borderId="0" xfId="0" applyNumberFormat="1" applyFont="1" applyAlignment="1">
      <alignment horizontal="right" vertical="top"/>
    </xf>
    <xf numFmtId="0" fontId="16" fillId="0" borderId="15" xfId="0" applyFont="1" applyBorder="1"/>
    <xf numFmtId="37" fontId="28" fillId="0" borderId="0" xfId="0" applyNumberFormat="1" applyFont="1" applyAlignment="1">
      <alignment horizontal="left" vertical="top"/>
    </xf>
    <xf numFmtId="2" fontId="29" fillId="0" borderId="0" xfId="0" applyNumberFormat="1" applyFont="1"/>
    <xf numFmtId="37" fontId="28" fillId="0" borderId="0" xfId="0" applyNumberFormat="1" applyFont="1" applyAlignment="1">
      <alignment horizontal="right" vertical="top"/>
    </xf>
    <xf numFmtId="0" fontId="0" fillId="0" borderId="0" xfId="0" applyAlignment="1">
      <alignment horizontal="left"/>
    </xf>
    <xf numFmtId="0" fontId="30" fillId="0" borderId="0" xfId="0" applyFont="1" applyAlignment="1">
      <alignment horizontal="left"/>
    </xf>
    <xf numFmtId="10" fontId="29" fillId="0" borderId="0" xfId="0" applyNumberFormat="1" applyFont="1"/>
    <xf numFmtId="168" fontId="29" fillId="0" borderId="0" xfId="46" applyNumberFormat="1" applyFont="1"/>
    <xf numFmtId="2" fontId="29" fillId="0" borderId="0" xfId="46" applyNumberFormat="1" applyFont="1"/>
    <xf numFmtId="0" fontId="0" fillId="0" borderId="0" xfId="0" applyAlignment="1">
      <alignment horizontal="left" wrapText="1"/>
    </xf>
    <xf numFmtId="0" fontId="31" fillId="0" borderId="0" xfId="47"/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/>
    <xf numFmtId="169" fontId="28" fillId="0" borderId="0" xfId="0" applyNumberFormat="1" applyFont="1" applyAlignment="1">
      <alignment horizontal="right" vertical="top"/>
    </xf>
    <xf numFmtId="170" fontId="28" fillId="0" borderId="0" xfId="0" applyNumberFormat="1" applyFont="1" applyAlignment="1">
      <alignment horizontal="right" vertical="top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5" xr:uid="{1BDFC4FD-4CE2-1B41-87E2-4F701F219B8F}"/>
    <cellStyle name="Currency" xfId="46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7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81623BD2-01CD-BA41-A5E5-BE6962BDFB15}"/>
    <cellStyle name="Normal 2 2 2" xfId="44" xr:uid="{E9C5DE0B-0745-A747-99A2-1B31528A6C60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Display"/>
        <family val="2"/>
        <scheme val="maj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4ACDA8CB-D61D-BB45-83C2-1B659423000B}" formatIdx="0">
          <cx:tx>
            <cx:txData>
              <cx:f>_xlchart.v1.0</cx:f>
              <cx:v>probability </cx:v>
            </cx:txData>
          </cx:tx>
          <cx:dataId val="0"/>
          <cx:layoutPr>
            <cx:binning intervalClosed="r"/>
          </cx:layoutPr>
        </cx:series>
        <cx:series layoutId="clusteredColumn" hidden="1" uniqueId="{2943BCE6-8FF9-634D-8F4C-655F08A70708}" formatIdx="1">
          <cx:tx>
            <cx:txData>
              <cx:f>_xlchart.v1.2</cx:f>
              <cx:v>returns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816919</xdr:colOff>
      <xdr:row>6</xdr:row>
      <xdr:rowOff>45994</xdr:rowOff>
    </xdr:from>
    <xdr:to>
      <xdr:col>15</xdr:col>
      <xdr:colOff>446216</xdr:colOff>
      <xdr:row>19</xdr:row>
      <xdr:rowOff>111897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C83DE13-3EC5-C06F-E69A-E92F0C1D70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46419" y="1265194"/>
              <a:ext cx="4582297" cy="27075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AA7253-902D-3B40-B5C4-DD2F11370DB0}" name="Table1" displayName="Table1" ref="F2:I14" totalsRowShown="0">
  <autoFilter ref="F2:I14" xr:uid="{A1AA7253-902D-3B40-B5C4-DD2F11370DB0}"/>
  <tableColumns count="4">
    <tableColumn id="1" xr3:uid="{FCA60861-A140-0C4A-8CFC-E0FF491BB143}" name="Ratios" dataDxfId="3"/>
    <tableColumn id="2" xr3:uid="{81441CB0-BB67-5E4E-B630-459C0D5F69C0}" name="Formula" dataDxfId="2"/>
    <tableColumn id="3" xr3:uid="{5EECEF1F-CD5D-F04D-96F3-C79ABDBBF29A}" name="Comapny SPGI Ratio" dataDxfId="1">
      <calculatedColumnFormula>B9/B31</calculatedColumnFormula>
    </tableColumn>
    <tableColumn id="4" xr3:uid="{6DBAA636-23A2-2942-87AE-FDF288071E96}" name="Comments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"/>
  <sheetViews>
    <sheetView workbookViewId="0">
      <selection activeCell="F79" sqref="F79"/>
    </sheetView>
  </sheetViews>
  <sheetFormatPr baseColWidth="10" defaultColWidth="8.83203125" defaultRowHeight="15" x14ac:dyDescent="0.2"/>
  <cols>
    <col min="1" max="1" width="10.1640625" bestFit="1" customWidth="1"/>
    <col min="2" max="2" width="10.83203125" bestFit="1" customWidth="1"/>
    <col min="8" max="8" width="10.1640625" bestFit="1" customWidth="1"/>
    <col min="9" max="9" width="11.83203125" bestFit="1" customWidth="1"/>
    <col min="12" max="12" width="17" customWidth="1"/>
    <col min="13" max="13" width="24.1640625" bestFit="1" customWidth="1"/>
    <col min="14" max="14" width="12.6640625" customWidth="1"/>
    <col min="17" max="17" width="12" customWidth="1"/>
    <col min="18" max="18" width="11.33203125" customWidth="1"/>
    <col min="19" max="19" width="10.1640625" customWidth="1"/>
    <col min="20" max="20" width="10.83203125" customWidth="1"/>
  </cols>
  <sheetData>
    <row r="1" spans="1:10" x14ac:dyDescent="0.2">
      <c r="A1" t="s">
        <v>0</v>
      </c>
      <c r="B1" t="s">
        <v>1</v>
      </c>
      <c r="H1" t="s">
        <v>0</v>
      </c>
      <c r="I1" t="s">
        <v>2</v>
      </c>
    </row>
    <row r="2" spans="1:10" x14ac:dyDescent="0.2">
      <c r="A2" s="1">
        <v>43466</v>
      </c>
      <c r="B2">
        <v>182.90829500000001</v>
      </c>
      <c r="H2" s="1">
        <v>43466</v>
      </c>
      <c r="I2">
        <v>2704.1000979999999</v>
      </c>
    </row>
    <row r="3" spans="1:10" x14ac:dyDescent="0.2">
      <c r="A3" s="1">
        <v>43497</v>
      </c>
      <c r="B3">
        <v>191.230591</v>
      </c>
      <c r="C3">
        <f>B3/B2</f>
        <v>1.0454998282062604</v>
      </c>
      <c r="H3" s="1">
        <v>43497</v>
      </c>
      <c r="I3">
        <v>2784.48999</v>
      </c>
      <c r="J3">
        <f>I3/I2</f>
        <v>1.0297288891263523</v>
      </c>
    </row>
    <row r="4" spans="1:10" x14ac:dyDescent="0.2">
      <c r="A4" s="1">
        <v>43525</v>
      </c>
      <c r="B4">
        <v>201.515198</v>
      </c>
      <c r="C4">
        <f t="shared" ref="C4:C61" si="0">B4/B3</f>
        <v>1.0537811808571986</v>
      </c>
      <c r="H4" s="1">
        <v>43525</v>
      </c>
      <c r="I4">
        <v>2834.3999020000001</v>
      </c>
      <c r="J4">
        <f t="shared" ref="J4:J61" si="1">I4/I3</f>
        <v>1.0179242562118171</v>
      </c>
    </row>
    <row r="5" spans="1:10" x14ac:dyDescent="0.2">
      <c r="A5" s="1">
        <v>43556</v>
      </c>
      <c r="B5">
        <v>211.19136</v>
      </c>
      <c r="C5">
        <f t="shared" si="0"/>
        <v>1.0480170334348677</v>
      </c>
      <c r="H5" s="1">
        <v>43556</v>
      </c>
      <c r="I5">
        <v>2945.830078</v>
      </c>
      <c r="J5">
        <f t="shared" si="1"/>
        <v>1.0393134983956827</v>
      </c>
    </row>
    <row r="6" spans="1:10" x14ac:dyDescent="0.2">
      <c r="A6" s="1">
        <v>43586</v>
      </c>
      <c r="B6">
        <v>204.70228599999999</v>
      </c>
      <c r="C6">
        <f t="shared" si="0"/>
        <v>0.96927396082870054</v>
      </c>
      <c r="E6" s="2">
        <f>SLOPE(C3:C61,J3:J61)</f>
        <v>1.1768297625478885</v>
      </c>
      <c r="F6" s="2" t="s">
        <v>3</v>
      </c>
      <c r="H6" s="1">
        <v>43586</v>
      </c>
      <c r="I6">
        <v>2752.0600589999999</v>
      </c>
      <c r="J6">
        <f t="shared" si="1"/>
        <v>0.93422226881071313</v>
      </c>
    </row>
    <row r="7" spans="1:10" x14ac:dyDescent="0.2">
      <c r="A7" s="1">
        <v>43617</v>
      </c>
      <c r="B7">
        <v>218.59677099999999</v>
      </c>
      <c r="C7">
        <f t="shared" si="0"/>
        <v>1.0678765502403818</v>
      </c>
      <c r="H7" s="1">
        <v>43617</v>
      </c>
      <c r="I7">
        <v>2941.76001</v>
      </c>
      <c r="J7">
        <f t="shared" si="1"/>
        <v>1.0689301639256121</v>
      </c>
    </row>
    <row r="8" spans="1:10" x14ac:dyDescent="0.2">
      <c r="A8" s="1">
        <v>43647</v>
      </c>
      <c r="B8">
        <v>235.06420900000001</v>
      </c>
      <c r="C8">
        <f t="shared" si="0"/>
        <v>1.0753324851262327</v>
      </c>
      <c r="H8" s="1">
        <v>43647</v>
      </c>
      <c r="I8">
        <v>2980.3798830000001</v>
      </c>
      <c r="J8">
        <f t="shared" si="1"/>
        <v>1.0131281521499778</v>
      </c>
    </row>
    <row r="9" spans="1:10" x14ac:dyDescent="0.2">
      <c r="A9" s="1">
        <v>43678</v>
      </c>
      <c r="B9">
        <v>249.68919399999999</v>
      </c>
      <c r="C9">
        <f t="shared" si="0"/>
        <v>1.0622169791914173</v>
      </c>
      <c r="H9" s="1">
        <v>43678</v>
      </c>
      <c r="I9">
        <v>2926.459961</v>
      </c>
      <c r="J9">
        <f t="shared" si="1"/>
        <v>0.98190837271867326</v>
      </c>
    </row>
    <row r="10" spans="1:10" x14ac:dyDescent="0.2">
      <c r="A10" s="1">
        <v>43709</v>
      </c>
      <c r="B10">
        <v>235.61547899999999</v>
      </c>
      <c r="C10">
        <f t="shared" si="0"/>
        <v>0.94363506576099565</v>
      </c>
      <c r="H10" s="1">
        <v>43709</v>
      </c>
      <c r="I10">
        <v>2976.73999</v>
      </c>
      <c r="J10">
        <f t="shared" si="1"/>
        <v>1.0171811778292086</v>
      </c>
    </row>
    <row r="11" spans="1:10" x14ac:dyDescent="0.2">
      <c r="A11" s="1">
        <v>43739</v>
      </c>
      <c r="B11">
        <v>248.128174</v>
      </c>
      <c r="C11">
        <f t="shared" si="0"/>
        <v>1.0531064217559323</v>
      </c>
      <c r="H11" s="1">
        <v>43739</v>
      </c>
      <c r="I11">
        <v>3037.5600589999999</v>
      </c>
      <c r="J11">
        <f t="shared" si="1"/>
        <v>1.0204317707305031</v>
      </c>
    </row>
    <row r="12" spans="1:10" x14ac:dyDescent="0.2">
      <c r="A12" s="1">
        <v>43770</v>
      </c>
      <c r="B12">
        <v>254.533615</v>
      </c>
      <c r="C12">
        <f t="shared" si="0"/>
        <v>1.0258150491205404</v>
      </c>
      <c r="H12" s="1">
        <v>43770</v>
      </c>
      <c r="I12">
        <v>3140.9799800000001</v>
      </c>
      <c r="J12">
        <f t="shared" si="1"/>
        <v>1.0340470374218862</v>
      </c>
    </row>
    <row r="13" spans="1:10" x14ac:dyDescent="0.2">
      <c r="A13" s="1">
        <v>43800</v>
      </c>
      <c r="B13">
        <v>263.17810100000003</v>
      </c>
      <c r="C13">
        <f t="shared" si="0"/>
        <v>1.0339620603746189</v>
      </c>
      <c r="H13" s="1">
        <v>43800</v>
      </c>
      <c r="I13">
        <v>3230.780029</v>
      </c>
      <c r="J13">
        <f t="shared" si="1"/>
        <v>1.0285898189647169</v>
      </c>
    </row>
    <row r="14" spans="1:10" x14ac:dyDescent="0.2">
      <c r="A14" s="1">
        <v>43831</v>
      </c>
      <c r="B14">
        <v>283.11050399999999</v>
      </c>
      <c r="C14">
        <f t="shared" si="0"/>
        <v>1.0757373160010755</v>
      </c>
      <c r="H14" s="1">
        <v>43831</v>
      </c>
      <c r="I14">
        <v>3225.5200199999999</v>
      </c>
      <c r="J14">
        <f t="shared" si="1"/>
        <v>0.99837190741777981</v>
      </c>
    </row>
    <row r="15" spans="1:10" x14ac:dyDescent="0.2">
      <c r="A15" s="1">
        <v>43862</v>
      </c>
      <c r="B15">
        <v>256.29626500000001</v>
      </c>
      <c r="C15">
        <f t="shared" si="0"/>
        <v>0.90528702177719278</v>
      </c>
      <c r="H15" s="1">
        <v>43862</v>
      </c>
      <c r="I15">
        <v>2954.219971</v>
      </c>
      <c r="J15">
        <f t="shared" si="1"/>
        <v>0.91588951632053428</v>
      </c>
    </row>
    <row r="16" spans="1:10" x14ac:dyDescent="0.2">
      <c r="A16" s="1">
        <v>43891</v>
      </c>
      <c r="B16">
        <v>236.73573300000001</v>
      </c>
      <c r="C16">
        <f t="shared" si="0"/>
        <v>0.92367999588288974</v>
      </c>
      <c r="H16" s="1">
        <v>43891</v>
      </c>
      <c r="I16">
        <v>2584.5900879999999</v>
      </c>
      <c r="J16">
        <f t="shared" si="1"/>
        <v>0.87488071754017671</v>
      </c>
    </row>
    <row r="17" spans="1:10" x14ac:dyDescent="0.2">
      <c r="A17" s="1">
        <v>43922</v>
      </c>
      <c r="B17">
        <v>282.942902</v>
      </c>
      <c r="C17">
        <f t="shared" si="0"/>
        <v>1.195184598516017</v>
      </c>
      <c r="H17" s="1">
        <v>43922</v>
      </c>
      <c r="I17">
        <v>2912.429932</v>
      </c>
      <c r="J17">
        <f t="shared" si="1"/>
        <v>1.1268440382566383</v>
      </c>
    </row>
    <row r="18" spans="1:10" x14ac:dyDescent="0.2">
      <c r="A18" s="1">
        <v>43952</v>
      </c>
      <c r="B18">
        <v>313.99243200000001</v>
      </c>
      <c r="C18">
        <f t="shared" si="0"/>
        <v>1.1097377943766196</v>
      </c>
      <c r="H18" s="1">
        <v>43952</v>
      </c>
      <c r="I18">
        <v>3044.3100589999999</v>
      </c>
      <c r="J18">
        <f t="shared" si="1"/>
        <v>1.0452818196760656</v>
      </c>
    </row>
    <row r="19" spans="1:10" x14ac:dyDescent="0.2">
      <c r="A19" s="1">
        <v>43983</v>
      </c>
      <c r="B19">
        <v>318.98635899999999</v>
      </c>
      <c r="C19">
        <f t="shared" si="0"/>
        <v>1.0159046094461281</v>
      </c>
      <c r="H19" s="1">
        <v>43983</v>
      </c>
      <c r="I19">
        <v>3100.290039</v>
      </c>
      <c r="J19">
        <f t="shared" si="1"/>
        <v>1.0183883963574947</v>
      </c>
    </row>
    <row r="20" spans="1:10" x14ac:dyDescent="0.2">
      <c r="A20" s="1">
        <v>44013</v>
      </c>
      <c r="B20">
        <v>339.09487899999999</v>
      </c>
      <c r="C20">
        <f t="shared" si="0"/>
        <v>1.06303880850278</v>
      </c>
      <c r="H20" s="1">
        <v>44013</v>
      </c>
      <c r="I20">
        <v>3271.1201169999999</v>
      </c>
      <c r="J20">
        <f t="shared" si="1"/>
        <v>1.0551013214412357</v>
      </c>
    </row>
    <row r="21" spans="1:10" x14ac:dyDescent="0.2">
      <c r="A21" s="1">
        <v>44044</v>
      </c>
      <c r="B21">
        <v>354.74984699999999</v>
      </c>
      <c r="C21">
        <f t="shared" si="0"/>
        <v>1.0461669254521535</v>
      </c>
      <c r="H21" s="1">
        <v>44044</v>
      </c>
      <c r="I21">
        <v>3500.3100589999999</v>
      </c>
      <c r="J21">
        <f t="shared" si="1"/>
        <v>1.0700646670872465</v>
      </c>
    </row>
    <row r="22" spans="1:10" x14ac:dyDescent="0.2">
      <c r="A22" s="1">
        <v>44075</v>
      </c>
      <c r="B22">
        <v>349.76623499999999</v>
      </c>
      <c r="C22">
        <f t="shared" si="0"/>
        <v>0.9859517571546691</v>
      </c>
      <c r="H22" s="1">
        <v>44075</v>
      </c>
      <c r="I22">
        <v>3363</v>
      </c>
      <c r="J22">
        <f t="shared" si="1"/>
        <v>0.96077202971006859</v>
      </c>
    </row>
    <row r="23" spans="1:10" x14ac:dyDescent="0.2">
      <c r="A23" s="1">
        <v>44105</v>
      </c>
      <c r="B23">
        <v>313.03396600000002</v>
      </c>
      <c r="C23">
        <f t="shared" si="0"/>
        <v>0.89498051748763008</v>
      </c>
      <c r="H23" s="1">
        <v>44105</v>
      </c>
      <c r="I23">
        <v>3269.959961</v>
      </c>
      <c r="J23">
        <f t="shared" si="1"/>
        <v>0.97233421379720486</v>
      </c>
    </row>
    <row r="24" spans="1:10" x14ac:dyDescent="0.2">
      <c r="A24" s="1">
        <v>44136</v>
      </c>
      <c r="B24">
        <v>341.21115099999997</v>
      </c>
      <c r="C24">
        <f t="shared" si="0"/>
        <v>1.0900131872590464</v>
      </c>
      <c r="H24" s="1">
        <v>44136</v>
      </c>
      <c r="I24">
        <v>3621.6298830000001</v>
      </c>
      <c r="J24">
        <f t="shared" si="1"/>
        <v>1.1075456354800304</v>
      </c>
    </row>
    <row r="25" spans="1:10" x14ac:dyDescent="0.2">
      <c r="A25" s="1">
        <v>44166</v>
      </c>
      <c r="B25">
        <v>319.48864700000001</v>
      </c>
      <c r="C25">
        <f t="shared" si="0"/>
        <v>0.93633706302875208</v>
      </c>
      <c r="H25" s="1">
        <v>44166</v>
      </c>
      <c r="I25">
        <v>3756.070068</v>
      </c>
      <c r="J25">
        <f t="shared" si="1"/>
        <v>1.0371214589406457</v>
      </c>
    </row>
    <row r="26" spans="1:10" x14ac:dyDescent="0.2">
      <c r="A26" s="1">
        <v>44197</v>
      </c>
      <c r="B26">
        <v>308.08837899999997</v>
      </c>
      <c r="C26">
        <f t="shared" si="0"/>
        <v>0.96431714207359598</v>
      </c>
      <c r="H26" s="1">
        <v>44197</v>
      </c>
      <c r="I26">
        <v>3714.23999</v>
      </c>
      <c r="J26">
        <f t="shared" si="1"/>
        <v>0.98886333927676884</v>
      </c>
    </row>
    <row r="27" spans="1:10" x14ac:dyDescent="0.2">
      <c r="A27" s="1">
        <v>44228</v>
      </c>
      <c r="B27">
        <v>320.10089099999999</v>
      </c>
      <c r="C27">
        <f t="shared" si="0"/>
        <v>1.0389904742236318</v>
      </c>
      <c r="H27" s="1">
        <v>44228</v>
      </c>
      <c r="I27">
        <v>3811.1499020000001</v>
      </c>
      <c r="J27">
        <f t="shared" si="1"/>
        <v>1.0260914513496475</v>
      </c>
    </row>
    <row r="28" spans="1:10" x14ac:dyDescent="0.2">
      <c r="A28" s="1">
        <v>44256</v>
      </c>
      <c r="B28">
        <v>343.74414100000001</v>
      </c>
      <c r="C28">
        <f t="shared" si="0"/>
        <v>1.0738618687568728</v>
      </c>
      <c r="H28" s="1">
        <v>44256</v>
      </c>
      <c r="I28">
        <v>3972.889893</v>
      </c>
      <c r="J28">
        <f t="shared" si="1"/>
        <v>1.0424386327378838</v>
      </c>
    </row>
    <row r="29" spans="1:10" x14ac:dyDescent="0.2">
      <c r="A29" s="1">
        <v>44287</v>
      </c>
      <c r="B29">
        <v>380.29382299999997</v>
      </c>
      <c r="C29">
        <f t="shared" si="0"/>
        <v>1.1063281599321861</v>
      </c>
      <c r="H29" s="1">
        <v>44287</v>
      </c>
      <c r="I29">
        <v>4181.169922</v>
      </c>
      <c r="J29">
        <f t="shared" si="1"/>
        <v>1.0524253212672663</v>
      </c>
    </row>
    <row r="30" spans="1:10" x14ac:dyDescent="0.2">
      <c r="A30" s="1">
        <v>44317</v>
      </c>
      <c r="B30">
        <v>369.65628099999998</v>
      </c>
      <c r="C30">
        <f t="shared" si="0"/>
        <v>0.97202809681186964</v>
      </c>
      <c r="H30" s="1">
        <v>44317</v>
      </c>
      <c r="I30">
        <v>4204.1098629999997</v>
      </c>
      <c r="J30">
        <f t="shared" si="1"/>
        <v>1.005486488573281</v>
      </c>
    </row>
    <row r="31" spans="1:10" x14ac:dyDescent="0.2">
      <c r="A31" s="1">
        <v>44348</v>
      </c>
      <c r="B31">
        <v>400.64892600000002</v>
      </c>
      <c r="C31">
        <f t="shared" si="0"/>
        <v>1.0838417919375216</v>
      </c>
      <c r="H31" s="1">
        <v>44348</v>
      </c>
      <c r="I31">
        <v>4297.5</v>
      </c>
      <c r="J31">
        <f t="shared" si="1"/>
        <v>1.0222140096342198</v>
      </c>
    </row>
    <row r="32" spans="1:10" x14ac:dyDescent="0.2">
      <c r="A32" s="1">
        <v>44378</v>
      </c>
      <c r="B32">
        <v>418.48260499999998</v>
      </c>
      <c r="C32">
        <f t="shared" si="0"/>
        <v>1.0445119850389915</v>
      </c>
      <c r="H32" s="1">
        <v>44378</v>
      </c>
      <c r="I32">
        <v>4395.2597660000001</v>
      </c>
      <c r="J32">
        <f t="shared" si="1"/>
        <v>1.0227480549156487</v>
      </c>
    </row>
    <row r="33" spans="1:10" x14ac:dyDescent="0.2">
      <c r="A33" s="1">
        <v>44409</v>
      </c>
      <c r="B33">
        <v>433.22204599999998</v>
      </c>
      <c r="C33">
        <f t="shared" si="0"/>
        <v>1.0352211557276079</v>
      </c>
      <c r="H33" s="1">
        <v>44409</v>
      </c>
      <c r="I33">
        <v>4522.6801759999998</v>
      </c>
      <c r="J33">
        <f t="shared" si="1"/>
        <v>1.0289904162174153</v>
      </c>
    </row>
    <row r="34" spans="1:10" x14ac:dyDescent="0.2">
      <c r="A34" s="1">
        <v>44440</v>
      </c>
      <c r="B34">
        <v>415.47515900000002</v>
      </c>
      <c r="C34">
        <f t="shared" si="0"/>
        <v>0.95903512491144105</v>
      </c>
      <c r="H34" s="1">
        <v>44440</v>
      </c>
      <c r="I34">
        <v>4307.5400390000004</v>
      </c>
      <c r="J34">
        <f t="shared" si="1"/>
        <v>0.95243083113821325</v>
      </c>
    </row>
    <row r="35" spans="1:10" x14ac:dyDescent="0.2">
      <c r="A35" s="1">
        <v>44470</v>
      </c>
      <c r="B35">
        <v>463.65338100000002</v>
      </c>
      <c r="C35">
        <f t="shared" si="0"/>
        <v>1.1159593322401256</v>
      </c>
      <c r="H35" s="1">
        <v>44470</v>
      </c>
      <c r="I35">
        <v>4605.3798829999996</v>
      </c>
      <c r="J35">
        <f t="shared" si="1"/>
        <v>1.0691438364596475</v>
      </c>
    </row>
    <row r="36" spans="1:10" x14ac:dyDescent="0.2">
      <c r="A36" s="1">
        <v>44501</v>
      </c>
      <c r="B36">
        <v>445.63174400000003</v>
      </c>
      <c r="C36">
        <f t="shared" si="0"/>
        <v>0.96113122919295613</v>
      </c>
      <c r="H36" s="1">
        <v>44501</v>
      </c>
      <c r="I36">
        <v>4567</v>
      </c>
      <c r="J36">
        <f t="shared" si="1"/>
        <v>0.99166629377488003</v>
      </c>
    </row>
    <row r="37" spans="1:10" x14ac:dyDescent="0.2">
      <c r="A37" s="1">
        <v>44531</v>
      </c>
      <c r="B37">
        <v>462.24935900000003</v>
      </c>
      <c r="C37">
        <f t="shared" si="0"/>
        <v>1.0372900163054812</v>
      </c>
      <c r="H37" s="1">
        <v>44531</v>
      </c>
      <c r="I37">
        <v>4766.1801759999998</v>
      </c>
      <c r="J37">
        <f t="shared" si="1"/>
        <v>1.0436129135099628</v>
      </c>
    </row>
    <row r="38" spans="1:10" x14ac:dyDescent="0.2">
      <c r="A38" s="1">
        <v>44562</v>
      </c>
      <c r="B38">
        <v>406.702698</v>
      </c>
      <c r="C38">
        <f t="shared" si="0"/>
        <v>0.87983399020786957</v>
      </c>
      <c r="H38" s="1">
        <v>44562</v>
      </c>
      <c r="I38">
        <v>4515.5498049999997</v>
      </c>
      <c r="J38">
        <f t="shared" si="1"/>
        <v>0.94741483499468937</v>
      </c>
    </row>
    <row r="39" spans="1:10" x14ac:dyDescent="0.2">
      <c r="A39" s="1">
        <v>44593</v>
      </c>
      <c r="B39">
        <v>367.99334700000003</v>
      </c>
      <c r="C39">
        <f t="shared" si="0"/>
        <v>0.90482150428222641</v>
      </c>
      <c r="H39" s="1">
        <v>44593</v>
      </c>
      <c r="I39">
        <v>4373.9399409999996</v>
      </c>
      <c r="J39">
        <f t="shared" si="1"/>
        <v>0.96863950789708986</v>
      </c>
    </row>
    <row r="40" spans="1:10" x14ac:dyDescent="0.2">
      <c r="A40" s="1">
        <v>44621</v>
      </c>
      <c r="B40">
        <v>402.54135100000002</v>
      </c>
      <c r="C40">
        <f t="shared" si="0"/>
        <v>1.0938821429290677</v>
      </c>
      <c r="H40" s="1">
        <v>44621</v>
      </c>
      <c r="I40">
        <v>4530.4101559999999</v>
      </c>
      <c r="J40">
        <f t="shared" si="1"/>
        <v>1.0357732884105919</v>
      </c>
    </row>
    <row r="41" spans="1:10" x14ac:dyDescent="0.2">
      <c r="A41" s="1">
        <v>44652</v>
      </c>
      <c r="B41">
        <v>369.48855600000002</v>
      </c>
      <c r="C41">
        <f t="shared" si="0"/>
        <v>0.91788969029420286</v>
      </c>
      <c r="H41" s="1">
        <v>44652</v>
      </c>
      <c r="I41">
        <v>4131.9301759999998</v>
      </c>
      <c r="J41">
        <f t="shared" si="1"/>
        <v>0.91204328829427073</v>
      </c>
    </row>
    <row r="42" spans="1:10" x14ac:dyDescent="0.2">
      <c r="A42" s="1">
        <v>44682</v>
      </c>
      <c r="B42">
        <v>342.97174100000001</v>
      </c>
      <c r="C42">
        <f t="shared" si="0"/>
        <v>0.92823373127691666</v>
      </c>
      <c r="H42" s="1">
        <v>44682</v>
      </c>
      <c r="I42">
        <v>4132.1499020000001</v>
      </c>
      <c r="J42">
        <f t="shared" si="1"/>
        <v>1.0000531775685069</v>
      </c>
    </row>
    <row r="43" spans="1:10" x14ac:dyDescent="0.2">
      <c r="A43" s="1">
        <v>44713</v>
      </c>
      <c r="B43">
        <v>331.59378099999998</v>
      </c>
      <c r="C43">
        <f t="shared" si="0"/>
        <v>0.96682537177312222</v>
      </c>
      <c r="H43" s="1">
        <v>44713</v>
      </c>
      <c r="I43">
        <v>3785.3798830000001</v>
      </c>
      <c r="J43">
        <f t="shared" si="1"/>
        <v>0.91608000018775693</v>
      </c>
    </row>
    <row r="44" spans="1:10" x14ac:dyDescent="0.2">
      <c r="A44" s="1">
        <v>44743</v>
      </c>
      <c r="B44">
        <v>370.81716899999998</v>
      </c>
      <c r="C44">
        <f t="shared" si="0"/>
        <v>1.1182874657109447</v>
      </c>
      <c r="H44" s="1">
        <v>44743</v>
      </c>
      <c r="I44">
        <v>4130.2900390000004</v>
      </c>
      <c r="J44">
        <f t="shared" si="1"/>
        <v>1.0911163916596534</v>
      </c>
    </row>
    <row r="45" spans="1:10" x14ac:dyDescent="0.2">
      <c r="A45" s="1">
        <v>44774</v>
      </c>
      <c r="B45">
        <v>346.46856700000001</v>
      </c>
      <c r="C45">
        <f t="shared" si="0"/>
        <v>0.93433798638379661</v>
      </c>
      <c r="H45" s="1">
        <v>44774</v>
      </c>
      <c r="I45">
        <v>3955</v>
      </c>
      <c r="J45">
        <f t="shared" si="1"/>
        <v>0.95755987174149138</v>
      </c>
    </row>
    <row r="46" spans="1:10" x14ac:dyDescent="0.2">
      <c r="A46" s="1">
        <v>44805</v>
      </c>
      <c r="B46">
        <v>301.07919299999998</v>
      </c>
      <c r="C46">
        <f t="shared" si="0"/>
        <v>0.86899425136018171</v>
      </c>
      <c r="H46" s="1">
        <v>44805</v>
      </c>
      <c r="I46">
        <v>3585.6201169999999</v>
      </c>
      <c r="J46">
        <f t="shared" si="1"/>
        <v>0.90660432793931733</v>
      </c>
    </row>
    <row r="47" spans="1:10" x14ac:dyDescent="0.2">
      <c r="A47" s="1">
        <v>44835</v>
      </c>
      <c r="B47">
        <v>316.75680499999999</v>
      </c>
      <c r="C47">
        <f t="shared" si="0"/>
        <v>1.0520713897356568</v>
      </c>
      <c r="H47" s="1">
        <v>44835</v>
      </c>
      <c r="I47">
        <v>3871.9799800000001</v>
      </c>
      <c r="J47">
        <f t="shared" si="1"/>
        <v>1.079863413762747</v>
      </c>
    </row>
    <row r="48" spans="1:10" x14ac:dyDescent="0.2">
      <c r="A48" s="1">
        <v>44866</v>
      </c>
      <c r="B48">
        <v>347.86550899999997</v>
      </c>
      <c r="C48">
        <f t="shared" si="0"/>
        <v>1.0982100573971882</v>
      </c>
      <c r="H48" s="1">
        <v>44866</v>
      </c>
      <c r="I48">
        <v>4080.110107</v>
      </c>
      <c r="J48">
        <f t="shared" si="1"/>
        <v>1.0537528933711067</v>
      </c>
    </row>
    <row r="49" spans="1:13" x14ac:dyDescent="0.2">
      <c r="A49" s="1">
        <v>44896</v>
      </c>
      <c r="B49">
        <v>331.04068000000001</v>
      </c>
      <c r="C49">
        <f t="shared" si="0"/>
        <v>0.95163409833769996</v>
      </c>
      <c r="H49" s="1">
        <v>44896</v>
      </c>
      <c r="I49">
        <v>3839.5</v>
      </c>
      <c r="J49">
        <f t="shared" si="1"/>
        <v>0.94102852602256992</v>
      </c>
    </row>
    <row r="50" spans="1:13" x14ac:dyDescent="0.2">
      <c r="A50" s="1">
        <v>44927</v>
      </c>
      <c r="B50">
        <v>370.57504299999999</v>
      </c>
      <c r="C50">
        <f t="shared" si="0"/>
        <v>1.1194244858366047</v>
      </c>
      <c r="H50" s="1">
        <v>44927</v>
      </c>
      <c r="I50">
        <v>4076.6000979999999</v>
      </c>
      <c r="J50">
        <f t="shared" si="1"/>
        <v>1.0617528579242088</v>
      </c>
    </row>
    <row r="51" spans="1:13" x14ac:dyDescent="0.2">
      <c r="A51" s="1">
        <v>44958</v>
      </c>
      <c r="B51">
        <v>337.227844</v>
      </c>
      <c r="C51">
        <f t="shared" si="0"/>
        <v>0.91001229135659845</v>
      </c>
      <c r="H51" s="1">
        <v>44958</v>
      </c>
      <c r="I51">
        <v>3970.1499020000001</v>
      </c>
      <c r="J51">
        <f t="shared" si="1"/>
        <v>0.97388750590173789</v>
      </c>
    </row>
    <row r="52" spans="1:13" x14ac:dyDescent="0.2">
      <c r="A52" s="1">
        <v>44986</v>
      </c>
      <c r="B52">
        <v>341.64443999999997</v>
      </c>
      <c r="C52">
        <f t="shared" si="0"/>
        <v>1.0130967714516479</v>
      </c>
      <c r="H52" s="1">
        <v>44986</v>
      </c>
      <c r="I52">
        <v>4109.3100590000004</v>
      </c>
      <c r="J52">
        <f t="shared" si="1"/>
        <v>1.0350516127690537</v>
      </c>
    </row>
    <row r="53" spans="1:13" x14ac:dyDescent="0.2">
      <c r="A53" s="1">
        <v>45017</v>
      </c>
      <c r="B53">
        <v>359.29296900000003</v>
      </c>
      <c r="C53">
        <f t="shared" si="0"/>
        <v>1.0516575917348459</v>
      </c>
      <c r="H53" s="1">
        <v>45017</v>
      </c>
      <c r="I53">
        <v>4169.4799800000001</v>
      </c>
      <c r="J53">
        <f t="shared" si="1"/>
        <v>1.0146423414481023</v>
      </c>
    </row>
    <row r="54" spans="1:13" x14ac:dyDescent="0.2">
      <c r="A54" s="1">
        <v>45047</v>
      </c>
      <c r="B54">
        <v>364.09896900000001</v>
      </c>
      <c r="C54">
        <f t="shared" si="0"/>
        <v>1.0133762706611718</v>
      </c>
      <c r="H54" s="1">
        <v>45047</v>
      </c>
      <c r="I54">
        <v>4179.830078</v>
      </c>
      <c r="J54">
        <f t="shared" si="1"/>
        <v>1.0024823474509164</v>
      </c>
    </row>
    <row r="55" spans="1:13" x14ac:dyDescent="0.2">
      <c r="A55" s="1">
        <v>45078</v>
      </c>
      <c r="B55">
        <v>398.261932</v>
      </c>
      <c r="C55">
        <f t="shared" si="0"/>
        <v>1.0938287825802659</v>
      </c>
      <c r="H55" s="1">
        <v>45078</v>
      </c>
      <c r="I55">
        <v>4450.3798829999996</v>
      </c>
      <c r="J55">
        <f t="shared" si="1"/>
        <v>1.064727464980934</v>
      </c>
    </row>
    <row r="56" spans="1:13" x14ac:dyDescent="0.2">
      <c r="A56" s="1">
        <v>45108</v>
      </c>
      <c r="B56">
        <v>391.92373700000002</v>
      </c>
      <c r="C56">
        <f t="shared" si="0"/>
        <v>0.98408536068669505</v>
      </c>
      <c r="H56" s="1">
        <v>45108</v>
      </c>
      <c r="I56">
        <v>4588.9599609999996</v>
      </c>
      <c r="J56">
        <f t="shared" si="1"/>
        <v>1.0311389323256115</v>
      </c>
    </row>
    <row r="57" spans="1:13" x14ac:dyDescent="0.2">
      <c r="A57" s="1">
        <v>45139</v>
      </c>
      <c r="B57">
        <v>388.29766799999999</v>
      </c>
      <c r="C57">
        <f t="shared" si="0"/>
        <v>0.99074802402182638</v>
      </c>
      <c r="H57" s="1">
        <v>45139</v>
      </c>
      <c r="I57">
        <v>4507.6601559999999</v>
      </c>
      <c r="J57">
        <f t="shared" si="1"/>
        <v>0.98228360986128904</v>
      </c>
    </row>
    <row r="58" spans="1:13" x14ac:dyDescent="0.2">
      <c r="A58" s="1">
        <v>45170</v>
      </c>
      <c r="B58">
        <v>363.860657</v>
      </c>
      <c r="C58">
        <f t="shared" si="0"/>
        <v>0.93706629471696956</v>
      </c>
      <c r="H58" s="1">
        <v>45170</v>
      </c>
      <c r="I58">
        <v>4288.0498049999997</v>
      </c>
      <c r="J58">
        <f t="shared" si="1"/>
        <v>0.95128063265646057</v>
      </c>
    </row>
    <row r="59" spans="1:13" x14ac:dyDescent="0.2">
      <c r="A59" s="1">
        <v>45200</v>
      </c>
      <c r="B59">
        <v>347.82891799999999</v>
      </c>
      <c r="C59">
        <f t="shared" si="0"/>
        <v>0.95593989432058868</v>
      </c>
      <c r="H59" s="1">
        <v>45200</v>
      </c>
      <c r="I59">
        <v>4193.7998049999997</v>
      </c>
      <c r="J59">
        <f t="shared" si="1"/>
        <v>0.97802031126361877</v>
      </c>
    </row>
    <row r="60" spans="1:13" x14ac:dyDescent="0.2">
      <c r="A60" s="1">
        <v>45231</v>
      </c>
      <c r="B60">
        <v>414.06686400000001</v>
      </c>
      <c r="C60">
        <f t="shared" si="0"/>
        <v>1.19043254477191</v>
      </c>
      <c r="H60" s="1">
        <v>45231</v>
      </c>
      <c r="I60">
        <v>4567.7998049999997</v>
      </c>
      <c r="J60">
        <f t="shared" si="1"/>
        <v>1.0891792687753248</v>
      </c>
    </row>
    <row r="61" spans="1:13" x14ac:dyDescent="0.2">
      <c r="A61" s="1">
        <v>45261</v>
      </c>
      <c r="B61">
        <v>439.60531600000002</v>
      </c>
      <c r="C61">
        <f t="shared" si="0"/>
        <v>1.0616771208236553</v>
      </c>
      <c r="H61" s="1">
        <v>45261</v>
      </c>
      <c r="I61">
        <v>4769.830078</v>
      </c>
      <c r="J61">
        <f t="shared" si="1"/>
        <v>1.0442292310575552</v>
      </c>
      <c r="L61" t="s">
        <v>4</v>
      </c>
    </row>
    <row r="62" spans="1:13" ht="16" thickBot="1" x14ac:dyDescent="0.25"/>
    <row r="63" spans="1:13" x14ac:dyDescent="0.2">
      <c r="L63" s="5" t="s">
        <v>5</v>
      </c>
      <c r="M63" s="5"/>
    </row>
    <row r="64" spans="1:13" x14ac:dyDescent="0.2">
      <c r="L64" t="s">
        <v>6</v>
      </c>
      <c r="M64">
        <v>0.821597564107587</v>
      </c>
    </row>
    <row r="65" spans="12:20" x14ac:dyDescent="0.2">
      <c r="L65" t="s">
        <v>7</v>
      </c>
      <c r="M65">
        <v>0.67502255734752048</v>
      </c>
    </row>
    <row r="66" spans="12:20" x14ac:dyDescent="0.2">
      <c r="L66" t="s">
        <v>8</v>
      </c>
      <c r="M66">
        <v>0.66932119870449458</v>
      </c>
    </row>
    <row r="67" spans="12:20" x14ac:dyDescent="0.2">
      <c r="L67" t="s">
        <v>9</v>
      </c>
      <c r="M67">
        <v>4.3800900680943451E-2</v>
      </c>
    </row>
    <row r="68" spans="12:20" ht="16" thickBot="1" x14ac:dyDescent="0.25">
      <c r="L68" s="3" t="s">
        <v>10</v>
      </c>
      <c r="M68" s="3">
        <v>59</v>
      </c>
    </row>
    <row r="70" spans="12:20" ht="16" thickBot="1" x14ac:dyDescent="0.25">
      <c r="L70" t="s">
        <v>11</v>
      </c>
    </row>
    <row r="71" spans="12:20" x14ac:dyDescent="0.2">
      <c r="L71" s="4"/>
      <c r="M71" s="4" t="s">
        <v>16</v>
      </c>
      <c r="N71" s="4" t="s">
        <v>17</v>
      </c>
      <c r="O71" s="4" t="s">
        <v>18</v>
      </c>
      <c r="P71" s="4" t="s">
        <v>19</v>
      </c>
      <c r="Q71" s="4" t="s">
        <v>20</v>
      </c>
    </row>
    <row r="72" spans="12:20" x14ac:dyDescent="0.2">
      <c r="L72" t="s">
        <v>12</v>
      </c>
      <c r="M72">
        <v>1</v>
      </c>
      <c r="N72">
        <v>0.22714647781252201</v>
      </c>
      <c r="O72">
        <v>0.22714647781252201</v>
      </c>
      <c r="P72">
        <v>118.39678918870062</v>
      </c>
      <c r="Q72">
        <v>1.5551728224696709E-15</v>
      </c>
    </row>
    <row r="73" spans="12:20" x14ac:dyDescent="0.2">
      <c r="L73" t="s">
        <v>13</v>
      </c>
      <c r="M73">
        <v>57</v>
      </c>
      <c r="N73">
        <v>0.10935557732632673</v>
      </c>
      <c r="O73">
        <v>1.9185189004618723E-3</v>
      </c>
    </row>
    <row r="74" spans="12:20" ht="16" thickBot="1" x14ac:dyDescent="0.25">
      <c r="L74" s="3" t="s">
        <v>14</v>
      </c>
      <c r="M74" s="3">
        <v>58</v>
      </c>
      <c r="N74" s="3">
        <v>0.33650205513884873</v>
      </c>
      <c r="O74" s="3"/>
      <c r="P74" s="3"/>
      <c r="Q74" s="3"/>
    </row>
    <row r="75" spans="12:20" ht="16" thickBot="1" x14ac:dyDescent="0.25"/>
    <row r="76" spans="12:20" x14ac:dyDescent="0.2">
      <c r="L76" s="4"/>
      <c r="M76" s="4" t="s">
        <v>21</v>
      </c>
      <c r="N76" s="4" t="s">
        <v>9</v>
      </c>
      <c r="O76" s="4" t="s">
        <v>22</v>
      </c>
      <c r="P76" s="4" t="s">
        <v>23</v>
      </c>
      <c r="Q76" s="4" t="s">
        <v>24</v>
      </c>
      <c r="R76" s="4" t="s">
        <v>25</v>
      </c>
      <c r="S76" s="4" t="s">
        <v>26</v>
      </c>
      <c r="T76" s="4" t="s">
        <v>27</v>
      </c>
    </row>
    <row r="77" spans="12:20" x14ac:dyDescent="0.2">
      <c r="L77" t="s">
        <v>15</v>
      </c>
      <c r="M77">
        <v>-0.17206228267746448</v>
      </c>
      <c r="N77">
        <v>0.10949936818429368</v>
      </c>
      <c r="O77">
        <v>-1.5713541140061544</v>
      </c>
      <c r="P77">
        <v>0.12163542617516128</v>
      </c>
      <c r="Q77">
        <v>-0.39133098528070115</v>
      </c>
      <c r="R77">
        <v>4.7206419925772181E-2</v>
      </c>
      <c r="S77">
        <v>-0.39133098528070115</v>
      </c>
      <c r="T77">
        <v>4.7206419925772181E-2</v>
      </c>
    </row>
    <row r="78" spans="12:20" ht="16" thickBot="1" x14ac:dyDescent="0.25">
      <c r="L78" s="6" t="s">
        <v>28</v>
      </c>
      <c r="M78" s="6">
        <v>1.176829762547889</v>
      </c>
      <c r="N78" s="3">
        <v>0.1081542726345886</v>
      </c>
      <c r="O78" s="3">
        <v>10.881028866274576</v>
      </c>
      <c r="P78" s="3">
        <v>1.5551728224696709E-15</v>
      </c>
      <c r="Q78" s="3">
        <v>0.96025456732238279</v>
      </c>
      <c r="R78" s="3">
        <v>1.3934049577733951</v>
      </c>
      <c r="S78" s="3">
        <v>0.96025456732238279</v>
      </c>
      <c r="T78" s="3">
        <v>1.3934049577733951</v>
      </c>
    </row>
    <row r="80" spans="12:20" x14ac:dyDescent="0.2">
      <c r="L80" t="s">
        <v>29</v>
      </c>
    </row>
    <row r="82" spans="12:14" x14ac:dyDescent="0.2">
      <c r="L82" t="s">
        <v>30</v>
      </c>
    </row>
    <row r="84" spans="12:14" x14ac:dyDescent="0.2">
      <c r="L84" t="s">
        <v>31</v>
      </c>
      <c r="M84" s="7">
        <v>4.1700000000000001E-2</v>
      </c>
    </row>
    <row r="85" spans="12:14" x14ac:dyDescent="0.2">
      <c r="L85" t="s">
        <v>32</v>
      </c>
      <c r="M85">
        <f>E6</f>
        <v>1.1768297625478885</v>
      </c>
    </row>
    <row r="86" spans="12:14" x14ac:dyDescent="0.2">
      <c r="L86" t="s">
        <v>33</v>
      </c>
      <c r="M86" s="9">
        <f>GEOMEAN(J3:J61)-1</f>
        <v>9.6657621764546509E-3</v>
      </c>
      <c r="N86" t="s">
        <v>34</v>
      </c>
    </row>
    <row r="87" spans="12:14" x14ac:dyDescent="0.2">
      <c r="M87" s="8">
        <f>(1+M86)^12-1</f>
        <v>0.12235838301772439</v>
      </c>
      <c r="N87" t="s">
        <v>35</v>
      </c>
    </row>
    <row r="89" spans="12:14" x14ac:dyDescent="0.2">
      <c r="L89" s="2" t="s">
        <v>36</v>
      </c>
      <c r="M89" s="10">
        <f>M84+M85*(M87-M84)</f>
        <v>0.13662118573424525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83780-D492-E547-9AFC-C4C1668CD6B8}">
  <dimension ref="B3:M15"/>
  <sheetViews>
    <sheetView workbookViewId="0">
      <selection activeCell="B20" sqref="B20"/>
    </sheetView>
  </sheetViews>
  <sheetFormatPr baseColWidth="10" defaultColWidth="9" defaultRowHeight="18" x14ac:dyDescent="0.2"/>
  <cols>
    <col min="1" max="1" width="1.83203125" style="11" customWidth="1"/>
    <col min="2" max="2" width="35" style="11" customWidth="1"/>
    <col min="3" max="3" width="20.5" style="11" customWidth="1"/>
    <col min="4" max="4" width="18" style="11" customWidth="1"/>
    <col min="5" max="5" width="14.5" style="11" customWidth="1"/>
    <col min="6" max="6" width="15.5" style="12" customWidth="1"/>
    <col min="7" max="7" width="17.5" style="11" customWidth="1"/>
    <col min="8" max="8" width="16.5" style="11" customWidth="1"/>
    <col min="9" max="9" width="11.83203125" style="11" customWidth="1"/>
    <col min="10" max="10" width="11.83203125" style="11" bestFit="1" customWidth="1"/>
    <col min="11" max="11" width="17.1640625" style="11" bestFit="1" customWidth="1"/>
    <col min="12" max="12" width="8.83203125" style="11" customWidth="1"/>
    <col min="13" max="13" width="8.5" style="11" customWidth="1"/>
    <col min="14" max="16384" width="9" style="11"/>
  </cols>
  <sheetData>
    <row r="3" spans="2:13" ht="13.25" customHeight="1" x14ac:dyDescent="0.2">
      <c r="B3" s="13" t="s">
        <v>37</v>
      </c>
      <c r="E3" s="14"/>
      <c r="F3" s="15"/>
      <c r="G3" s="14"/>
      <c r="J3" s="16"/>
      <c r="L3" s="16"/>
      <c r="M3" s="14"/>
    </row>
    <row r="4" spans="2:13" ht="12.75" customHeight="1" x14ac:dyDescent="0.2"/>
    <row r="5" spans="2:13" ht="20" thickBot="1" x14ac:dyDescent="0.25">
      <c r="B5" s="17" t="s">
        <v>38</v>
      </c>
      <c r="C5" s="18"/>
      <c r="D5" s="19"/>
      <c r="E5" s="19"/>
      <c r="F5" s="20"/>
      <c r="G5" s="19"/>
      <c r="H5" s="21"/>
      <c r="I5" s="21"/>
      <c r="J5" s="21"/>
      <c r="K5" s="21"/>
    </row>
    <row r="6" spans="2:13" ht="19" thickTop="1" x14ac:dyDescent="0.2"/>
    <row r="7" spans="2:13" x14ac:dyDescent="0.2">
      <c r="B7" s="11" t="s">
        <v>39</v>
      </c>
      <c r="C7" s="22">
        <v>5.0500000000000003E-2</v>
      </c>
    </row>
    <row r="8" spans="2:13" x14ac:dyDescent="0.2">
      <c r="B8" s="11" t="s">
        <v>40</v>
      </c>
      <c r="C8" s="22">
        <v>8.4199999999999997E-2</v>
      </c>
      <c r="E8" s="12"/>
      <c r="F8" s="11"/>
    </row>
    <row r="9" spans="2:13" ht="20" thickBot="1" x14ac:dyDescent="0.25">
      <c r="B9" s="17" t="s">
        <v>41</v>
      </c>
      <c r="C9" s="18"/>
      <c r="D9" s="19"/>
      <c r="E9" s="20"/>
      <c r="F9" s="19"/>
      <c r="G9" s="24"/>
      <c r="H9" s="24"/>
    </row>
    <row r="10" spans="2:13" ht="19" thickTop="1" x14ac:dyDescent="0.2">
      <c r="E10" s="12"/>
      <c r="F10" s="11"/>
    </row>
    <row r="11" spans="2:13" x14ac:dyDescent="0.2">
      <c r="B11" s="28" t="s">
        <v>42</v>
      </c>
      <c r="C11" s="30">
        <v>0.08</v>
      </c>
      <c r="E11" s="12"/>
      <c r="F11" s="11"/>
    </row>
    <row r="12" spans="2:13" x14ac:dyDescent="0.2">
      <c r="B12" s="28" t="s">
        <v>43</v>
      </c>
      <c r="C12" s="30">
        <v>0.92</v>
      </c>
      <c r="D12" s="23"/>
      <c r="E12" s="12"/>
      <c r="F12" s="11"/>
    </row>
    <row r="13" spans="2:13" x14ac:dyDescent="0.2">
      <c r="B13" s="25" t="s">
        <v>44</v>
      </c>
      <c r="C13" s="29">
        <f>C11+C12</f>
        <v>1</v>
      </c>
      <c r="E13" s="12"/>
      <c r="F13" s="11"/>
    </row>
    <row r="14" spans="2:13" ht="4" customHeight="1" x14ac:dyDescent="0.2">
      <c r="D14" s="26"/>
      <c r="E14" s="12"/>
      <c r="F14" s="11"/>
    </row>
    <row r="15" spans="2:13" x14ac:dyDescent="0.2">
      <c r="B15" s="11" t="s">
        <v>37</v>
      </c>
      <c r="C15" s="27">
        <f>(C8*C12)+(C7*C11)</f>
        <v>8.1504000000000007E-2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B9FFF-19F9-3949-AB35-9A0AE5B16930}">
  <dimension ref="A1:G253"/>
  <sheetViews>
    <sheetView workbookViewId="0">
      <selection activeCell="J9" sqref="J9"/>
    </sheetView>
  </sheetViews>
  <sheetFormatPr baseColWidth="10" defaultRowHeight="15" x14ac:dyDescent="0.2"/>
  <sheetData>
    <row r="1" spans="1:7" x14ac:dyDescent="0.2">
      <c r="A1" t="s">
        <v>0</v>
      </c>
      <c r="B1" t="s">
        <v>45</v>
      </c>
      <c r="C1" t="s">
        <v>46</v>
      </c>
      <c r="D1" t="s">
        <v>47</v>
      </c>
      <c r="E1" t="s">
        <v>48</v>
      </c>
      <c r="F1" t="s">
        <v>1</v>
      </c>
      <c r="G1" t="s">
        <v>49</v>
      </c>
    </row>
    <row r="2" spans="1:7" x14ac:dyDescent="0.2">
      <c r="A2" s="1">
        <v>45028</v>
      </c>
      <c r="B2">
        <v>346.47000100000002</v>
      </c>
      <c r="C2">
        <v>347.80999800000001</v>
      </c>
      <c r="D2">
        <v>341.76001000000002</v>
      </c>
      <c r="E2">
        <v>342.790009</v>
      </c>
      <c r="F2">
        <v>339.68237299999998</v>
      </c>
      <c r="G2">
        <v>903100</v>
      </c>
    </row>
    <row r="3" spans="1:7" x14ac:dyDescent="0.2">
      <c r="A3" s="1">
        <v>45029</v>
      </c>
      <c r="B3">
        <v>344.32000699999998</v>
      </c>
      <c r="C3">
        <v>348.25</v>
      </c>
      <c r="D3">
        <v>343.14001500000001</v>
      </c>
      <c r="E3">
        <v>347.86999500000002</v>
      </c>
      <c r="F3">
        <v>344.71630900000002</v>
      </c>
      <c r="G3">
        <v>732900</v>
      </c>
    </row>
    <row r="4" spans="1:7" x14ac:dyDescent="0.2">
      <c r="A4" s="1">
        <v>45030</v>
      </c>
      <c r="B4">
        <v>347.70001200000002</v>
      </c>
      <c r="C4">
        <v>350.11999500000002</v>
      </c>
      <c r="D4">
        <v>346.08999599999999</v>
      </c>
      <c r="E4">
        <v>347.85998499999999</v>
      </c>
      <c r="F4">
        <v>344.70642099999998</v>
      </c>
      <c r="G4">
        <v>960000</v>
      </c>
    </row>
    <row r="5" spans="1:7" x14ac:dyDescent="0.2">
      <c r="A5" s="1">
        <v>45033</v>
      </c>
      <c r="B5">
        <v>346.58999599999999</v>
      </c>
      <c r="C5">
        <v>349.85998499999999</v>
      </c>
      <c r="D5">
        <v>345.58999599999999</v>
      </c>
      <c r="E5">
        <v>349.01001000000002</v>
      </c>
      <c r="F5">
        <v>345.84600799999998</v>
      </c>
      <c r="G5">
        <v>863600</v>
      </c>
    </row>
    <row r="6" spans="1:7" x14ac:dyDescent="0.2">
      <c r="A6" s="1">
        <v>45034</v>
      </c>
      <c r="B6">
        <v>350</v>
      </c>
      <c r="C6">
        <v>352.85998499999999</v>
      </c>
      <c r="D6">
        <v>347.57998700000002</v>
      </c>
      <c r="E6">
        <v>352.17001299999998</v>
      </c>
      <c r="F6">
        <v>348.97735599999999</v>
      </c>
      <c r="G6">
        <v>1223800</v>
      </c>
    </row>
    <row r="7" spans="1:7" x14ac:dyDescent="0.2">
      <c r="A7" s="1">
        <v>45035</v>
      </c>
      <c r="B7">
        <v>350.5</v>
      </c>
      <c r="C7">
        <v>353.83999599999999</v>
      </c>
      <c r="D7">
        <v>350.42001299999998</v>
      </c>
      <c r="E7">
        <v>352.02999899999998</v>
      </c>
      <c r="F7">
        <v>348.838593</v>
      </c>
      <c r="G7">
        <v>845000</v>
      </c>
    </row>
    <row r="8" spans="1:7" x14ac:dyDescent="0.2">
      <c r="A8" s="1">
        <v>45036</v>
      </c>
      <c r="B8">
        <v>350.27999899999998</v>
      </c>
      <c r="C8">
        <v>355.35998499999999</v>
      </c>
      <c r="D8">
        <v>349.73001099999999</v>
      </c>
      <c r="E8">
        <v>352.91000400000001</v>
      </c>
      <c r="F8">
        <v>349.71066300000001</v>
      </c>
      <c r="G8">
        <v>859100</v>
      </c>
    </row>
    <row r="9" spans="1:7" x14ac:dyDescent="0.2">
      <c r="A9" s="1">
        <v>45037</v>
      </c>
      <c r="B9">
        <v>353.89999399999999</v>
      </c>
      <c r="C9">
        <v>354.51001000000002</v>
      </c>
      <c r="D9">
        <v>350.57000699999998</v>
      </c>
      <c r="E9">
        <v>351.72000100000002</v>
      </c>
      <c r="F9">
        <v>348.53140300000001</v>
      </c>
      <c r="G9">
        <v>753100</v>
      </c>
    </row>
    <row r="10" spans="1:7" x14ac:dyDescent="0.2">
      <c r="A10" s="1">
        <v>45040</v>
      </c>
      <c r="B10">
        <v>352.76998900000001</v>
      </c>
      <c r="C10">
        <v>353.67999300000002</v>
      </c>
      <c r="D10">
        <v>346.16000400000001</v>
      </c>
      <c r="E10">
        <v>347.66000400000001</v>
      </c>
      <c r="F10">
        <v>344.50824</v>
      </c>
      <c r="G10">
        <v>1022300</v>
      </c>
    </row>
    <row r="11" spans="1:7" x14ac:dyDescent="0.2">
      <c r="A11" s="1">
        <v>45041</v>
      </c>
      <c r="B11">
        <v>347.35000600000001</v>
      </c>
      <c r="C11">
        <v>350.82000699999998</v>
      </c>
      <c r="D11">
        <v>344.07998700000002</v>
      </c>
      <c r="E11">
        <v>345.209991</v>
      </c>
      <c r="F11">
        <v>342.08041400000002</v>
      </c>
      <c r="G11">
        <v>1447600</v>
      </c>
    </row>
    <row r="12" spans="1:7" x14ac:dyDescent="0.2">
      <c r="A12" s="1">
        <v>45042</v>
      </c>
      <c r="B12">
        <v>343.33999599999999</v>
      </c>
      <c r="C12">
        <v>345.45001200000002</v>
      </c>
      <c r="D12">
        <v>338.92001299999998</v>
      </c>
      <c r="E12">
        <v>340.07000699999998</v>
      </c>
      <c r="F12">
        <v>336.98703</v>
      </c>
      <c r="G12">
        <v>1592700</v>
      </c>
    </row>
    <row r="13" spans="1:7" x14ac:dyDescent="0.2">
      <c r="A13" s="1">
        <v>45043</v>
      </c>
      <c r="B13">
        <v>345.91000400000001</v>
      </c>
      <c r="C13">
        <v>357.23001099999999</v>
      </c>
      <c r="D13">
        <v>345.5</v>
      </c>
      <c r="E13">
        <v>355.57998700000002</v>
      </c>
      <c r="F13">
        <v>352.35638399999999</v>
      </c>
      <c r="G13">
        <v>1647300</v>
      </c>
    </row>
    <row r="14" spans="1:7" x14ac:dyDescent="0.2">
      <c r="A14" s="1">
        <v>45044</v>
      </c>
      <c r="B14">
        <v>355.02999899999998</v>
      </c>
      <c r="C14">
        <v>362.95001200000002</v>
      </c>
      <c r="D14">
        <v>355.01998900000001</v>
      </c>
      <c r="E14">
        <v>362.57998700000002</v>
      </c>
      <c r="F14">
        <v>359.29296900000003</v>
      </c>
      <c r="G14">
        <v>1748200</v>
      </c>
    </row>
    <row r="15" spans="1:7" x14ac:dyDescent="0.2">
      <c r="A15" s="1">
        <v>45047</v>
      </c>
      <c r="B15">
        <v>361.70001200000002</v>
      </c>
      <c r="C15">
        <v>365.52999899999998</v>
      </c>
      <c r="D15">
        <v>361.26001000000002</v>
      </c>
      <c r="E15">
        <v>362.64999399999999</v>
      </c>
      <c r="F15">
        <v>359.36230499999999</v>
      </c>
      <c r="G15">
        <v>1085100</v>
      </c>
    </row>
    <row r="16" spans="1:7" x14ac:dyDescent="0.2">
      <c r="A16" s="1">
        <v>45048</v>
      </c>
      <c r="B16">
        <v>360.11999500000002</v>
      </c>
      <c r="C16">
        <v>362.64999399999999</v>
      </c>
      <c r="D16">
        <v>352.5</v>
      </c>
      <c r="E16">
        <v>356.01998900000001</v>
      </c>
      <c r="F16">
        <v>352.792419</v>
      </c>
      <c r="G16">
        <v>1131400</v>
      </c>
    </row>
    <row r="17" spans="1:7" x14ac:dyDescent="0.2">
      <c r="A17" s="1">
        <v>45049</v>
      </c>
      <c r="B17">
        <v>357.44000199999999</v>
      </c>
      <c r="C17">
        <v>358.33999599999999</v>
      </c>
      <c r="D17">
        <v>349.85998499999999</v>
      </c>
      <c r="E17">
        <v>349.97000100000002</v>
      </c>
      <c r="F17">
        <v>346.797302</v>
      </c>
      <c r="G17">
        <v>912400</v>
      </c>
    </row>
    <row r="18" spans="1:7" x14ac:dyDescent="0.2">
      <c r="A18" s="1">
        <v>45050</v>
      </c>
      <c r="B18">
        <v>348.709991</v>
      </c>
      <c r="C18">
        <v>352.41000400000001</v>
      </c>
      <c r="D18">
        <v>346.61999500000002</v>
      </c>
      <c r="E18">
        <v>347.51001000000002</v>
      </c>
      <c r="F18">
        <v>344.35955799999999</v>
      </c>
      <c r="G18">
        <v>1022700</v>
      </c>
    </row>
    <row r="19" spans="1:7" x14ac:dyDescent="0.2">
      <c r="A19" s="1">
        <v>45051</v>
      </c>
      <c r="B19">
        <v>351.07000699999998</v>
      </c>
      <c r="C19">
        <v>356.66000400000001</v>
      </c>
      <c r="D19">
        <v>350.23998999999998</v>
      </c>
      <c r="E19">
        <v>354.19000199999999</v>
      </c>
      <c r="F19">
        <v>350.97903400000001</v>
      </c>
      <c r="G19">
        <v>930000</v>
      </c>
    </row>
    <row r="20" spans="1:7" x14ac:dyDescent="0.2">
      <c r="A20" s="1">
        <v>45054</v>
      </c>
      <c r="B20">
        <v>354.459991</v>
      </c>
      <c r="C20">
        <v>356.14999399999999</v>
      </c>
      <c r="D20">
        <v>353.25</v>
      </c>
      <c r="E20">
        <v>355.17999300000002</v>
      </c>
      <c r="F20">
        <v>351.96005200000002</v>
      </c>
      <c r="G20">
        <v>696200</v>
      </c>
    </row>
    <row r="21" spans="1:7" x14ac:dyDescent="0.2">
      <c r="A21" s="1">
        <v>45055</v>
      </c>
      <c r="B21">
        <v>355.17999300000002</v>
      </c>
      <c r="C21">
        <v>359.10000600000001</v>
      </c>
      <c r="D21">
        <v>354.73998999999998</v>
      </c>
      <c r="E21">
        <v>355.26998900000001</v>
      </c>
      <c r="F21">
        <v>352.04922499999998</v>
      </c>
      <c r="G21">
        <v>863700</v>
      </c>
    </row>
    <row r="22" spans="1:7" x14ac:dyDescent="0.2">
      <c r="A22" s="1">
        <v>45056</v>
      </c>
      <c r="B22">
        <v>357.10000600000001</v>
      </c>
      <c r="C22">
        <v>363.64001500000001</v>
      </c>
      <c r="D22">
        <v>357.10000600000001</v>
      </c>
      <c r="E22">
        <v>362.17999300000002</v>
      </c>
      <c r="F22">
        <v>358.89657599999998</v>
      </c>
      <c r="G22">
        <v>1407100</v>
      </c>
    </row>
    <row r="23" spans="1:7" x14ac:dyDescent="0.2">
      <c r="A23" s="1">
        <v>45057</v>
      </c>
      <c r="B23">
        <v>362.92001299999998</v>
      </c>
      <c r="C23">
        <v>363.64001500000001</v>
      </c>
      <c r="D23">
        <v>358.10998499999999</v>
      </c>
      <c r="E23">
        <v>360.290009</v>
      </c>
      <c r="F23">
        <v>357.02374300000002</v>
      </c>
      <c r="G23">
        <v>892600</v>
      </c>
    </row>
    <row r="24" spans="1:7" x14ac:dyDescent="0.2">
      <c r="A24" s="1">
        <v>45058</v>
      </c>
      <c r="B24">
        <v>360.709991</v>
      </c>
      <c r="C24">
        <v>361.98001099999999</v>
      </c>
      <c r="D24">
        <v>356.709991</v>
      </c>
      <c r="E24">
        <v>359.33999599999999</v>
      </c>
      <c r="F24">
        <v>356.082336</v>
      </c>
      <c r="G24">
        <v>750000</v>
      </c>
    </row>
    <row r="25" spans="1:7" x14ac:dyDescent="0.2">
      <c r="A25" s="1">
        <v>45061</v>
      </c>
      <c r="B25">
        <v>359.57000699999998</v>
      </c>
      <c r="C25">
        <v>361.82998700000002</v>
      </c>
      <c r="D25">
        <v>357.35998499999999</v>
      </c>
      <c r="E25">
        <v>361.48001099999999</v>
      </c>
      <c r="F25">
        <v>358.20294200000001</v>
      </c>
      <c r="G25">
        <v>854200</v>
      </c>
    </row>
    <row r="26" spans="1:7" x14ac:dyDescent="0.2">
      <c r="A26" s="1">
        <v>45062</v>
      </c>
      <c r="B26">
        <v>359.85998499999999</v>
      </c>
      <c r="C26">
        <v>362.29998799999998</v>
      </c>
      <c r="D26">
        <v>358.47000100000002</v>
      </c>
      <c r="E26">
        <v>358.64999399999999</v>
      </c>
      <c r="F26">
        <v>355.39859000000001</v>
      </c>
      <c r="G26">
        <v>683000</v>
      </c>
    </row>
    <row r="27" spans="1:7" x14ac:dyDescent="0.2">
      <c r="A27" s="1">
        <v>45063</v>
      </c>
      <c r="B27">
        <v>361.42999300000002</v>
      </c>
      <c r="C27">
        <v>361.98001099999999</v>
      </c>
      <c r="D27">
        <v>357.23001099999999</v>
      </c>
      <c r="E27">
        <v>360.94000199999999</v>
      </c>
      <c r="F27">
        <v>357.66781600000002</v>
      </c>
      <c r="G27">
        <v>870700</v>
      </c>
    </row>
    <row r="28" spans="1:7" x14ac:dyDescent="0.2">
      <c r="A28" s="1">
        <v>45064</v>
      </c>
      <c r="B28">
        <v>361.290009</v>
      </c>
      <c r="C28">
        <v>364.57000699999998</v>
      </c>
      <c r="D28">
        <v>358.76998900000001</v>
      </c>
      <c r="E28">
        <v>363.79998799999998</v>
      </c>
      <c r="F28">
        <v>360.50186200000002</v>
      </c>
      <c r="G28">
        <v>1046800</v>
      </c>
    </row>
    <row r="29" spans="1:7" x14ac:dyDescent="0.2">
      <c r="A29" s="1">
        <v>45065</v>
      </c>
      <c r="B29">
        <v>362.19000199999999</v>
      </c>
      <c r="C29">
        <v>370.77999899999998</v>
      </c>
      <c r="D29">
        <v>361.52999899999998</v>
      </c>
      <c r="E29">
        <v>365.42001299999998</v>
      </c>
      <c r="F29">
        <v>362.10720800000001</v>
      </c>
      <c r="G29">
        <v>1304600</v>
      </c>
    </row>
    <row r="30" spans="1:7" x14ac:dyDescent="0.2">
      <c r="A30" s="1">
        <v>45068</v>
      </c>
      <c r="B30">
        <v>365.41000400000001</v>
      </c>
      <c r="C30">
        <v>374.05999800000001</v>
      </c>
      <c r="D30">
        <v>365.41000400000001</v>
      </c>
      <c r="E30">
        <v>372.35000600000001</v>
      </c>
      <c r="F30">
        <v>368.97439600000001</v>
      </c>
      <c r="G30">
        <v>1231400</v>
      </c>
    </row>
    <row r="31" spans="1:7" x14ac:dyDescent="0.2">
      <c r="A31" s="1">
        <v>45069</v>
      </c>
      <c r="B31">
        <v>369.60000600000001</v>
      </c>
      <c r="C31">
        <v>372.45001200000002</v>
      </c>
      <c r="D31">
        <v>360.88000499999998</v>
      </c>
      <c r="E31">
        <v>362.19000199999999</v>
      </c>
      <c r="F31">
        <v>358.90649400000001</v>
      </c>
      <c r="G31">
        <v>1198700</v>
      </c>
    </row>
    <row r="32" spans="1:7" x14ac:dyDescent="0.2">
      <c r="A32" s="1">
        <v>45070</v>
      </c>
      <c r="B32">
        <v>361.57998700000002</v>
      </c>
      <c r="C32">
        <v>362.38000499999998</v>
      </c>
      <c r="D32">
        <v>354.20001200000002</v>
      </c>
      <c r="E32">
        <v>356.20001200000002</v>
      </c>
      <c r="F32">
        <v>352.97082499999999</v>
      </c>
      <c r="G32">
        <v>1234300</v>
      </c>
    </row>
    <row r="33" spans="1:7" x14ac:dyDescent="0.2">
      <c r="A33" s="1">
        <v>45071</v>
      </c>
      <c r="B33">
        <v>356.07000699999998</v>
      </c>
      <c r="C33">
        <v>359.45001200000002</v>
      </c>
      <c r="D33">
        <v>354.73998999999998</v>
      </c>
      <c r="E33">
        <v>358.32000699999998</v>
      </c>
      <c r="F33">
        <v>355.970978</v>
      </c>
      <c r="G33">
        <v>1069600</v>
      </c>
    </row>
    <row r="34" spans="1:7" x14ac:dyDescent="0.2">
      <c r="A34" s="1">
        <v>45072</v>
      </c>
      <c r="B34">
        <v>358.76001000000002</v>
      </c>
      <c r="C34">
        <v>363.60000600000001</v>
      </c>
      <c r="D34">
        <v>357.709991</v>
      </c>
      <c r="E34">
        <v>360.77999899999998</v>
      </c>
      <c r="F34">
        <v>358.41488600000002</v>
      </c>
      <c r="G34">
        <v>1054400</v>
      </c>
    </row>
    <row r="35" spans="1:7" x14ac:dyDescent="0.2">
      <c r="A35" s="1">
        <v>45076</v>
      </c>
      <c r="B35">
        <v>365.72000100000002</v>
      </c>
      <c r="C35">
        <v>370.10000600000001</v>
      </c>
      <c r="D35">
        <v>362.80999800000001</v>
      </c>
      <c r="E35">
        <v>364.32998700000002</v>
      </c>
      <c r="F35">
        <v>361.94155899999998</v>
      </c>
      <c r="G35">
        <v>973500</v>
      </c>
    </row>
    <row r="36" spans="1:7" x14ac:dyDescent="0.2">
      <c r="A36" s="1">
        <v>45077</v>
      </c>
      <c r="B36">
        <v>362</v>
      </c>
      <c r="C36">
        <v>368.52999899999998</v>
      </c>
      <c r="D36">
        <v>359.76001000000002</v>
      </c>
      <c r="E36">
        <v>367.42999300000002</v>
      </c>
      <c r="F36">
        <v>365.02123999999998</v>
      </c>
      <c r="G36">
        <v>2540500</v>
      </c>
    </row>
    <row r="37" spans="1:7" x14ac:dyDescent="0.2">
      <c r="A37" s="1">
        <v>45078</v>
      </c>
      <c r="B37">
        <v>366.52999899999998</v>
      </c>
      <c r="C37">
        <v>371.540009</v>
      </c>
      <c r="D37">
        <v>365.42001299999998</v>
      </c>
      <c r="E37">
        <v>368.98998999999998</v>
      </c>
      <c r="F37">
        <v>366.57101399999999</v>
      </c>
      <c r="G37">
        <v>1068300</v>
      </c>
    </row>
    <row r="38" spans="1:7" x14ac:dyDescent="0.2">
      <c r="A38" s="1">
        <v>45079</v>
      </c>
      <c r="B38">
        <v>372</v>
      </c>
      <c r="C38">
        <v>378.70001200000002</v>
      </c>
      <c r="D38">
        <v>371.209991</v>
      </c>
      <c r="E38">
        <v>376.02999899999998</v>
      </c>
      <c r="F38">
        <v>373.56488000000002</v>
      </c>
      <c r="G38">
        <v>1326600</v>
      </c>
    </row>
    <row r="39" spans="1:7" x14ac:dyDescent="0.2">
      <c r="A39" s="1">
        <v>45082</v>
      </c>
      <c r="B39">
        <v>377.98001099999999</v>
      </c>
      <c r="C39">
        <v>380.70001200000002</v>
      </c>
      <c r="D39">
        <v>376.5</v>
      </c>
      <c r="E39">
        <v>378.10000600000001</v>
      </c>
      <c r="F39">
        <v>375.621307</v>
      </c>
      <c r="G39">
        <v>814100</v>
      </c>
    </row>
    <row r="40" spans="1:7" x14ac:dyDescent="0.2">
      <c r="A40" s="1">
        <v>45083</v>
      </c>
      <c r="B40">
        <v>376.64999399999999</v>
      </c>
      <c r="C40">
        <v>381.02999899999998</v>
      </c>
      <c r="D40">
        <v>375.97000100000002</v>
      </c>
      <c r="E40">
        <v>379.17999300000002</v>
      </c>
      <c r="F40">
        <v>376.69424400000003</v>
      </c>
      <c r="G40">
        <v>737500</v>
      </c>
    </row>
    <row r="41" spans="1:7" x14ac:dyDescent="0.2">
      <c r="A41" s="1">
        <v>45084</v>
      </c>
      <c r="B41">
        <v>379.92001299999998</v>
      </c>
      <c r="C41">
        <v>380.75</v>
      </c>
      <c r="D41">
        <v>372.82000699999998</v>
      </c>
      <c r="E41">
        <v>374.19000199999999</v>
      </c>
      <c r="F41">
        <v>371.73693800000001</v>
      </c>
      <c r="G41">
        <v>1020700</v>
      </c>
    </row>
    <row r="42" spans="1:7" x14ac:dyDescent="0.2">
      <c r="A42" s="1">
        <v>45085</v>
      </c>
      <c r="B42">
        <v>374.66000400000001</v>
      </c>
      <c r="C42">
        <v>382.32998700000002</v>
      </c>
      <c r="D42">
        <v>373.82000699999998</v>
      </c>
      <c r="E42">
        <v>382.16000400000001</v>
      </c>
      <c r="F42">
        <v>379.65469400000001</v>
      </c>
      <c r="G42">
        <v>1035800</v>
      </c>
    </row>
    <row r="43" spans="1:7" x14ac:dyDescent="0.2">
      <c r="A43" s="1">
        <v>45086</v>
      </c>
      <c r="B43">
        <v>384.20001200000002</v>
      </c>
      <c r="C43">
        <v>385</v>
      </c>
      <c r="D43">
        <v>381.41000400000001</v>
      </c>
      <c r="E43">
        <v>384</v>
      </c>
      <c r="F43">
        <v>381.48263500000002</v>
      </c>
      <c r="G43">
        <v>1251400</v>
      </c>
    </row>
    <row r="44" spans="1:7" x14ac:dyDescent="0.2">
      <c r="A44" s="1">
        <v>45089</v>
      </c>
      <c r="B44">
        <v>384.60998499999999</v>
      </c>
      <c r="C44">
        <v>386.17999300000002</v>
      </c>
      <c r="D44">
        <v>382.52999899999998</v>
      </c>
      <c r="E44">
        <v>385.26001000000002</v>
      </c>
      <c r="F44">
        <v>382.734375</v>
      </c>
      <c r="G44">
        <v>1159000</v>
      </c>
    </row>
    <row r="45" spans="1:7" x14ac:dyDescent="0.2">
      <c r="A45" s="1">
        <v>45090</v>
      </c>
      <c r="B45">
        <v>386.26998900000001</v>
      </c>
      <c r="C45">
        <v>390.959991</v>
      </c>
      <c r="D45">
        <v>384.80999800000001</v>
      </c>
      <c r="E45">
        <v>390.55999800000001</v>
      </c>
      <c r="F45">
        <v>387.99963400000001</v>
      </c>
      <c r="G45">
        <v>1515300</v>
      </c>
    </row>
    <row r="46" spans="1:7" x14ac:dyDescent="0.2">
      <c r="A46" s="1">
        <v>45091</v>
      </c>
      <c r="B46">
        <v>391.290009</v>
      </c>
      <c r="C46">
        <v>395.48001099999999</v>
      </c>
      <c r="D46">
        <v>390.5</v>
      </c>
      <c r="E46">
        <v>393.08999599999999</v>
      </c>
      <c r="F46">
        <v>390.51303100000001</v>
      </c>
      <c r="G46">
        <v>1498500</v>
      </c>
    </row>
    <row r="47" spans="1:7" x14ac:dyDescent="0.2">
      <c r="A47" s="1">
        <v>45092</v>
      </c>
      <c r="B47">
        <v>394.48998999999998</v>
      </c>
      <c r="C47">
        <v>401.26998900000001</v>
      </c>
      <c r="D47">
        <v>392.70001200000002</v>
      </c>
      <c r="E47">
        <v>399.98001099999999</v>
      </c>
      <c r="F47">
        <v>397.35791</v>
      </c>
      <c r="G47">
        <v>1465100</v>
      </c>
    </row>
    <row r="48" spans="1:7" x14ac:dyDescent="0.2">
      <c r="A48" s="1">
        <v>45093</v>
      </c>
      <c r="B48">
        <v>401.83999599999999</v>
      </c>
      <c r="C48">
        <v>402.92001299999998</v>
      </c>
      <c r="D48">
        <v>395</v>
      </c>
      <c r="E48">
        <v>395.209991</v>
      </c>
      <c r="F48">
        <v>392.61914100000001</v>
      </c>
      <c r="G48">
        <v>1883500</v>
      </c>
    </row>
    <row r="49" spans="1:7" x14ac:dyDescent="0.2">
      <c r="A49" s="1">
        <v>45097</v>
      </c>
      <c r="B49">
        <v>387.04998799999998</v>
      </c>
      <c r="C49">
        <v>392.64999399999999</v>
      </c>
      <c r="D49">
        <v>384.42999300000002</v>
      </c>
      <c r="E49">
        <v>391.83999599999999</v>
      </c>
      <c r="F49">
        <v>389.27123999999998</v>
      </c>
      <c r="G49">
        <v>1500000</v>
      </c>
    </row>
    <row r="50" spans="1:7" x14ac:dyDescent="0.2">
      <c r="A50" s="1">
        <v>45098</v>
      </c>
      <c r="B50">
        <v>389.30999800000001</v>
      </c>
      <c r="C50">
        <v>391.42001299999998</v>
      </c>
      <c r="D50">
        <v>386.44000199999999</v>
      </c>
      <c r="E50">
        <v>389.10998499999999</v>
      </c>
      <c r="F50">
        <v>386.55911300000002</v>
      </c>
      <c r="G50">
        <v>1266700</v>
      </c>
    </row>
    <row r="51" spans="1:7" x14ac:dyDescent="0.2">
      <c r="A51" s="1">
        <v>45099</v>
      </c>
      <c r="B51">
        <v>388.26998900000001</v>
      </c>
      <c r="C51">
        <v>388.98998999999998</v>
      </c>
      <c r="D51">
        <v>383.82998700000002</v>
      </c>
      <c r="E51">
        <v>388.23998999999998</v>
      </c>
      <c r="F51">
        <v>385.69485500000002</v>
      </c>
      <c r="G51">
        <v>1143200</v>
      </c>
    </row>
    <row r="52" spans="1:7" x14ac:dyDescent="0.2">
      <c r="A52" s="1">
        <v>45100</v>
      </c>
      <c r="B52">
        <v>385.85998499999999</v>
      </c>
      <c r="C52">
        <v>392.38000499999998</v>
      </c>
      <c r="D52">
        <v>385.01001000000002</v>
      </c>
      <c r="E52">
        <v>390.35998499999999</v>
      </c>
      <c r="F52">
        <v>387.80093399999998</v>
      </c>
      <c r="G52">
        <v>1467100</v>
      </c>
    </row>
    <row r="53" spans="1:7" x14ac:dyDescent="0.2">
      <c r="A53" s="1">
        <v>45103</v>
      </c>
      <c r="B53">
        <v>390.26001000000002</v>
      </c>
      <c r="C53">
        <v>391.35000600000001</v>
      </c>
      <c r="D53">
        <v>386.92999300000002</v>
      </c>
      <c r="E53">
        <v>387.01001000000002</v>
      </c>
      <c r="F53">
        <v>384.47289999999998</v>
      </c>
      <c r="G53">
        <v>855900</v>
      </c>
    </row>
    <row r="54" spans="1:7" x14ac:dyDescent="0.2">
      <c r="A54" s="1">
        <v>45104</v>
      </c>
      <c r="B54">
        <v>389.64999399999999</v>
      </c>
      <c r="C54">
        <v>392.32000699999998</v>
      </c>
      <c r="D54">
        <v>386.64001500000001</v>
      </c>
      <c r="E54">
        <v>391.01001000000002</v>
      </c>
      <c r="F54">
        <v>388.446686</v>
      </c>
      <c r="G54">
        <v>711300</v>
      </c>
    </row>
    <row r="55" spans="1:7" x14ac:dyDescent="0.2">
      <c r="A55" s="1">
        <v>45105</v>
      </c>
      <c r="B55">
        <v>390.23998999999998</v>
      </c>
      <c r="C55">
        <v>392.10000600000001</v>
      </c>
      <c r="D55">
        <v>389.19000199999999</v>
      </c>
      <c r="E55">
        <v>391.51998900000001</v>
      </c>
      <c r="F55">
        <v>388.95333900000003</v>
      </c>
      <c r="G55">
        <v>721100</v>
      </c>
    </row>
    <row r="56" spans="1:7" x14ac:dyDescent="0.2">
      <c r="A56" s="1">
        <v>45106</v>
      </c>
      <c r="B56">
        <v>391.58999599999999</v>
      </c>
      <c r="C56">
        <v>396.85998499999999</v>
      </c>
      <c r="D56">
        <v>389.82998700000002</v>
      </c>
      <c r="E56">
        <v>395.83999599999999</v>
      </c>
      <c r="F56">
        <v>393.245026</v>
      </c>
      <c r="G56">
        <v>999700</v>
      </c>
    </row>
    <row r="57" spans="1:7" x14ac:dyDescent="0.2">
      <c r="A57" s="1">
        <v>45107</v>
      </c>
      <c r="B57">
        <v>400.19000199999999</v>
      </c>
      <c r="C57">
        <v>405.64999399999999</v>
      </c>
      <c r="D57">
        <v>398.75</v>
      </c>
      <c r="E57">
        <v>400.89001500000001</v>
      </c>
      <c r="F57">
        <v>398.261932</v>
      </c>
      <c r="G57">
        <v>1349000</v>
      </c>
    </row>
    <row r="58" spans="1:7" x14ac:dyDescent="0.2">
      <c r="A58" s="1">
        <v>45110</v>
      </c>
      <c r="B58">
        <v>398.36999500000002</v>
      </c>
      <c r="C58">
        <v>399.10998499999999</v>
      </c>
      <c r="D58">
        <v>394.290009</v>
      </c>
      <c r="E58">
        <v>396.92001299999998</v>
      </c>
      <c r="F58">
        <v>394.31793199999998</v>
      </c>
      <c r="G58">
        <v>713600</v>
      </c>
    </row>
    <row r="59" spans="1:7" x14ac:dyDescent="0.2">
      <c r="A59" s="1">
        <v>45112</v>
      </c>
      <c r="B59">
        <v>395.42999300000002</v>
      </c>
      <c r="C59">
        <v>401.33999599999999</v>
      </c>
      <c r="D59">
        <v>392.91000400000001</v>
      </c>
      <c r="E59">
        <v>399.60000600000001</v>
      </c>
      <c r="F59">
        <v>396.98037699999998</v>
      </c>
      <c r="G59">
        <v>1163000</v>
      </c>
    </row>
    <row r="60" spans="1:7" x14ac:dyDescent="0.2">
      <c r="A60" s="1">
        <v>45113</v>
      </c>
      <c r="B60">
        <v>395.35998499999999</v>
      </c>
      <c r="C60">
        <v>397.51998900000001</v>
      </c>
      <c r="D60">
        <v>392.54998799999998</v>
      </c>
      <c r="E60">
        <v>395.35998499999999</v>
      </c>
      <c r="F60">
        <v>392.76815800000003</v>
      </c>
      <c r="G60">
        <v>1031400</v>
      </c>
    </row>
    <row r="61" spans="1:7" x14ac:dyDescent="0.2">
      <c r="A61" s="1">
        <v>45114</v>
      </c>
      <c r="B61">
        <v>393.22000100000002</v>
      </c>
      <c r="C61">
        <v>398.07000699999998</v>
      </c>
      <c r="D61">
        <v>392</v>
      </c>
      <c r="E61">
        <v>393.25</v>
      </c>
      <c r="F61">
        <v>390.67199699999998</v>
      </c>
      <c r="G61">
        <v>811600</v>
      </c>
    </row>
    <row r="62" spans="1:7" x14ac:dyDescent="0.2">
      <c r="A62" s="1">
        <v>45117</v>
      </c>
      <c r="B62">
        <v>393.98998999999998</v>
      </c>
      <c r="C62">
        <v>400.76998900000001</v>
      </c>
      <c r="D62">
        <v>393.98998999999998</v>
      </c>
      <c r="E62">
        <v>398.42999300000002</v>
      </c>
      <c r="F62">
        <v>395.81805400000002</v>
      </c>
      <c r="G62">
        <v>840800</v>
      </c>
    </row>
    <row r="63" spans="1:7" x14ac:dyDescent="0.2">
      <c r="A63" s="1">
        <v>45118</v>
      </c>
      <c r="B63">
        <v>396.98001099999999</v>
      </c>
      <c r="C63">
        <v>399.88000499999998</v>
      </c>
      <c r="D63">
        <v>394.97000100000002</v>
      </c>
      <c r="E63">
        <v>396.42001299999998</v>
      </c>
      <c r="F63">
        <v>393.82122800000002</v>
      </c>
      <c r="G63">
        <v>926600</v>
      </c>
    </row>
    <row r="64" spans="1:7" x14ac:dyDescent="0.2">
      <c r="A64" s="1">
        <v>45119</v>
      </c>
      <c r="B64">
        <v>403.82000699999998</v>
      </c>
      <c r="C64">
        <v>409.45001200000002</v>
      </c>
      <c r="D64">
        <v>403.17001299999998</v>
      </c>
      <c r="E64">
        <v>406.55999800000001</v>
      </c>
      <c r="F64">
        <v>403.894745</v>
      </c>
      <c r="G64">
        <v>1952300</v>
      </c>
    </row>
    <row r="65" spans="1:7" x14ac:dyDescent="0.2">
      <c r="A65" s="1">
        <v>45120</v>
      </c>
      <c r="B65">
        <v>409.98998999999998</v>
      </c>
      <c r="C65">
        <v>413.55999800000001</v>
      </c>
      <c r="D65">
        <v>407.27999899999998</v>
      </c>
      <c r="E65">
        <v>412.02999899999998</v>
      </c>
      <c r="F65">
        <v>409.32888800000001</v>
      </c>
      <c r="G65">
        <v>1244800</v>
      </c>
    </row>
    <row r="66" spans="1:7" x14ac:dyDescent="0.2">
      <c r="A66" s="1">
        <v>45121</v>
      </c>
      <c r="B66">
        <v>412.61999500000002</v>
      </c>
      <c r="C66">
        <v>417.35998499999999</v>
      </c>
      <c r="D66">
        <v>412.290009</v>
      </c>
      <c r="E66">
        <v>416.01998900000001</v>
      </c>
      <c r="F66">
        <v>413.29272500000002</v>
      </c>
      <c r="G66">
        <v>1282600</v>
      </c>
    </row>
    <row r="67" spans="1:7" x14ac:dyDescent="0.2">
      <c r="A67" s="1">
        <v>45124</v>
      </c>
      <c r="B67">
        <v>416.709991</v>
      </c>
      <c r="C67">
        <v>418.64001500000001</v>
      </c>
      <c r="D67">
        <v>414.72000100000002</v>
      </c>
      <c r="E67">
        <v>417.39001500000001</v>
      </c>
      <c r="F67">
        <v>414.65377799999999</v>
      </c>
      <c r="G67">
        <v>1189300</v>
      </c>
    </row>
    <row r="68" spans="1:7" x14ac:dyDescent="0.2">
      <c r="A68" s="1">
        <v>45125</v>
      </c>
      <c r="B68">
        <v>417.72000100000002</v>
      </c>
      <c r="C68">
        <v>422.26001000000002</v>
      </c>
      <c r="D68">
        <v>417.01001000000002</v>
      </c>
      <c r="E68">
        <v>421.85000600000001</v>
      </c>
      <c r="F68">
        <v>419.08453400000002</v>
      </c>
      <c r="G68">
        <v>1024100</v>
      </c>
    </row>
    <row r="69" spans="1:7" x14ac:dyDescent="0.2">
      <c r="A69" s="1">
        <v>45126</v>
      </c>
      <c r="B69">
        <v>423.709991</v>
      </c>
      <c r="C69">
        <v>425.33999599999999</v>
      </c>
      <c r="D69">
        <v>420.95001200000002</v>
      </c>
      <c r="E69">
        <v>422.52999899999998</v>
      </c>
      <c r="F69">
        <v>419.76007099999998</v>
      </c>
      <c r="G69">
        <v>1320200</v>
      </c>
    </row>
    <row r="70" spans="1:7" x14ac:dyDescent="0.2">
      <c r="A70" s="1">
        <v>45127</v>
      </c>
      <c r="B70">
        <v>422.91000400000001</v>
      </c>
      <c r="C70">
        <v>424.10998499999999</v>
      </c>
      <c r="D70">
        <v>420.82000699999998</v>
      </c>
      <c r="E70">
        <v>423.790009</v>
      </c>
      <c r="F70">
        <v>421.01181000000003</v>
      </c>
      <c r="G70">
        <v>1085400</v>
      </c>
    </row>
    <row r="71" spans="1:7" x14ac:dyDescent="0.2">
      <c r="A71" s="1">
        <v>45128</v>
      </c>
      <c r="B71">
        <v>424.77999899999998</v>
      </c>
      <c r="C71">
        <v>425.290009</v>
      </c>
      <c r="D71">
        <v>423.26001000000002</v>
      </c>
      <c r="E71">
        <v>423.290009</v>
      </c>
      <c r="F71">
        <v>420.515106</v>
      </c>
      <c r="G71">
        <v>1351100</v>
      </c>
    </row>
    <row r="72" spans="1:7" x14ac:dyDescent="0.2">
      <c r="A72" s="1">
        <v>45131</v>
      </c>
      <c r="B72">
        <v>424.39999399999999</v>
      </c>
      <c r="C72">
        <v>425.51001000000002</v>
      </c>
      <c r="D72">
        <v>421.04998799999998</v>
      </c>
      <c r="E72">
        <v>422.79998799999998</v>
      </c>
      <c r="F72">
        <v>420.02825899999999</v>
      </c>
      <c r="G72">
        <v>1442200</v>
      </c>
    </row>
    <row r="73" spans="1:7" x14ac:dyDescent="0.2">
      <c r="A73" s="1">
        <v>45132</v>
      </c>
      <c r="B73">
        <v>421.42001299999998</v>
      </c>
      <c r="C73">
        <v>428.64999399999999</v>
      </c>
      <c r="D73">
        <v>420.51001000000002</v>
      </c>
      <c r="E73">
        <v>427.52999899999998</v>
      </c>
      <c r="F73">
        <v>424.72726399999999</v>
      </c>
      <c r="G73">
        <v>1353900</v>
      </c>
    </row>
    <row r="74" spans="1:7" x14ac:dyDescent="0.2">
      <c r="A74" s="1">
        <v>45133</v>
      </c>
      <c r="B74">
        <v>428.07000699999998</v>
      </c>
      <c r="C74">
        <v>428.64999399999999</v>
      </c>
      <c r="D74">
        <v>425.41000400000001</v>
      </c>
      <c r="E74">
        <v>428.41000400000001</v>
      </c>
      <c r="F74">
        <v>425.60150099999998</v>
      </c>
      <c r="G74">
        <v>1352600</v>
      </c>
    </row>
    <row r="75" spans="1:7" x14ac:dyDescent="0.2">
      <c r="A75" s="1">
        <v>45134</v>
      </c>
      <c r="B75">
        <v>403.5</v>
      </c>
      <c r="C75">
        <v>412.42999300000002</v>
      </c>
      <c r="D75">
        <v>393.76998900000001</v>
      </c>
      <c r="E75">
        <v>395.67999300000002</v>
      </c>
      <c r="F75">
        <v>393.08605999999997</v>
      </c>
      <c r="G75">
        <v>3530000</v>
      </c>
    </row>
    <row r="76" spans="1:7" x14ac:dyDescent="0.2">
      <c r="A76" s="1">
        <v>45135</v>
      </c>
      <c r="B76">
        <v>398.01001000000002</v>
      </c>
      <c r="C76">
        <v>401.83999599999999</v>
      </c>
      <c r="D76">
        <v>392.01998900000001</v>
      </c>
      <c r="E76">
        <v>392.16000400000001</v>
      </c>
      <c r="F76">
        <v>389.58914199999998</v>
      </c>
      <c r="G76">
        <v>2418600</v>
      </c>
    </row>
    <row r="77" spans="1:7" x14ac:dyDescent="0.2">
      <c r="A77" s="1">
        <v>45138</v>
      </c>
      <c r="B77">
        <v>391.790009</v>
      </c>
      <c r="C77">
        <v>395.26998900000001</v>
      </c>
      <c r="D77">
        <v>388.040009</v>
      </c>
      <c r="E77">
        <v>394.51001000000002</v>
      </c>
      <c r="F77">
        <v>391.92373700000002</v>
      </c>
      <c r="G77">
        <v>1916200</v>
      </c>
    </row>
    <row r="78" spans="1:7" x14ac:dyDescent="0.2">
      <c r="A78" s="1">
        <v>45139</v>
      </c>
      <c r="B78">
        <v>394.39999399999999</v>
      </c>
      <c r="C78">
        <v>398.86999500000002</v>
      </c>
      <c r="D78">
        <v>393.36999500000002</v>
      </c>
      <c r="E78">
        <v>398.30999800000001</v>
      </c>
      <c r="F78">
        <v>395.69882200000001</v>
      </c>
      <c r="G78">
        <v>1221300</v>
      </c>
    </row>
    <row r="79" spans="1:7" x14ac:dyDescent="0.2">
      <c r="A79" s="1">
        <v>45140</v>
      </c>
      <c r="B79">
        <v>394.29998799999998</v>
      </c>
      <c r="C79">
        <v>395.94000199999999</v>
      </c>
      <c r="D79">
        <v>390.72000100000002</v>
      </c>
      <c r="E79">
        <v>394.25</v>
      </c>
      <c r="F79">
        <v>391.66546599999998</v>
      </c>
      <c r="G79">
        <v>1589600</v>
      </c>
    </row>
    <row r="80" spans="1:7" x14ac:dyDescent="0.2">
      <c r="A80" s="1">
        <v>45141</v>
      </c>
      <c r="B80">
        <v>388.77999899999998</v>
      </c>
      <c r="C80">
        <v>392.97000100000002</v>
      </c>
      <c r="D80">
        <v>382.70001200000002</v>
      </c>
      <c r="E80">
        <v>383.72000100000002</v>
      </c>
      <c r="F80">
        <v>381.20446800000002</v>
      </c>
      <c r="G80">
        <v>2144600</v>
      </c>
    </row>
    <row r="81" spans="1:7" x14ac:dyDescent="0.2">
      <c r="A81" s="1">
        <v>45142</v>
      </c>
      <c r="B81">
        <v>384.55999800000001</v>
      </c>
      <c r="C81">
        <v>390.72000100000002</v>
      </c>
      <c r="D81">
        <v>380.61999500000002</v>
      </c>
      <c r="E81">
        <v>386.83999599999999</v>
      </c>
      <c r="F81">
        <v>384.30401599999999</v>
      </c>
      <c r="G81">
        <v>1196600</v>
      </c>
    </row>
    <row r="82" spans="1:7" x14ac:dyDescent="0.2">
      <c r="A82" s="1">
        <v>45145</v>
      </c>
      <c r="B82">
        <v>387.58999599999999</v>
      </c>
      <c r="C82">
        <v>390.51001000000002</v>
      </c>
      <c r="D82">
        <v>386</v>
      </c>
      <c r="E82">
        <v>390.38000499999998</v>
      </c>
      <c r="F82">
        <v>387.820831</v>
      </c>
      <c r="G82">
        <v>715500</v>
      </c>
    </row>
    <row r="83" spans="1:7" x14ac:dyDescent="0.2">
      <c r="A83" s="1">
        <v>45146</v>
      </c>
      <c r="B83">
        <v>387.89999399999999</v>
      </c>
      <c r="C83">
        <v>388.95001200000002</v>
      </c>
      <c r="D83">
        <v>380.67001299999998</v>
      </c>
      <c r="E83">
        <v>386.51001000000002</v>
      </c>
      <c r="F83">
        <v>383.97619600000002</v>
      </c>
      <c r="G83">
        <v>951900</v>
      </c>
    </row>
    <row r="84" spans="1:7" x14ac:dyDescent="0.2">
      <c r="A84" s="1">
        <v>45147</v>
      </c>
      <c r="B84">
        <v>386.30999800000001</v>
      </c>
      <c r="C84">
        <v>392.01001000000002</v>
      </c>
      <c r="D84">
        <v>386.11999500000002</v>
      </c>
      <c r="E84">
        <v>387.66000400000001</v>
      </c>
      <c r="F84">
        <v>385.118652</v>
      </c>
      <c r="G84">
        <v>927100</v>
      </c>
    </row>
    <row r="85" spans="1:7" x14ac:dyDescent="0.2">
      <c r="A85" s="1">
        <v>45148</v>
      </c>
      <c r="B85">
        <v>389.89999399999999</v>
      </c>
      <c r="C85">
        <v>394.75</v>
      </c>
      <c r="D85">
        <v>387.19000199999999</v>
      </c>
      <c r="E85">
        <v>387.80999800000001</v>
      </c>
      <c r="F85">
        <v>385.26767000000001</v>
      </c>
      <c r="G85">
        <v>933100</v>
      </c>
    </row>
    <row r="86" spans="1:7" x14ac:dyDescent="0.2">
      <c r="A86" s="1">
        <v>45149</v>
      </c>
      <c r="B86">
        <v>385.17001299999998</v>
      </c>
      <c r="C86">
        <v>388.57998700000002</v>
      </c>
      <c r="D86">
        <v>383.459991</v>
      </c>
      <c r="E86">
        <v>387.69000199999999</v>
      </c>
      <c r="F86">
        <v>385.14846799999998</v>
      </c>
      <c r="G86">
        <v>817300</v>
      </c>
    </row>
    <row r="87" spans="1:7" x14ac:dyDescent="0.2">
      <c r="A87" s="1">
        <v>45152</v>
      </c>
      <c r="B87">
        <v>388.05999800000001</v>
      </c>
      <c r="C87">
        <v>390.63000499999998</v>
      </c>
      <c r="D87">
        <v>386.60998499999999</v>
      </c>
      <c r="E87">
        <v>388.69000199999999</v>
      </c>
      <c r="F87">
        <v>386.141907</v>
      </c>
      <c r="G87">
        <v>847700</v>
      </c>
    </row>
    <row r="88" spans="1:7" x14ac:dyDescent="0.2">
      <c r="A88" s="1">
        <v>45153</v>
      </c>
      <c r="B88">
        <v>385.82000699999998</v>
      </c>
      <c r="C88">
        <v>388.51998900000001</v>
      </c>
      <c r="D88">
        <v>385.07000699999998</v>
      </c>
      <c r="E88">
        <v>387.04998799999998</v>
      </c>
      <c r="F88">
        <v>384.51260400000001</v>
      </c>
      <c r="G88">
        <v>971900</v>
      </c>
    </row>
    <row r="89" spans="1:7" x14ac:dyDescent="0.2">
      <c r="A89" s="1">
        <v>45154</v>
      </c>
      <c r="B89">
        <v>384.86999500000002</v>
      </c>
      <c r="C89">
        <v>389.16000400000001</v>
      </c>
      <c r="D89">
        <v>384.02999899999998</v>
      </c>
      <c r="E89">
        <v>386.75</v>
      </c>
      <c r="F89">
        <v>384.21463</v>
      </c>
      <c r="G89">
        <v>811000</v>
      </c>
    </row>
    <row r="90" spans="1:7" x14ac:dyDescent="0.2">
      <c r="A90" s="1">
        <v>45155</v>
      </c>
      <c r="B90">
        <v>387.459991</v>
      </c>
      <c r="C90">
        <v>390.14999399999999</v>
      </c>
      <c r="D90">
        <v>384.14001500000001</v>
      </c>
      <c r="E90">
        <v>384.38000499999998</v>
      </c>
      <c r="F90">
        <v>381.86016799999999</v>
      </c>
      <c r="G90">
        <v>994300</v>
      </c>
    </row>
    <row r="91" spans="1:7" x14ac:dyDescent="0.2">
      <c r="A91" s="1">
        <v>45156</v>
      </c>
      <c r="B91">
        <v>380.44000199999999</v>
      </c>
      <c r="C91">
        <v>384.85000600000001</v>
      </c>
      <c r="D91">
        <v>380.17001299999998</v>
      </c>
      <c r="E91">
        <v>382</v>
      </c>
      <c r="F91">
        <v>379.49575800000002</v>
      </c>
      <c r="G91">
        <v>1045100</v>
      </c>
    </row>
    <row r="92" spans="1:7" x14ac:dyDescent="0.2">
      <c r="A92" s="1">
        <v>45159</v>
      </c>
      <c r="B92">
        <v>382</v>
      </c>
      <c r="C92">
        <v>383.19000199999999</v>
      </c>
      <c r="D92">
        <v>376.790009</v>
      </c>
      <c r="E92">
        <v>378.48001099999999</v>
      </c>
      <c r="F92">
        <v>375.99883999999997</v>
      </c>
      <c r="G92">
        <v>1168800</v>
      </c>
    </row>
    <row r="93" spans="1:7" x14ac:dyDescent="0.2">
      <c r="A93" s="1">
        <v>45160</v>
      </c>
      <c r="B93">
        <v>380.89001500000001</v>
      </c>
      <c r="C93">
        <v>385.52999899999998</v>
      </c>
      <c r="D93">
        <v>378.98001099999999</v>
      </c>
      <c r="E93">
        <v>383.540009</v>
      </c>
      <c r="F93">
        <v>381.02569599999998</v>
      </c>
      <c r="G93">
        <v>1024800</v>
      </c>
    </row>
    <row r="94" spans="1:7" x14ac:dyDescent="0.2">
      <c r="A94" s="1">
        <v>45161</v>
      </c>
      <c r="B94">
        <v>386.66000400000001</v>
      </c>
      <c r="C94">
        <v>392</v>
      </c>
      <c r="D94">
        <v>385.22000100000002</v>
      </c>
      <c r="E94">
        <v>391.73001099999999</v>
      </c>
      <c r="F94">
        <v>389.16198700000001</v>
      </c>
      <c r="G94">
        <v>770600</v>
      </c>
    </row>
    <row r="95" spans="1:7" x14ac:dyDescent="0.2">
      <c r="A95" s="1">
        <v>45162</v>
      </c>
      <c r="B95">
        <v>392.01001000000002</v>
      </c>
      <c r="C95">
        <v>396.209991</v>
      </c>
      <c r="D95">
        <v>386.98001099999999</v>
      </c>
      <c r="E95">
        <v>387.01998900000001</v>
      </c>
      <c r="F95">
        <v>384.48281900000001</v>
      </c>
      <c r="G95">
        <v>770500</v>
      </c>
    </row>
    <row r="96" spans="1:7" x14ac:dyDescent="0.2">
      <c r="A96" s="1">
        <v>45163</v>
      </c>
      <c r="B96">
        <v>388.95001200000002</v>
      </c>
      <c r="C96">
        <v>391.92001299999998</v>
      </c>
      <c r="D96">
        <v>385.70001200000002</v>
      </c>
      <c r="E96">
        <v>388.26998900000001</v>
      </c>
      <c r="F96">
        <v>386.62374899999998</v>
      </c>
      <c r="G96">
        <v>942300</v>
      </c>
    </row>
    <row r="97" spans="1:7" x14ac:dyDescent="0.2">
      <c r="A97" s="1">
        <v>45166</v>
      </c>
      <c r="B97">
        <v>390.13000499999998</v>
      </c>
      <c r="C97">
        <v>393.14999399999999</v>
      </c>
      <c r="D97">
        <v>387.88000499999998</v>
      </c>
      <c r="E97">
        <v>390.42999300000002</v>
      </c>
      <c r="F97">
        <v>388.77456699999999</v>
      </c>
      <c r="G97">
        <v>1016000</v>
      </c>
    </row>
    <row r="98" spans="1:7" x14ac:dyDescent="0.2">
      <c r="A98" s="1">
        <v>45167</v>
      </c>
      <c r="B98">
        <v>389.60998499999999</v>
      </c>
      <c r="C98">
        <v>393.23998999999998</v>
      </c>
      <c r="D98">
        <v>388.80999800000001</v>
      </c>
      <c r="E98">
        <v>392.5</v>
      </c>
      <c r="F98">
        <v>390.83578499999999</v>
      </c>
      <c r="G98">
        <v>661400</v>
      </c>
    </row>
    <row r="99" spans="1:7" x14ac:dyDescent="0.2">
      <c r="A99" s="1">
        <v>45168</v>
      </c>
      <c r="B99">
        <v>392.11999500000002</v>
      </c>
      <c r="C99">
        <v>395.42999300000002</v>
      </c>
      <c r="D99">
        <v>391.48001099999999</v>
      </c>
      <c r="E99">
        <v>392.38000499999998</v>
      </c>
      <c r="F99">
        <v>390.71630900000002</v>
      </c>
      <c r="G99">
        <v>750500</v>
      </c>
    </row>
    <row r="100" spans="1:7" x14ac:dyDescent="0.2">
      <c r="A100" s="1">
        <v>45169</v>
      </c>
      <c r="B100">
        <v>393.42001299999998</v>
      </c>
      <c r="C100">
        <v>395.88000499999998</v>
      </c>
      <c r="D100">
        <v>390.73998999999998</v>
      </c>
      <c r="E100">
        <v>390.85998499999999</v>
      </c>
      <c r="F100">
        <v>389.20275900000001</v>
      </c>
      <c r="G100">
        <v>1201800</v>
      </c>
    </row>
    <row r="101" spans="1:7" x14ac:dyDescent="0.2">
      <c r="A101" s="1">
        <v>45170</v>
      </c>
      <c r="B101">
        <v>393.64999399999999</v>
      </c>
      <c r="C101">
        <v>396.61999500000002</v>
      </c>
      <c r="D101">
        <v>392.82000699999998</v>
      </c>
      <c r="E101">
        <v>394.23998999999998</v>
      </c>
      <c r="F101">
        <v>392.56839000000002</v>
      </c>
      <c r="G101">
        <v>769400</v>
      </c>
    </row>
    <row r="102" spans="1:7" x14ac:dyDescent="0.2">
      <c r="A102" s="1">
        <v>45174</v>
      </c>
      <c r="B102">
        <v>394.45001200000002</v>
      </c>
      <c r="C102">
        <v>402.94000199999999</v>
      </c>
      <c r="D102">
        <v>393.36999500000002</v>
      </c>
      <c r="E102">
        <v>393.54998799999998</v>
      </c>
      <c r="F102">
        <v>391.881348</v>
      </c>
      <c r="G102">
        <v>1334300</v>
      </c>
    </row>
    <row r="103" spans="1:7" x14ac:dyDescent="0.2">
      <c r="A103" s="1">
        <v>45175</v>
      </c>
      <c r="B103">
        <v>393.19000199999999</v>
      </c>
      <c r="C103">
        <v>395.85000600000001</v>
      </c>
      <c r="D103">
        <v>391.95001200000002</v>
      </c>
      <c r="E103">
        <v>394.14999399999999</v>
      </c>
      <c r="F103">
        <v>392.47879</v>
      </c>
      <c r="G103">
        <v>1099500</v>
      </c>
    </row>
    <row r="104" spans="1:7" x14ac:dyDescent="0.2">
      <c r="A104" s="1">
        <v>45176</v>
      </c>
      <c r="B104">
        <v>389.52999899999998</v>
      </c>
      <c r="C104">
        <v>395.16000400000001</v>
      </c>
      <c r="D104">
        <v>389.52999899999998</v>
      </c>
      <c r="E104">
        <v>393.57998700000002</v>
      </c>
      <c r="F104">
        <v>391.91119400000002</v>
      </c>
      <c r="G104">
        <v>1160900</v>
      </c>
    </row>
    <row r="105" spans="1:7" x14ac:dyDescent="0.2">
      <c r="A105" s="1">
        <v>45177</v>
      </c>
      <c r="B105">
        <v>394.5</v>
      </c>
      <c r="C105">
        <v>395.48998999999998</v>
      </c>
      <c r="D105">
        <v>389.51001000000002</v>
      </c>
      <c r="E105">
        <v>390.709991</v>
      </c>
      <c r="F105">
        <v>389.05337500000002</v>
      </c>
      <c r="G105">
        <v>864600</v>
      </c>
    </row>
    <row r="106" spans="1:7" x14ac:dyDescent="0.2">
      <c r="A106" s="1">
        <v>45180</v>
      </c>
      <c r="B106">
        <v>390.709991</v>
      </c>
      <c r="C106">
        <v>392.82998700000002</v>
      </c>
      <c r="D106">
        <v>387.64999399999999</v>
      </c>
      <c r="E106">
        <v>389.35998499999999</v>
      </c>
      <c r="F106">
        <v>387.70910600000002</v>
      </c>
      <c r="G106">
        <v>973300</v>
      </c>
    </row>
    <row r="107" spans="1:7" x14ac:dyDescent="0.2">
      <c r="A107" s="1">
        <v>45181</v>
      </c>
      <c r="B107">
        <v>387.13000499999998</v>
      </c>
      <c r="C107">
        <v>389.94000199999999</v>
      </c>
      <c r="D107">
        <v>385.27999899999998</v>
      </c>
      <c r="E107">
        <v>387.290009</v>
      </c>
      <c r="F107">
        <v>385.64788800000002</v>
      </c>
      <c r="G107">
        <v>968700</v>
      </c>
    </row>
    <row r="108" spans="1:7" x14ac:dyDescent="0.2">
      <c r="A108" s="1">
        <v>45182</v>
      </c>
      <c r="B108">
        <v>386.66000400000001</v>
      </c>
      <c r="C108">
        <v>390.89999399999999</v>
      </c>
      <c r="D108">
        <v>385.73001099999999</v>
      </c>
      <c r="E108">
        <v>389.85000600000001</v>
      </c>
      <c r="F108">
        <v>388.19702100000001</v>
      </c>
      <c r="G108">
        <v>680800</v>
      </c>
    </row>
    <row r="109" spans="1:7" x14ac:dyDescent="0.2">
      <c r="A109" s="1">
        <v>45183</v>
      </c>
      <c r="B109">
        <v>394.32000699999998</v>
      </c>
      <c r="C109">
        <v>396.39001500000001</v>
      </c>
      <c r="D109">
        <v>389.92001299999998</v>
      </c>
      <c r="E109">
        <v>396.19000199999999</v>
      </c>
      <c r="F109">
        <v>394.51016199999998</v>
      </c>
      <c r="G109">
        <v>825500</v>
      </c>
    </row>
    <row r="110" spans="1:7" x14ac:dyDescent="0.2">
      <c r="A110" s="1">
        <v>45184</v>
      </c>
      <c r="B110">
        <v>393.48001099999999</v>
      </c>
      <c r="C110">
        <v>394.70001200000002</v>
      </c>
      <c r="D110">
        <v>387.79998799999998</v>
      </c>
      <c r="E110">
        <v>388.26001000000002</v>
      </c>
      <c r="F110">
        <v>386.61376999999999</v>
      </c>
      <c r="G110">
        <v>2469900</v>
      </c>
    </row>
    <row r="111" spans="1:7" x14ac:dyDescent="0.2">
      <c r="A111" s="1">
        <v>45187</v>
      </c>
      <c r="B111">
        <v>386.97000100000002</v>
      </c>
      <c r="C111">
        <v>391.22000100000002</v>
      </c>
      <c r="D111">
        <v>386.32998700000002</v>
      </c>
      <c r="E111">
        <v>389.51998900000001</v>
      </c>
      <c r="F111">
        <v>387.86843900000002</v>
      </c>
      <c r="G111">
        <v>638300</v>
      </c>
    </row>
    <row r="112" spans="1:7" x14ac:dyDescent="0.2">
      <c r="A112" s="1">
        <v>45188</v>
      </c>
      <c r="B112">
        <v>387.97000100000002</v>
      </c>
      <c r="C112">
        <v>389.86999500000002</v>
      </c>
      <c r="D112">
        <v>386.64001500000001</v>
      </c>
      <c r="E112">
        <v>389.30999800000001</v>
      </c>
      <c r="F112">
        <v>387.65933200000001</v>
      </c>
      <c r="G112">
        <v>849000</v>
      </c>
    </row>
    <row r="113" spans="1:7" x14ac:dyDescent="0.2">
      <c r="A113" s="1">
        <v>45189</v>
      </c>
      <c r="B113">
        <v>390.01998900000001</v>
      </c>
      <c r="C113">
        <v>392.11999500000002</v>
      </c>
      <c r="D113">
        <v>385.82000699999998</v>
      </c>
      <c r="E113">
        <v>386.23998999999998</v>
      </c>
      <c r="F113">
        <v>384.60232500000001</v>
      </c>
      <c r="G113">
        <v>773500</v>
      </c>
    </row>
    <row r="114" spans="1:7" x14ac:dyDescent="0.2">
      <c r="A114" s="1">
        <v>45190</v>
      </c>
      <c r="B114">
        <v>383.64001500000001</v>
      </c>
      <c r="C114">
        <v>385</v>
      </c>
      <c r="D114">
        <v>372.16000400000001</v>
      </c>
      <c r="E114">
        <v>372.30999800000001</v>
      </c>
      <c r="F114">
        <v>370.73141500000003</v>
      </c>
      <c r="G114">
        <v>1078900</v>
      </c>
    </row>
    <row r="115" spans="1:7" x14ac:dyDescent="0.2">
      <c r="A115" s="1">
        <v>45191</v>
      </c>
      <c r="B115">
        <v>372.57000699999998</v>
      </c>
      <c r="C115">
        <v>375.89999399999999</v>
      </c>
      <c r="D115">
        <v>371.07000699999998</v>
      </c>
      <c r="E115">
        <v>371.69000199999999</v>
      </c>
      <c r="F115">
        <v>370.11404399999998</v>
      </c>
      <c r="G115">
        <v>1159300</v>
      </c>
    </row>
    <row r="116" spans="1:7" x14ac:dyDescent="0.2">
      <c r="A116" s="1">
        <v>45194</v>
      </c>
      <c r="B116">
        <v>370.44000199999999</v>
      </c>
      <c r="C116">
        <v>372.60000600000001</v>
      </c>
      <c r="D116">
        <v>369.51001000000002</v>
      </c>
      <c r="E116">
        <v>371.459991</v>
      </c>
      <c r="F116">
        <v>369.88501000000002</v>
      </c>
      <c r="G116">
        <v>946300</v>
      </c>
    </row>
    <row r="117" spans="1:7" x14ac:dyDescent="0.2">
      <c r="A117" s="1">
        <v>45195</v>
      </c>
      <c r="B117">
        <v>366.17999300000002</v>
      </c>
      <c r="C117">
        <v>368.61999500000002</v>
      </c>
      <c r="D117">
        <v>363.23998999999998</v>
      </c>
      <c r="E117">
        <v>364.07000699999998</v>
      </c>
      <c r="F117">
        <v>362.52633700000001</v>
      </c>
      <c r="G117">
        <v>1852900</v>
      </c>
    </row>
    <row r="118" spans="1:7" x14ac:dyDescent="0.2">
      <c r="A118" s="1">
        <v>45196</v>
      </c>
      <c r="B118">
        <v>365.13000499999998</v>
      </c>
      <c r="C118">
        <v>365.58999599999999</v>
      </c>
      <c r="D118">
        <v>360.91000400000001</v>
      </c>
      <c r="E118">
        <v>363.05999800000001</v>
      </c>
      <c r="F118">
        <v>361.52062999999998</v>
      </c>
      <c r="G118">
        <v>1437600</v>
      </c>
    </row>
    <row r="119" spans="1:7" x14ac:dyDescent="0.2">
      <c r="A119" s="1">
        <v>45197</v>
      </c>
      <c r="B119">
        <v>363.05999800000001</v>
      </c>
      <c r="C119">
        <v>370.32000699999998</v>
      </c>
      <c r="D119">
        <v>362.82998700000002</v>
      </c>
      <c r="E119">
        <v>368.52999899999998</v>
      </c>
      <c r="F119">
        <v>366.96743800000002</v>
      </c>
      <c r="G119">
        <v>1907200</v>
      </c>
    </row>
    <row r="120" spans="1:7" x14ac:dyDescent="0.2">
      <c r="A120" s="1">
        <v>45198</v>
      </c>
      <c r="B120">
        <v>371.51001000000002</v>
      </c>
      <c r="C120">
        <v>374.69000199999999</v>
      </c>
      <c r="D120">
        <v>364.57000699999998</v>
      </c>
      <c r="E120">
        <v>365.41000400000001</v>
      </c>
      <c r="F120">
        <v>363.860657</v>
      </c>
      <c r="G120">
        <v>1142100</v>
      </c>
    </row>
    <row r="121" spans="1:7" x14ac:dyDescent="0.2">
      <c r="A121" s="1">
        <v>45201</v>
      </c>
      <c r="B121">
        <v>367.26001000000002</v>
      </c>
      <c r="C121">
        <v>372.01001000000002</v>
      </c>
      <c r="D121">
        <v>364.58999599999999</v>
      </c>
      <c r="E121">
        <v>366.72000100000002</v>
      </c>
      <c r="F121">
        <v>365.16513099999997</v>
      </c>
      <c r="G121">
        <v>1568600</v>
      </c>
    </row>
    <row r="122" spans="1:7" x14ac:dyDescent="0.2">
      <c r="A122" s="1">
        <v>45202</v>
      </c>
      <c r="B122">
        <v>364.17999300000002</v>
      </c>
      <c r="C122">
        <v>365.67999300000002</v>
      </c>
      <c r="D122">
        <v>355</v>
      </c>
      <c r="E122">
        <v>356.42001299999998</v>
      </c>
      <c r="F122">
        <v>354.90878300000003</v>
      </c>
      <c r="G122">
        <v>1027000</v>
      </c>
    </row>
    <row r="123" spans="1:7" x14ac:dyDescent="0.2">
      <c r="A123" s="1">
        <v>45203</v>
      </c>
      <c r="B123">
        <v>357.91000400000001</v>
      </c>
      <c r="C123">
        <v>362.57998700000002</v>
      </c>
      <c r="D123">
        <v>356.83999599999999</v>
      </c>
      <c r="E123">
        <v>362.27999899999998</v>
      </c>
      <c r="F123">
        <v>360.74392699999999</v>
      </c>
      <c r="G123">
        <v>1069600</v>
      </c>
    </row>
    <row r="124" spans="1:7" x14ac:dyDescent="0.2">
      <c r="A124" s="1">
        <v>45204</v>
      </c>
      <c r="B124">
        <v>361.13000499999998</v>
      </c>
      <c r="C124">
        <v>362.42999300000002</v>
      </c>
      <c r="D124">
        <v>357.459991</v>
      </c>
      <c r="E124">
        <v>361.27999899999998</v>
      </c>
      <c r="F124">
        <v>359.74816900000002</v>
      </c>
      <c r="G124">
        <v>714200</v>
      </c>
    </row>
    <row r="125" spans="1:7" x14ac:dyDescent="0.2">
      <c r="A125" s="1">
        <v>45205</v>
      </c>
      <c r="B125">
        <v>359.66000400000001</v>
      </c>
      <c r="C125">
        <v>366.17001299999998</v>
      </c>
      <c r="D125">
        <v>357.55999800000001</v>
      </c>
      <c r="E125">
        <v>364.05999800000001</v>
      </c>
      <c r="F125">
        <v>362.51638800000001</v>
      </c>
      <c r="G125">
        <v>880400</v>
      </c>
    </row>
    <row r="126" spans="1:7" x14ac:dyDescent="0.2">
      <c r="A126" s="1">
        <v>45208</v>
      </c>
      <c r="B126">
        <v>361.98001099999999</v>
      </c>
      <c r="C126">
        <v>367.27999899999998</v>
      </c>
      <c r="D126">
        <v>361.98001099999999</v>
      </c>
      <c r="E126">
        <v>366.47000100000002</v>
      </c>
      <c r="F126">
        <v>364.91616800000003</v>
      </c>
      <c r="G126">
        <v>638600</v>
      </c>
    </row>
    <row r="127" spans="1:7" x14ac:dyDescent="0.2">
      <c r="A127" s="1">
        <v>45209</v>
      </c>
      <c r="B127">
        <v>366</v>
      </c>
      <c r="C127">
        <v>372.42999300000002</v>
      </c>
      <c r="D127">
        <v>365.26001000000002</v>
      </c>
      <c r="E127">
        <v>369.57998700000002</v>
      </c>
      <c r="F127">
        <v>368.01293900000002</v>
      </c>
      <c r="G127">
        <v>889900</v>
      </c>
    </row>
    <row r="128" spans="1:7" x14ac:dyDescent="0.2">
      <c r="A128" s="1">
        <v>45210</v>
      </c>
      <c r="B128">
        <v>371.92999300000002</v>
      </c>
      <c r="C128">
        <v>374.04998799999998</v>
      </c>
      <c r="D128">
        <v>369.22000100000002</v>
      </c>
      <c r="E128">
        <v>371.89999399999999</v>
      </c>
      <c r="F128">
        <v>370.323151</v>
      </c>
      <c r="G128">
        <v>611400</v>
      </c>
    </row>
    <row r="129" spans="1:7" x14ac:dyDescent="0.2">
      <c r="A129" s="1">
        <v>45211</v>
      </c>
      <c r="B129">
        <v>372.83999599999999</v>
      </c>
      <c r="C129">
        <v>373.39001500000001</v>
      </c>
      <c r="D129">
        <v>363.88000499999998</v>
      </c>
      <c r="E129">
        <v>365.82000699999998</v>
      </c>
      <c r="F129">
        <v>364.26895100000002</v>
      </c>
      <c r="G129">
        <v>861200</v>
      </c>
    </row>
    <row r="130" spans="1:7" x14ac:dyDescent="0.2">
      <c r="A130" s="1">
        <v>45212</v>
      </c>
      <c r="B130">
        <v>366.51001000000002</v>
      </c>
      <c r="C130">
        <v>368.48001099999999</v>
      </c>
      <c r="D130">
        <v>360.540009</v>
      </c>
      <c r="E130">
        <v>363.709991</v>
      </c>
      <c r="F130">
        <v>362.16787699999998</v>
      </c>
      <c r="G130">
        <v>661900</v>
      </c>
    </row>
    <row r="131" spans="1:7" x14ac:dyDescent="0.2">
      <c r="A131" s="1">
        <v>45215</v>
      </c>
      <c r="B131">
        <v>366.38000499999998</v>
      </c>
      <c r="C131">
        <v>371.63000499999998</v>
      </c>
      <c r="D131">
        <v>364.98001099999999</v>
      </c>
      <c r="E131">
        <v>367.540009</v>
      </c>
      <c r="F131">
        <v>365.981628</v>
      </c>
      <c r="G131">
        <v>826700</v>
      </c>
    </row>
    <row r="132" spans="1:7" x14ac:dyDescent="0.2">
      <c r="A132" s="1">
        <v>45216</v>
      </c>
      <c r="B132">
        <v>364.72000100000002</v>
      </c>
      <c r="C132">
        <v>371.64999399999999</v>
      </c>
      <c r="D132">
        <v>362.85000600000001</v>
      </c>
      <c r="E132">
        <v>367.30999800000001</v>
      </c>
      <c r="F132">
        <v>365.75259399999999</v>
      </c>
      <c r="G132">
        <v>728100</v>
      </c>
    </row>
    <row r="133" spans="1:7" x14ac:dyDescent="0.2">
      <c r="A133" s="1">
        <v>45217</v>
      </c>
      <c r="B133">
        <v>364.23998999999998</v>
      </c>
      <c r="C133">
        <v>365.75</v>
      </c>
      <c r="D133">
        <v>359.70001200000002</v>
      </c>
      <c r="E133">
        <v>359.89999399999999</v>
      </c>
      <c r="F133">
        <v>358.37402300000002</v>
      </c>
      <c r="G133">
        <v>975900</v>
      </c>
    </row>
    <row r="134" spans="1:7" x14ac:dyDescent="0.2">
      <c r="A134" s="1">
        <v>45218</v>
      </c>
      <c r="B134">
        <v>360.77999899999998</v>
      </c>
      <c r="C134">
        <v>362.38000499999998</v>
      </c>
      <c r="D134">
        <v>356.04998799999998</v>
      </c>
      <c r="E134">
        <v>357.55999800000001</v>
      </c>
      <c r="F134">
        <v>356.04391500000003</v>
      </c>
      <c r="G134">
        <v>899800</v>
      </c>
    </row>
    <row r="135" spans="1:7" x14ac:dyDescent="0.2">
      <c r="A135" s="1">
        <v>45219</v>
      </c>
      <c r="B135">
        <v>357.42001299999998</v>
      </c>
      <c r="C135">
        <v>357.42001299999998</v>
      </c>
      <c r="D135">
        <v>349.89001500000001</v>
      </c>
      <c r="E135">
        <v>350.02999899999998</v>
      </c>
      <c r="F135">
        <v>348.54586799999998</v>
      </c>
      <c r="G135">
        <v>2062600</v>
      </c>
    </row>
    <row r="136" spans="1:7" x14ac:dyDescent="0.2">
      <c r="A136" s="1">
        <v>45222</v>
      </c>
      <c r="B136">
        <v>347.89999399999999</v>
      </c>
      <c r="C136">
        <v>354.66000400000001</v>
      </c>
      <c r="D136">
        <v>346.10998499999999</v>
      </c>
      <c r="E136">
        <v>350.20001200000002</v>
      </c>
      <c r="F136">
        <v>348.715149</v>
      </c>
      <c r="G136">
        <v>1128500</v>
      </c>
    </row>
    <row r="137" spans="1:7" x14ac:dyDescent="0.2">
      <c r="A137" s="1">
        <v>45223</v>
      </c>
      <c r="B137">
        <v>350.25</v>
      </c>
      <c r="C137">
        <v>353.91000400000001</v>
      </c>
      <c r="D137">
        <v>345.10000600000001</v>
      </c>
      <c r="E137">
        <v>347.94000199999999</v>
      </c>
      <c r="F137">
        <v>346.46472199999999</v>
      </c>
      <c r="G137">
        <v>1548500</v>
      </c>
    </row>
    <row r="138" spans="1:7" x14ac:dyDescent="0.2">
      <c r="A138" s="1">
        <v>45224</v>
      </c>
      <c r="B138">
        <v>346.61999500000002</v>
      </c>
      <c r="C138">
        <v>353.57000699999998</v>
      </c>
      <c r="D138">
        <v>345.91000400000001</v>
      </c>
      <c r="E138">
        <v>349.13000499999998</v>
      </c>
      <c r="F138">
        <v>347.64968900000002</v>
      </c>
      <c r="G138">
        <v>1113300</v>
      </c>
    </row>
    <row r="139" spans="1:7" x14ac:dyDescent="0.2">
      <c r="A139" s="1">
        <v>45225</v>
      </c>
      <c r="B139">
        <v>347.73998999999998</v>
      </c>
      <c r="C139">
        <v>352.85998499999999</v>
      </c>
      <c r="D139">
        <v>347.44000199999999</v>
      </c>
      <c r="E139">
        <v>348.26001000000002</v>
      </c>
      <c r="F139">
        <v>346.78338600000001</v>
      </c>
      <c r="G139">
        <v>946100</v>
      </c>
    </row>
    <row r="140" spans="1:7" x14ac:dyDescent="0.2">
      <c r="A140" s="1">
        <v>45226</v>
      </c>
      <c r="B140">
        <v>348.5</v>
      </c>
      <c r="C140">
        <v>349.98998999999998</v>
      </c>
      <c r="D140">
        <v>340.60998499999999</v>
      </c>
      <c r="E140">
        <v>342.48001099999999</v>
      </c>
      <c r="F140">
        <v>341.02789300000001</v>
      </c>
      <c r="G140">
        <v>1160900</v>
      </c>
    </row>
    <row r="141" spans="1:7" x14ac:dyDescent="0.2">
      <c r="A141" s="1">
        <v>45229</v>
      </c>
      <c r="B141">
        <v>344.79998799999998</v>
      </c>
      <c r="C141">
        <v>346.82998700000002</v>
      </c>
      <c r="D141">
        <v>340.48998999999998</v>
      </c>
      <c r="E141">
        <v>345.07000699999998</v>
      </c>
      <c r="F141">
        <v>343.60690299999999</v>
      </c>
      <c r="G141">
        <v>1546500</v>
      </c>
    </row>
    <row r="142" spans="1:7" x14ac:dyDescent="0.2">
      <c r="A142" s="1">
        <v>45230</v>
      </c>
      <c r="B142">
        <v>345.48998999999998</v>
      </c>
      <c r="C142">
        <v>349.41000400000001</v>
      </c>
      <c r="D142">
        <v>342.94000199999999</v>
      </c>
      <c r="E142">
        <v>349.30999800000001</v>
      </c>
      <c r="F142">
        <v>347.82891799999999</v>
      </c>
      <c r="G142">
        <v>1748100</v>
      </c>
    </row>
    <row r="143" spans="1:7" x14ac:dyDescent="0.2">
      <c r="A143" s="1">
        <v>45231</v>
      </c>
      <c r="B143">
        <v>350.52999899999998</v>
      </c>
      <c r="C143">
        <v>353.27999899999998</v>
      </c>
      <c r="D143">
        <v>347</v>
      </c>
      <c r="E143">
        <v>351.39999399999999</v>
      </c>
      <c r="F143">
        <v>349.91006499999997</v>
      </c>
      <c r="G143">
        <v>1411700</v>
      </c>
    </row>
    <row r="144" spans="1:7" x14ac:dyDescent="0.2">
      <c r="A144" s="1">
        <v>45232</v>
      </c>
      <c r="B144">
        <v>365</v>
      </c>
      <c r="C144">
        <v>379.82000699999998</v>
      </c>
      <c r="D144">
        <v>365</v>
      </c>
      <c r="E144">
        <v>375.92001299999998</v>
      </c>
      <c r="F144">
        <v>374.32611100000003</v>
      </c>
      <c r="G144">
        <v>3046500</v>
      </c>
    </row>
    <row r="145" spans="1:7" x14ac:dyDescent="0.2">
      <c r="A145" s="1">
        <v>45233</v>
      </c>
      <c r="B145">
        <v>381.41000400000001</v>
      </c>
      <c r="C145">
        <v>385.52999899999998</v>
      </c>
      <c r="D145">
        <v>380.04998799999998</v>
      </c>
      <c r="E145">
        <v>382.89999399999999</v>
      </c>
      <c r="F145">
        <v>381.27648900000003</v>
      </c>
      <c r="G145">
        <v>1888400</v>
      </c>
    </row>
    <row r="146" spans="1:7" x14ac:dyDescent="0.2">
      <c r="A146" s="1">
        <v>45236</v>
      </c>
      <c r="B146">
        <v>382.209991</v>
      </c>
      <c r="C146">
        <v>385.30999800000001</v>
      </c>
      <c r="D146">
        <v>381.32998700000002</v>
      </c>
      <c r="E146">
        <v>384.64999399999999</v>
      </c>
      <c r="F146">
        <v>383.01907299999999</v>
      </c>
      <c r="G146">
        <v>1209300</v>
      </c>
    </row>
    <row r="147" spans="1:7" x14ac:dyDescent="0.2">
      <c r="A147" s="1">
        <v>45237</v>
      </c>
      <c r="B147">
        <v>385.75</v>
      </c>
      <c r="C147">
        <v>388</v>
      </c>
      <c r="D147">
        <v>383.67001299999998</v>
      </c>
      <c r="E147">
        <v>384.57000699999998</v>
      </c>
      <c r="F147">
        <v>382.93945300000001</v>
      </c>
      <c r="G147">
        <v>908800</v>
      </c>
    </row>
    <row r="148" spans="1:7" x14ac:dyDescent="0.2">
      <c r="A148" s="1">
        <v>45238</v>
      </c>
      <c r="B148">
        <v>383.48001099999999</v>
      </c>
      <c r="C148">
        <v>386.73998999999998</v>
      </c>
      <c r="D148">
        <v>382.11999500000002</v>
      </c>
      <c r="E148">
        <v>386.38000499999998</v>
      </c>
      <c r="F148">
        <v>384.74176</v>
      </c>
      <c r="G148">
        <v>781700</v>
      </c>
    </row>
    <row r="149" spans="1:7" x14ac:dyDescent="0.2">
      <c r="A149" s="1">
        <v>45239</v>
      </c>
      <c r="B149">
        <v>389.63000499999998</v>
      </c>
      <c r="C149">
        <v>390.48998999999998</v>
      </c>
      <c r="D149">
        <v>385.38000499999998</v>
      </c>
      <c r="E149">
        <v>387.67999300000002</v>
      </c>
      <c r="F149">
        <v>386.03625499999998</v>
      </c>
      <c r="G149">
        <v>1200200</v>
      </c>
    </row>
    <row r="150" spans="1:7" x14ac:dyDescent="0.2">
      <c r="A150" s="1">
        <v>45240</v>
      </c>
      <c r="B150">
        <v>389.75</v>
      </c>
      <c r="C150">
        <v>394.10000600000001</v>
      </c>
      <c r="D150">
        <v>387.05999800000001</v>
      </c>
      <c r="E150">
        <v>393.97000100000002</v>
      </c>
      <c r="F150">
        <v>392.29959100000002</v>
      </c>
      <c r="G150">
        <v>1201200</v>
      </c>
    </row>
    <row r="151" spans="1:7" x14ac:dyDescent="0.2">
      <c r="A151" s="1">
        <v>45243</v>
      </c>
      <c r="B151">
        <v>394.42001299999998</v>
      </c>
      <c r="C151">
        <v>396.01998900000001</v>
      </c>
      <c r="D151">
        <v>392.69000199999999</v>
      </c>
      <c r="E151">
        <v>394.80999800000001</v>
      </c>
      <c r="F151">
        <v>393.13601699999998</v>
      </c>
      <c r="G151">
        <v>1164900</v>
      </c>
    </row>
    <row r="152" spans="1:7" x14ac:dyDescent="0.2">
      <c r="A152" s="1">
        <v>45244</v>
      </c>
      <c r="B152">
        <v>399.64001500000001</v>
      </c>
      <c r="C152">
        <v>406.42999300000002</v>
      </c>
      <c r="D152">
        <v>398.73001099999999</v>
      </c>
      <c r="E152">
        <v>403.91000400000001</v>
      </c>
      <c r="F152">
        <v>402.19741800000003</v>
      </c>
      <c r="G152">
        <v>1674000</v>
      </c>
    </row>
    <row r="153" spans="1:7" x14ac:dyDescent="0.2">
      <c r="A153" s="1">
        <v>45245</v>
      </c>
      <c r="B153">
        <v>403.91000400000001</v>
      </c>
      <c r="C153">
        <v>407.33999599999999</v>
      </c>
      <c r="D153">
        <v>401.57998700000002</v>
      </c>
      <c r="E153">
        <v>402.05999800000001</v>
      </c>
      <c r="F153">
        <v>400.355255</v>
      </c>
      <c r="G153">
        <v>1243600</v>
      </c>
    </row>
    <row r="154" spans="1:7" x14ac:dyDescent="0.2">
      <c r="A154" s="1">
        <v>45246</v>
      </c>
      <c r="B154">
        <v>404.42999300000002</v>
      </c>
      <c r="C154">
        <v>405.60000600000001</v>
      </c>
      <c r="D154">
        <v>403.209991</v>
      </c>
      <c r="E154">
        <v>403.98001099999999</v>
      </c>
      <c r="F154">
        <v>402.26711999999998</v>
      </c>
      <c r="G154">
        <v>1062300</v>
      </c>
    </row>
    <row r="155" spans="1:7" x14ac:dyDescent="0.2">
      <c r="A155" s="1">
        <v>45247</v>
      </c>
      <c r="B155">
        <v>403.5</v>
      </c>
      <c r="C155">
        <v>408.42001299999998</v>
      </c>
      <c r="D155">
        <v>401.790009</v>
      </c>
      <c r="E155">
        <v>408.11999500000002</v>
      </c>
      <c r="F155">
        <v>406.38955700000002</v>
      </c>
      <c r="G155">
        <v>1647100</v>
      </c>
    </row>
    <row r="156" spans="1:7" x14ac:dyDescent="0.2">
      <c r="A156" s="1">
        <v>45250</v>
      </c>
      <c r="B156">
        <v>407.57998700000002</v>
      </c>
      <c r="C156">
        <v>413.209991</v>
      </c>
      <c r="D156">
        <v>407.52999899999998</v>
      </c>
      <c r="E156">
        <v>411.540009</v>
      </c>
      <c r="F156">
        <v>409.795074</v>
      </c>
      <c r="G156">
        <v>1510400</v>
      </c>
    </row>
    <row r="157" spans="1:7" x14ac:dyDescent="0.2">
      <c r="A157" s="1">
        <v>45251</v>
      </c>
      <c r="B157">
        <v>411.02999899999998</v>
      </c>
      <c r="C157">
        <v>413.88000499999998</v>
      </c>
      <c r="D157">
        <v>410.94000199999999</v>
      </c>
      <c r="E157">
        <v>413.76001000000002</v>
      </c>
      <c r="F157">
        <v>412.00567599999999</v>
      </c>
      <c r="G157">
        <v>1059400</v>
      </c>
    </row>
    <row r="158" spans="1:7" x14ac:dyDescent="0.2">
      <c r="A158" s="1">
        <v>45252</v>
      </c>
      <c r="B158">
        <v>415.290009</v>
      </c>
      <c r="C158">
        <v>417.77999899999998</v>
      </c>
      <c r="D158">
        <v>413.88000499999998</v>
      </c>
      <c r="E158">
        <v>415.10000600000001</v>
      </c>
      <c r="F158">
        <v>413.339966</v>
      </c>
      <c r="G158">
        <v>977600</v>
      </c>
    </row>
    <row r="159" spans="1:7" x14ac:dyDescent="0.2">
      <c r="A159" s="1">
        <v>45254</v>
      </c>
      <c r="B159">
        <v>416.01998900000001</v>
      </c>
      <c r="C159">
        <v>416.01998900000001</v>
      </c>
      <c r="D159">
        <v>412.76001000000002</v>
      </c>
      <c r="E159">
        <v>415.10000600000001</v>
      </c>
      <c r="F159">
        <v>413.339966</v>
      </c>
      <c r="G159">
        <v>404200</v>
      </c>
    </row>
    <row r="160" spans="1:7" x14ac:dyDescent="0.2">
      <c r="A160" s="1">
        <v>45257</v>
      </c>
      <c r="B160">
        <v>412.41000400000001</v>
      </c>
      <c r="C160">
        <v>414.01001000000002</v>
      </c>
      <c r="D160">
        <v>410.39001500000001</v>
      </c>
      <c r="E160">
        <v>412.25</v>
      </c>
      <c r="F160">
        <v>411.39404300000001</v>
      </c>
      <c r="G160">
        <v>1326900</v>
      </c>
    </row>
    <row r="161" spans="1:7" x14ac:dyDescent="0.2">
      <c r="A161" s="1">
        <v>45258</v>
      </c>
      <c r="B161">
        <v>411</v>
      </c>
      <c r="C161">
        <v>417.73998999999998</v>
      </c>
      <c r="D161">
        <v>410.01001000000002</v>
      </c>
      <c r="E161">
        <v>412.98001099999999</v>
      </c>
      <c r="F161">
        <v>412.12252799999999</v>
      </c>
      <c r="G161">
        <v>1134400</v>
      </c>
    </row>
    <row r="162" spans="1:7" x14ac:dyDescent="0.2">
      <c r="A162" s="1">
        <v>45259</v>
      </c>
      <c r="B162">
        <v>414.52999899999998</v>
      </c>
      <c r="C162">
        <v>418.33999599999999</v>
      </c>
      <c r="D162">
        <v>413.75</v>
      </c>
      <c r="E162">
        <v>414.64001500000001</v>
      </c>
      <c r="F162">
        <v>413.77908300000001</v>
      </c>
      <c r="G162">
        <v>946800</v>
      </c>
    </row>
    <row r="163" spans="1:7" x14ac:dyDescent="0.2">
      <c r="A163" s="1">
        <v>45260</v>
      </c>
      <c r="B163">
        <v>413.13000499999998</v>
      </c>
      <c r="C163">
        <v>416.11999500000002</v>
      </c>
      <c r="D163">
        <v>412.10998499999999</v>
      </c>
      <c r="E163">
        <v>415.82998700000002</v>
      </c>
      <c r="F163">
        <v>414.96658300000001</v>
      </c>
      <c r="G163">
        <v>1666000</v>
      </c>
    </row>
    <row r="164" spans="1:7" x14ac:dyDescent="0.2">
      <c r="A164" s="1">
        <v>45261</v>
      </c>
      <c r="B164">
        <v>417</v>
      </c>
      <c r="C164">
        <v>424.98001099999999</v>
      </c>
      <c r="D164">
        <v>416.01001000000002</v>
      </c>
      <c r="E164">
        <v>422</v>
      </c>
      <c r="F164">
        <v>421.12377900000001</v>
      </c>
      <c r="G164">
        <v>1974400</v>
      </c>
    </row>
    <row r="165" spans="1:7" x14ac:dyDescent="0.2">
      <c r="A165" s="1">
        <v>45264</v>
      </c>
      <c r="B165">
        <v>419.54998799999998</v>
      </c>
      <c r="C165">
        <v>425.60000600000001</v>
      </c>
      <c r="D165">
        <v>418.02999899999998</v>
      </c>
      <c r="E165">
        <v>424.19000199999999</v>
      </c>
      <c r="F165">
        <v>423.309235</v>
      </c>
      <c r="G165">
        <v>1513400</v>
      </c>
    </row>
    <row r="166" spans="1:7" x14ac:dyDescent="0.2">
      <c r="A166" s="1">
        <v>45265</v>
      </c>
      <c r="B166">
        <v>426.10000600000001</v>
      </c>
      <c r="C166">
        <v>426.14999399999999</v>
      </c>
      <c r="D166">
        <v>419.709991</v>
      </c>
      <c r="E166">
        <v>423.14999399999999</v>
      </c>
      <c r="F166">
        <v>422.27139299999999</v>
      </c>
      <c r="G166">
        <v>1661200</v>
      </c>
    </row>
    <row r="167" spans="1:7" x14ac:dyDescent="0.2">
      <c r="A167" s="1">
        <v>45266</v>
      </c>
      <c r="B167">
        <v>423</v>
      </c>
      <c r="C167">
        <v>425</v>
      </c>
      <c r="D167">
        <v>418.38000499999998</v>
      </c>
      <c r="E167">
        <v>418.66000400000001</v>
      </c>
      <c r="F167">
        <v>417.79074100000003</v>
      </c>
      <c r="G167">
        <v>1475600</v>
      </c>
    </row>
    <row r="168" spans="1:7" x14ac:dyDescent="0.2">
      <c r="A168" s="1">
        <v>45267</v>
      </c>
      <c r="B168">
        <v>419.5</v>
      </c>
      <c r="C168">
        <v>419.92999300000002</v>
      </c>
      <c r="D168">
        <v>416.60000600000001</v>
      </c>
      <c r="E168">
        <v>417.38000499999998</v>
      </c>
      <c r="F168">
        <v>416.513397</v>
      </c>
      <c r="G168">
        <v>1243000</v>
      </c>
    </row>
    <row r="169" spans="1:7" x14ac:dyDescent="0.2">
      <c r="A169" s="1">
        <v>45268</v>
      </c>
      <c r="B169">
        <v>415.64001500000001</v>
      </c>
      <c r="C169">
        <v>418.85000600000001</v>
      </c>
      <c r="D169">
        <v>413.17001299999998</v>
      </c>
      <c r="E169">
        <v>415.38000499999998</v>
      </c>
      <c r="F169">
        <v>414.51754799999998</v>
      </c>
      <c r="G169">
        <v>1651500</v>
      </c>
    </row>
    <row r="170" spans="1:7" x14ac:dyDescent="0.2">
      <c r="A170" s="1">
        <v>45271</v>
      </c>
      <c r="B170">
        <v>416.11999500000002</v>
      </c>
      <c r="C170">
        <v>424.13000499999998</v>
      </c>
      <c r="D170">
        <v>415.98001099999999</v>
      </c>
      <c r="E170">
        <v>423.75</v>
      </c>
      <c r="F170">
        <v>422.87014799999997</v>
      </c>
      <c r="G170">
        <v>1380200</v>
      </c>
    </row>
    <row r="171" spans="1:7" x14ac:dyDescent="0.2">
      <c r="A171" s="1">
        <v>45272</v>
      </c>
      <c r="B171">
        <v>423.48998999999998</v>
      </c>
      <c r="C171">
        <v>427.14999399999999</v>
      </c>
      <c r="D171">
        <v>422.32998700000002</v>
      </c>
      <c r="E171">
        <v>426.80999800000001</v>
      </c>
      <c r="F171">
        <v>425.92379799999998</v>
      </c>
      <c r="G171">
        <v>1095900</v>
      </c>
    </row>
    <row r="172" spans="1:7" x14ac:dyDescent="0.2">
      <c r="A172" s="1">
        <v>45273</v>
      </c>
      <c r="B172">
        <v>428.89999399999999</v>
      </c>
      <c r="C172">
        <v>435.98998999999998</v>
      </c>
      <c r="D172">
        <v>427.36999500000002</v>
      </c>
      <c r="E172">
        <v>435.26001000000002</v>
      </c>
      <c r="F172">
        <v>434.35626200000002</v>
      </c>
      <c r="G172">
        <v>1204900</v>
      </c>
    </row>
    <row r="173" spans="1:7" x14ac:dyDescent="0.2">
      <c r="A173" s="1">
        <v>45274</v>
      </c>
      <c r="B173">
        <v>440</v>
      </c>
      <c r="C173">
        <v>441.67001299999998</v>
      </c>
      <c r="D173">
        <v>435.79998799999998</v>
      </c>
      <c r="E173">
        <v>437.77999899999998</v>
      </c>
      <c r="F173">
        <v>436.87103300000001</v>
      </c>
      <c r="G173">
        <v>1320900</v>
      </c>
    </row>
    <row r="174" spans="1:7" x14ac:dyDescent="0.2">
      <c r="A174" s="1">
        <v>45275</v>
      </c>
      <c r="B174">
        <v>432.58999599999999</v>
      </c>
      <c r="C174">
        <v>437.35000600000001</v>
      </c>
      <c r="D174">
        <v>432.55999800000001</v>
      </c>
      <c r="E174">
        <v>435.77999899999998</v>
      </c>
      <c r="F174">
        <v>434.87518299999999</v>
      </c>
      <c r="G174">
        <v>2389400</v>
      </c>
    </row>
    <row r="175" spans="1:7" x14ac:dyDescent="0.2">
      <c r="A175" s="1">
        <v>45278</v>
      </c>
      <c r="B175">
        <v>435.97000100000002</v>
      </c>
      <c r="C175">
        <v>439.32998700000002</v>
      </c>
      <c r="D175">
        <v>435.14999399999999</v>
      </c>
      <c r="E175">
        <v>436.41000400000001</v>
      </c>
      <c r="F175">
        <v>435.50387599999999</v>
      </c>
      <c r="G175">
        <v>899800</v>
      </c>
    </row>
    <row r="176" spans="1:7" x14ac:dyDescent="0.2">
      <c r="A176" s="1">
        <v>45279</v>
      </c>
      <c r="B176">
        <v>435.16000400000001</v>
      </c>
      <c r="C176">
        <v>439.82000699999998</v>
      </c>
      <c r="D176">
        <v>434.5</v>
      </c>
      <c r="E176">
        <v>436.66000400000001</v>
      </c>
      <c r="F176">
        <v>435.75335699999999</v>
      </c>
      <c r="G176">
        <v>1181900</v>
      </c>
    </row>
    <row r="177" spans="1:7" x14ac:dyDescent="0.2">
      <c r="A177" s="1">
        <v>45280</v>
      </c>
      <c r="B177">
        <v>436.70001200000002</v>
      </c>
      <c r="C177">
        <v>437.459991</v>
      </c>
      <c r="D177">
        <v>427.57000699999998</v>
      </c>
      <c r="E177">
        <v>427.82998700000002</v>
      </c>
      <c r="F177">
        <v>426.94168100000002</v>
      </c>
      <c r="G177">
        <v>1553400</v>
      </c>
    </row>
    <row r="178" spans="1:7" x14ac:dyDescent="0.2">
      <c r="A178" s="1">
        <v>45281</v>
      </c>
      <c r="B178">
        <v>429.04998799999998</v>
      </c>
      <c r="C178">
        <v>433.07998700000002</v>
      </c>
      <c r="D178">
        <v>429.04998799999998</v>
      </c>
      <c r="E178">
        <v>432.69000199999999</v>
      </c>
      <c r="F178">
        <v>431.79159499999997</v>
      </c>
      <c r="G178">
        <v>817500</v>
      </c>
    </row>
    <row r="179" spans="1:7" x14ac:dyDescent="0.2">
      <c r="A179" s="1">
        <v>45282</v>
      </c>
      <c r="B179">
        <v>435.13000499999998</v>
      </c>
      <c r="C179">
        <v>436.85998499999999</v>
      </c>
      <c r="D179">
        <v>432.61999500000002</v>
      </c>
      <c r="E179">
        <v>434.83999599999999</v>
      </c>
      <c r="F179">
        <v>433.93713400000001</v>
      </c>
      <c r="G179">
        <v>698500</v>
      </c>
    </row>
    <row r="180" spans="1:7" x14ac:dyDescent="0.2">
      <c r="A180" s="1">
        <v>45286</v>
      </c>
      <c r="B180">
        <v>434.51001000000002</v>
      </c>
      <c r="C180">
        <v>438.63000499999998</v>
      </c>
      <c r="D180">
        <v>434.51001000000002</v>
      </c>
      <c r="E180">
        <v>436.23001099999999</v>
      </c>
      <c r="F180">
        <v>435.32424900000001</v>
      </c>
      <c r="G180">
        <v>535100</v>
      </c>
    </row>
    <row r="181" spans="1:7" x14ac:dyDescent="0.2">
      <c r="A181" s="1">
        <v>45287</v>
      </c>
      <c r="B181">
        <v>435.290009</v>
      </c>
      <c r="C181">
        <v>440.290009</v>
      </c>
      <c r="D181">
        <v>434</v>
      </c>
      <c r="E181">
        <v>440</v>
      </c>
      <c r="F181">
        <v>439.08642600000002</v>
      </c>
      <c r="G181">
        <v>821100</v>
      </c>
    </row>
    <row r="182" spans="1:7" x14ac:dyDescent="0.2">
      <c r="A182" s="1">
        <v>45288</v>
      </c>
      <c r="B182">
        <v>439.66000400000001</v>
      </c>
      <c r="C182">
        <v>443.47000100000002</v>
      </c>
      <c r="D182">
        <v>439.01998900000001</v>
      </c>
      <c r="E182">
        <v>441.83999599999999</v>
      </c>
      <c r="F182">
        <v>440.92257699999999</v>
      </c>
      <c r="G182">
        <v>679000</v>
      </c>
    </row>
    <row r="183" spans="1:7" x14ac:dyDescent="0.2">
      <c r="A183" s="1">
        <v>45289</v>
      </c>
      <c r="B183">
        <v>441.83999599999999</v>
      </c>
      <c r="C183">
        <v>443.72000100000002</v>
      </c>
      <c r="D183">
        <v>439.14001500000001</v>
      </c>
      <c r="E183">
        <v>440.51998900000001</v>
      </c>
      <c r="F183">
        <v>439.60531600000002</v>
      </c>
      <c r="G183">
        <v>884300</v>
      </c>
    </row>
    <row r="184" spans="1:7" x14ac:dyDescent="0.2">
      <c r="A184" s="1">
        <v>45293</v>
      </c>
      <c r="B184">
        <v>439.26998900000001</v>
      </c>
      <c r="C184">
        <v>440.5</v>
      </c>
      <c r="D184">
        <v>433.76001000000002</v>
      </c>
      <c r="E184">
        <v>436.39001500000001</v>
      </c>
      <c r="F184">
        <v>435.48391700000002</v>
      </c>
      <c r="G184">
        <v>1080600</v>
      </c>
    </row>
    <row r="185" spans="1:7" x14ac:dyDescent="0.2">
      <c r="A185" s="1">
        <v>45294</v>
      </c>
      <c r="B185">
        <v>433.41000400000001</v>
      </c>
      <c r="C185">
        <v>434.60000600000001</v>
      </c>
      <c r="D185">
        <v>429.07998700000002</v>
      </c>
      <c r="E185">
        <v>429.85998499999999</v>
      </c>
      <c r="F185">
        <v>428.967468</v>
      </c>
      <c r="G185">
        <v>936500</v>
      </c>
    </row>
    <row r="186" spans="1:7" x14ac:dyDescent="0.2">
      <c r="A186" s="1">
        <v>45295</v>
      </c>
      <c r="B186">
        <v>430.64999399999999</v>
      </c>
      <c r="C186">
        <v>433.64999399999999</v>
      </c>
      <c r="D186">
        <v>429.01998900000001</v>
      </c>
      <c r="E186">
        <v>429.67001299999998</v>
      </c>
      <c r="F186">
        <v>428.77786300000002</v>
      </c>
      <c r="G186">
        <v>1052100</v>
      </c>
    </row>
    <row r="187" spans="1:7" x14ac:dyDescent="0.2">
      <c r="A187" s="1">
        <v>45296</v>
      </c>
      <c r="B187">
        <v>428.85998499999999</v>
      </c>
      <c r="C187">
        <v>431.38000499999998</v>
      </c>
      <c r="D187">
        <v>425.76998900000001</v>
      </c>
      <c r="E187">
        <v>427.92999300000002</v>
      </c>
      <c r="F187">
        <v>427.041473</v>
      </c>
      <c r="G187">
        <v>921200</v>
      </c>
    </row>
    <row r="188" spans="1:7" x14ac:dyDescent="0.2">
      <c r="A188" s="1">
        <v>45299</v>
      </c>
      <c r="B188">
        <v>430.64999399999999</v>
      </c>
      <c r="C188">
        <v>432.39001500000001</v>
      </c>
      <c r="D188">
        <v>427.57998700000002</v>
      </c>
      <c r="E188">
        <v>432.17001299999998</v>
      </c>
      <c r="F188">
        <v>431.27267499999999</v>
      </c>
      <c r="G188">
        <v>1193100</v>
      </c>
    </row>
    <row r="189" spans="1:7" x14ac:dyDescent="0.2">
      <c r="A189" s="1">
        <v>45300</v>
      </c>
      <c r="B189">
        <v>428.290009</v>
      </c>
      <c r="C189">
        <v>432.88000499999998</v>
      </c>
      <c r="D189">
        <v>428.290009</v>
      </c>
      <c r="E189">
        <v>430.17001299999998</v>
      </c>
      <c r="F189">
        <v>429.27682499999997</v>
      </c>
      <c r="G189">
        <v>706200</v>
      </c>
    </row>
    <row r="190" spans="1:7" x14ac:dyDescent="0.2">
      <c r="A190" s="1">
        <v>45301</v>
      </c>
      <c r="B190">
        <v>431.75</v>
      </c>
      <c r="C190">
        <v>434.95001200000002</v>
      </c>
      <c r="D190">
        <v>429.64999399999999</v>
      </c>
      <c r="E190">
        <v>433.13000499999998</v>
      </c>
      <c r="F190">
        <v>432.230682</v>
      </c>
      <c r="G190">
        <v>1002500</v>
      </c>
    </row>
    <row r="191" spans="1:7" x14ac:dyDescent="0.2">
      <c r="A191" s="1">
        <v>45302</v>
      </c>
      <c r="B191">
        <v>434.17001299999998</v>
      </c>
      <c r="C191">
        <v>435.61999500000002</v>
      </c>
      <c r="D191">
        <v>430.22000100000002</v>
      </c>
      <c r="E191">
        <v>434.19000199999999</v>
      </c>
      <c r="F191">
        <v>433.28848299999999</v>
      </c>
      <c r="G191">
        <v>1328800</v>
      </c>
    </row>
    <row r="192" spans="1:7" x14ac:dyDescent="0.2">
      <c r="A192" s="1">
        <v>45303</v>
      </c>
      <c r="B192">
        <v>437.47000100000002</v>
      </c>
      <c r="C192">
        <v>439.29998799999998</v>
      </c>
      <c r="D192">
        <v>434.14001500000001</v>
      </c>
      <c r="E192">
        <v>437</v>
      </c>
      <c r="F192">
        <v>436.09265099999999</v>
      </c>
      <c r="G192">
        <v>842800</v>
      </c>
    </row>
    <row r="193" spans="1:7" x14ac:dyDescent="0.2">
      <c r="A193" s="1">
        <v>45307</v>
      </c>
      <c r="B193">
        <v>433.44000199999999</v>
      </c>
      <c r="C193">
        <v>438.22000100000002</v>
      </c>
      <c r="D193">
        <v>432.86999500000002</v>
      </c>
      <c r="E193">
        <v>436.54998799999998</v>
      </c>
      <c r="F193">
        <v>435.64355499999999</v>
      </c>
      <c r="G193">
        <v>1127800</v>
      </c>
    </row>
    <row r="194" spans="1:7" x14ac:dyDescent="0.2">
      <c r="A194" s="1">
        <v>45308</v>
      </c>
      <c r="B194">
        <v>433.83999599999999</v>
      </c>
      <c r="C194">
        <v>439.48998999999998</v>
      </c>
      <c r="D194">
        <v>433.459991</v>
      </c>
      <c r="E194">
        <v>437.73001099999999</v>
      </c>
      <c r="F194">
        <v>436.82113600000002</v>
      </c>
      <c r="G194">
        <v>1041000</v>
      </c>
    </row>
    <row r="195" spans="1:7" x14ac:dyDescent="0.2">
      <c r="A195" s="1">
        <v>45309</v>
      </c>
      <c r="B195">
        <v>439.48001099999999</v>
      </c>
      <c r="C195">
        <v>441.16000400000001</v>
      </c>
      <c r="D195">
        <v>435.63000499999998</v>
      </c>
      <c r="E195">
        <v>439.60000600000001</v>
      </c>
      <c r="F195">
        <v>438.68725599999999</v>
      </c>
      <c r="G195">
        <v>1204100</v>
      </c>
    </row>
    <row r="196" spans="1:7" x14ac:dyDescent="0.2">
      <c r="A196" s="1">
        <v>45310</v>
      </c>
      <c r="B196">
        <v>441.23001099999999</v>
      </c>
      <c r="C196">
        <v>443.459991</v>
      </c>
      <c r="D196">
        <v>439.02999899999998</v>
      </c>
      <c r="E196">
        <v>441.95001200000002</v>
      </c>
      <c r="F196">
        <v>441.03237899999999</v>
      </c>
      <c r="G196">
        <v>1172500</v>
      </c>
    </row>
    <row r="197" spans="1:7" x14ac:dyDescent="0.2">
      <c r="A197" s="1">
        <v>45313</v>
      </c>
      <c r="B197">
        <v>444.72000100000002</v>
      </c>
      <c r="C197">
        <v>446.209991</v>
      </c>
      <c r="D197">
        <v>442.83999599999999</v>
      </c>
      <c r="E197">
        <v>444.459991</v>
      </c>
      <c r="F197">
        <v>443.53714000000002</v>
      </c>
      <c r="G197">
        <v>1025000</v>
      </c>
    </row>
    <row r="198" spans="1:7" x14ac:dyDescent="0.2">
      <c r="A198" s="1">
        <v>45314</v>
      </c>
      <c r="B198">
        <v>446.57000699999998</v>
      </c>
      <c r="C198">
        <v>447</v>
      </c>
      <c r="D198">
        <v>443.01998900000001</v>
      </c>
      <c r="E198">
        <v>446.48998999999998</v>
      </c>
      <c r="F198">
        <v>445.562927</v>
      </c>
      <c r="G198">
        <v>816600</v>
      </c>
    </row>
    <row r="199" spans="1:7" x14ac:dyDescent="0.2">
      <c r="A199" s="1">
        <v>45315</v>
      </c>
      <c r="B199">
        <v>448.41000400000001</v>
      </c>
      <c r="C199">
        <v>450.32000699999998</v>
      </c>
      <c r="D199">
        <v>445.20001200000002</v>
      </c>
      <c r="E199">
        <v>445.89999399999999</v>
      </c>
      <c r="F199">
        <v>444.974152</v>
      </c>
      <c r="G199">
        <v>892400</v>
      </c>
    </row>
    <row r="200" spans="1:7" x14ac:dyDescent="0.2">
      <c r="A200" s="1">
        <v>45316</v>
      </c>
      <c r="B200">
        <v>447.35998499999999</v>
      </c>
      <c r="C200">
        <v>449.57000699999998</v>
      </c>
      <c r="D200">
        <v>443.61999500000002</v>
      </c>
      <c r="E200">
        <v>449.33999599999999</v>
      </c>
      <c r="F200">
        <v>448.40701300000001</v>
      </c>
      <c r="G200">
        <v>1071000</v>
      </c>
    </row>
    <row r="201" spans="1:7" x14ac:dyDescent="0.2">
      <c r="A201" s="1">
        <v>45317</v>
      </c>
      <c r="B201">
        <v>448.92999300000002</v>
      </c>
      <c r="C201">
        <v>449.44000199999999</v>
      </c>
      <c r="D201">
        <v>445.42001299999998</v>
      </c>
      <c r="E201">
        <v>446.60000600000001</v>
      </c>
      <c r="F201">
        <v>445.672729</v>
      </c>
      <c r="G201">
        <v>787600</v>
      </c>
    </row>
    <row r="202" spans="1:7" x14ac:dyDescent="0.2">
      <c r="A202" s="1">
        <v>45320</v>
      </c>
      <c r="B202">
        <v>447.92999300000002</v>
      </c>
      <c r="C202">
        <v>450.61999500000002</v>
      </c>
      <c r="D202">
        <v>444.959991</v>
      </c>
      <c r="E202">
        <v>449.80999800000001</v>
      </c>
      <c r="F202">
        <v>448.87603799999999</v>
      </c>
      <c r="G202">
        <v>1073600</v>
      </c>
    </row>
    <row r="203" spans="1:7" x14ac:dyDescent="0.2">
      <c r="A203" s="1">
        <v>45321</v>
      </c>
      <c r="B203">
        <v>450.19000199999999</v>
      </c>
      <c r="C203">
        <v>455.32998700000002</v>
      </c>
      <c r="D203">
        <v>448.5</v>
      </c>
      <c r="E203">
        <v>454.55999800000001</v>
      </c>
      <c r="F203">
        <v>453.61617999999999</v>
      </c>
      <c r="G203">
        <v>1098700</v>
      </c>
    </row>
    <row r="204" spans="1:7" x14ac:dyDescent="0.2">
      <c r="A204" s="1">
        <v>45322</v>
      </c>
      <c r="B204">
        <v>455.01001000000002</v>
      </c>
      <c r="C204">
        <v>457.19000199999999</v>
      </c>
      <c r="D204">
        <v>447.959991</v>
      </c>
      <c r="E204">
        <v>448.35000600000001</v>
      </c>
      <c r="F204">
        <v>447.41909800000002</v>
      </c>
      <c r="G204">
        <v>1820100</v>
      </c>
    </row>
    <row r="205" spans="1:7" x14ac:dyDescent="0.2">
      <c r="A205" s="1">
        <v>45323</v>
      </c>
      <c r="B205">
        <v>448.35000600000001</v>
      </c>
      <c r="C205">
        <v>457.459991</v>
      </c>
      <c r="D205">
        <v>447.73001099999999</v>
      </c>
      <c r="E205">
        <v>457.22000100000002</v>
      </c>
      <c r="F205">
        <v>456.27066000000002</v>
      </c>
      <c r="G205">
        <v>1078100</v>
      </c>
    </row>
    <row r="206" spans="1:7" x14ac:dyDescent="0.2">
      <c r="A206" s="1">
        <v>45324</v>
      </c>
      <c r="B206">
        <v>455</v>
      </c>
      <c r="C206">
        <v>456.73001099999999</v>
      </c>
      <c r="D206">
        <v>448.17999300000002</v>
      </c>
      <c r="E206">
        <v>454.04998799999998</v>
      </c>
      <c r="F206">
        <v>453.10723899999999</v>
      </c>
      <c r="G206">
        <v>1552900</v>
      </c>
    </row>
    <row r="207" spans="1:7" x14ac:dyDescent="0.2">
      <c r="A207" s="1">
        <v>45327</v>
      </c>
      <c r="B207">
        <v>450</v>
      </c>
      <c r="C207">
        <v>453.01998900000001</v>
      </c>
      <c r="D207">
        <v>445.67001299999998</v>
      </c>
      <c r="E207">
        <v>451.540009</v>
      </c>
      <c r="F207">
        <v>450.60247800000002</v>
      </c>
      <c r="G207">
        <v>1247300</v>
      </c>
    </row>
    <row r="208" spans="1:7" x14ac:dyDescent="0.2">
      <c r="A208" s="1">
        <v>45328</v>
      </c>
      <c r="B208">
        <v>451.790009</v>
      </c>
      <c r="C208">
        <v>454.51998900000001</v>
      </c>
      <c r="D208">
        <v>449.72000100000002</v>
      </c>
      <c r="E208">
        <v>453.290009</v>
      </c>
      <c r="F208">
        <v>452.348816</v>
      </c>
      <c r="G208">
        <v>975700</v>
      </c>
    </row>
    <row r="209" spans="1:7" x14ac:dyDescent="0.2">
      <c r="A209" s="1">
        <v>45329</v>
      </c>
      <c r="B209">
        <v>459.38000499999998</v>
      </c>
      <c r="C209">
        <v>461.16000400000001</v>
      </c>
      <c r="D209">
        <v>453.63000499999998</v>
      </c>
      <c r="E209">
        <v>459.72000100000002</v>
      </c>
      <c r="F209">
        <v>458.76547199999999</v>
      </c>
      <c r="G209">
        <v>1584000</v>
      </c>
    </row>
    <row r="210" spans="1:7" x14ac:dyDescent="0.2">
      <c r="A210" s="1">
        <v>45330</v>
      </c>
      <c r="B210">
        <v>431.79998799999998</v>
      </c>
      <c r="C210">
        <v>437.33999599999999</v>
      </c>
      <c r="D210">
        <v>419.85000600000001</v>
      </c>
      <c r="E210">
        <v>436.63000499999998</v>
      </c>
      <c r="F210">
        <v>435.72341899999998</v>
      </c>
      <c r="G210">
        <v>3790200</v>
      </c>
    </row>
    <row r="211" spans="1:7" x14ac:dyDescent="0.2">
      <c r="A211" s="1">
        <v>45331</v>
      </c>
      <c r="B211">
        <v>436.92999300000002</v>
      </c>
      <c r="C211">
        <v>441.040009</v>
      </c>
      <c r="D211">
        <v>431.32998700000002</v>
      </c>
      <c r="E211">
        <v>437.89001500000001</v>
      </c>
      <c r="F211">
        <v>436.98080399999998</v>
      </c>
      <c r="G211">
        <v>1863700</v>
      </c>
    </row>
    <row r="212" spans="1:7" x14ac:dyDescent="0.2">
      <c r="A212" s="1">
        <v>45334</v>
      </c>
      <c r="B212">
        <v>439.14001500000001</v>
      </c>
      <c r="C212">
        <v>439.14001500000001</v>
      </c>
      <c r="D212">
        <v>429.17999300000002</v>
      </c>
      <c r="E212">
        <v>429.52999899999998</v>
      </c>
      <c r="F212">
        <v>428.63815299999999</v>
      </c>
      <c r="G212">
        <v>1817000</v>
      </c>
    </row>
    <row r="213" spans="1:7" x14ac:dyDescent="0.2">
      <c r="A213" s="1">
        <v>45335</v>
      </c>
      <c r="B213">
        <v>421.83999599999999</v>
      </c>
      <c r="C213">
        <v>426.26001000000002</v>
      </c>
      <c r="D213">
        <v>420.13000499999998</v>
      </c>
      <c r="E213">
        <v>422.48001099999999</v>
      </c>
      <c r="F213">
        <v>421.60281400000002</v>
      </c>
      <c r="G213">
        <v>1888800</v>
      </c>
    </row>
    <row r="214" spans="1:7" x14ac:dyDescent="0.2">
      <c r="A214" s="1">
        <v>45336</v>
      </c>
      <c r="B214">
        <v>424.45001200000002</v>
      </c>
      <c r="C214">
        <v>425.5</v>
      </c>
      <c r="D214">
        <v>417.47000100000002</v>
      </c>
      <c r="E214">
        <v>421.209991</v>
      </c>
      <c r="F214">
        <v>420.335419</v>
      </c>
      <c r="G214">
        <v>1621300</v>
      </c>
    </row>
    <row r="215" spans="1:7" x14ac:dyDescent="0.2">
      <c r="A215" s="1">
        <v>45337</v>
      </c>
      <c r="B215">
        <v>423.48998999999998</v>
      </c>
      <c r="C215">
        <v>426.66000400000001</v>
      </c>
      <c r="D215">
        <v>422.07998700000002</v>
      </c>
      <c r="E215">
        <v>424.48998999999998</v>
      </c>
      <c r="F215">
        <v>423.60861199999999</v>
      </c>
      <c r="G215">
        <v>1378100</v>
      </c>
    </row>
    <row r="216" spans="1:7" x14ac:dyDescent="0.2">
      <c r="A216" s="1">
        <v>45338</v>
      </c>
      <c r="B216">
        <v>422</v>
      </c>
      <c r="C216">
        <v>427.51001000000002</v>
      </c>
      <c r="D216">
        <v>421.85998499999999</v>
      </c>
      <c r="E216">
        <v>423.57000699999998</v>
      </c>
      <c r="F216">
        <v>422.69055200000003</v>
      </c>
      <c r="G216">
        <v>1813400</v>
      </c>
    </row>
    <row r="217" spans="1:7" x14ac:dyDescent="0.2">
      <c r="A217" s="1">
        <v>45342</v>
      </c>
      <c r="B217">
        <v>423.16000400000001</v>
      </c>
      <c r="C217">
        <v>426.209991</v>
      </c>
      <c r="D217">
        <v>420.69000199999999</v>
      </c>
      <c r="E217">
        <v>426.01001000000002</v>
      </c>
      <c r="F217">
        <v>425.12548800000002</v>
      </c>
      <c r="G217">
        <v>2424700</v>
      </c>
    </row>
    <row r="218" spans="1:7" x14ac:dyDescent="0.2">
      <c r="A218" s="1">
        <v>45343</v>
      </c>
      <c r="B218">
        <v>425.51001000000002</v>
      </c>
      <c r="C218">
        <v>429.48998999999998</v>
      </c>
      <c r="D218">
        <v>421.38000499999998</v>
      </c>
      <c r="E218">
        <v>424.32998700000002</v>
      </c>
      <c r="F218">
        <v>423.44894399999998</v>
      </c>
      <c r="G218">
        <v>979400</v>
      </c>
    </row>
    <row r="219" spans="1:7" x14ac:dyDescent="0.2">
      <c r="A219" s="1">
        <v>45344</v>
      </c>
      <c r="B219">
        <v>429.10998499999999</v>
      </c>
      <c r="C219">
        <v>437.61999500000002</v>
      </c>
      <c r="D219">
        <v>428.48001099999999</v>
      </c>
      <c r="E219">
        <v>435.22000100000002</v>
      </c>
      <c r="F219">
        <v>434.31634500000001</v>
      </c>
      <c r="G219">
        <v>1328000</v>
      </c>
    </row>
    <row r="220" spans="1:7" x14ac:dyDescent="0.2">
      <c r="A220" s="1">
        <v>45345</v>
      </c>
      <c r="B220">
        <v>436.48001099999999</v>
      </c>
      <c r="C220">
        <v>440.32000699999998</v>
      </c>
      <c r="D220">
        <v>436.16000400000001</v>
      </c>
      <c r="E220">
        <v>438.26998900000001</v>
      </c>
      <c r="F220">
        <v>437.35998499999999</v>
      </c>
      <c r="G220">
        <v>871200</v>
      </c>
    </row>
    <row r="221" spans="1:7" x14ac:dyDescent="0.2">
      <c r="A221" s="1">
        <v>45348</v>
      </c>
      <c r="B221">
        <v>436.67999300000002</v>
      </c>
      <c r="C221">
        <v>439.29998799999998</v>
      </c>
      <c r="D221">
        <v>433.39001500000001</v>
      </c>
      <c r="E221">
        <v>433.41000400000001</v>
      </c>
      <c r="F221">
        <v>433.41000400000001</v>
      </c>
      <c r="G221">
        <v>1135400</v>
      </c>
    </row>
    <row r="222" spans="1:7" x14ac:dyDescent="0.2">
      <c r="A222" s="1">
        <v>45349</v>
      </c>
      <c r="B222">
        <v>433.25</v>
      </c>
      <c r="C222">
        <v>434.60000600000001</v>
      </c>
      <c r="D222">
        <v>426.23998999999998</v>
      </c>
      <c r="E222">
        <v>427.83999599999999</v>
      </c>
      <c r="F222">
        <v>427.83999599999999</v>
      </c>
      <c r="G222">
        <v>1493600</v>
      </c>
    </row>
    <row r="223" spans="1:7" x14ac:dyDescent="0.2">
      <c r="A223" s="1">
        <v>45350</v>
      </c>
      <c r="B223">
        <v>427.47000100000002</v>
      </c>
      <c r="C223">
        <v>431.80999800000001</v>
      </c>
      <c r="D223">
        <v>426.17001299999998</v>
      </c>
      <c r="E223">
        <v>429.39001500000001</v>
      </c>
      <c r="F223">
        <v>429.39001500000001</v>
      </c>
      <c r="G223">
        <v>1222200</v>
      </c>
    </row>
    <row r="224" spans="1:7" x14ac:dyDescent="0.2">
      <c r="A224" s="1">
        <v>45351</v>
      </c>
      <c r="B224">
        <v>432.51001000000002</v>
      </c>
      <c r="C224">
        <v>433.58999599999999</v>
      </c>
      <c r="D224">
        <v>428.01998900000001</v>
      </c>
      <c r="E224">
        <v>428.38000499999998</v>
      </c>
      <c r="F224">
        <v>428.38000499999998</v>
      </c>
      <c r="G224">
        <v>2070200</v>
      </c>
    </row>
    <row r="225" spans="1:7" x14ac:dyDescent="0.2">
      <c r="A225" s="1">
        <v>45352</v>
      </c>
      <c r="B225">
        <v>428</v>
      </c>
      <c r="C225">
        <v>432.26998900000001</v>
      </c>
      <c r="D225">
        <v>426.98998999999998</v>
      </c>
      <c r="E225">
        <v>429.01001000000002</v>
      </c>
      <c r="F225">
        <v>429.01001000000002</v>
      </c>
      <c r="G225">
        <v>1484400</v>
      </c>
    </row>
    <row r="226" spans="1:7" x14ac:dyDescent="0.2">
      <c r="A226" s="1">
        <v>45355</v>
      </c>
      <c r="B226">
        <v>428.38000499999998</v>
      </c>
      <c r="C226">
        <v>429.51001000000002</v>
      </c>
      <c r="D226">
        <v>423.95001200000002</v>
      </c>
      <c r="E226">
        <v>425.44000199999999</v>
      </c>
      <c r="F226">
        <v>425.44000199999999</v>
      </c>
      <c r="G226">
        <v>2056800</v>
      </c>
    </row>
    <row r="227" spans="1:7" x14ac:dyDescent="0.2">
      <c r="A227" s="1">
        <v>45356</v>
      </c>
      <c r="B227">
        <v>423.80999800000001</v>
      </c>
      <c r="C227">
        <v>427.05999800000001</v>
      </c>
      <c r="D227">
        <v>421.39001500000001</v>
      </c>
      <c r="E227">
        <v>422.30999800000001</v>
      </c>
      <c r="F227">
        <v>422.30999800000001</v>
      </c>
      <c r="G227">
        <v>1456200</v>
      </c>
    </row>
    <row r="228" spans="1:7" x14ac:dyDescent="0.2">
      <c r="A228" s="1">
        <v>45357</v>
      </c>
      <c r="B228">
        <v>424.32998700000002</v>
      </c>
      <c r="C228">
        <v>426.89999399999999</v>
      </c>
      <c r="D228">
        <v>422.35000600000001</v>
      </c>
      <c r="E228">
        <v>426.14001500000001</v>
      </c>
      <c r="F228">
        <v>426.14001500000001</v>
      </c>
      <c r="G228">
        <v>1529800</v>
      </c>
    </row>
    <row r="229" spans="1:7" x14ac:dyDescent="0.2">
      <c r="A229" s="1">
        <v>45358</v>
      </c>
      <c r="B229">
        <v>430.73001099999999</v>
      </c>
      <c r="C229">
        <v>430.73001099999999</v>
      </c>
      <c r="D229">
        <v>426.39999399999999</v>
      </c>
      <c r="E229">
        <v>426.67001299999998</v>
      </c>
      <c r="F229">
        <v>426.67001299999998</v>
      </c>
      <c r="G229">
        <v>1189000</v>
      </c>
    </row>
    <row r="230" spans="1:7" x14ac:dyDescent="0.2">
      <c r="A230" s="1">
        <v>45359</v>
      </c>
      <c r="B230">
        <v>427.73998999999998</v>
      </c>
      <c r="C230">
        <v>430.60000600000001</v>
      </c>
      <c r="D230">
        <v>426.86999500000002</v>
      </c>
      <c r="E230">
        <v>428.23001099999999</v>
      </c>
      <c r="F230">
        <v>428.23001099999999</v>
      </c>
      <c r="G230">
        <v>1138700</v>
      </c>
    </row>
    <row r="231" spans="1:7" x14ac:dyDescent="0.2">
      <c r="A231" s="1">
        <v>45362</v>
      </c>
      <c r="B231">
        <v>427</v>
      </c>
      <c r="C231">
        <v>428.69000199999999</v>
      </c>
      <c r="D231">
        <v>423.290009</v>
      </c>
      <c r="E231">
        <v>426.67999300000002</v>
      </c>
      <c r="F231">
        <v>426.67999300000002</v>
      </c>
      <c r="G231">
        <v>987300</v>
      </c>
    </row>
    <row r="232" spans="1:7" x14ac:dyDescent="0.2">
      <c r="A232" s="1">
        <v>45363</v>
      </c>
      <c r="B232">
        <v>429.32000699999998</v>
      </c>
      <c r="C232">
        <v>430.73001099999999</v>
      </c>
      <c r="D232">
        <v>426.14999399999999</v>
      </c>
      <c r="E232">
        <v>428.60998499999999</v>
      </c>
      <c r="F232">
        <v>428.60998499999999</v>
      </c>
      <c r="G232">
        <v>1005600</v>
      </c>
    </row>
    <row r="233" spans="1:7" x14ac:dyDescent="0.2">
      <c r="A233" s="1">
        <v>45364</v>
      </c>
      <c r="B233">
        <v>428.290009</v>
      </c>
      <c r="C233">
        <v>430.17001299999998</v>
      </c>
      <c r="D233">
        <v>426.67999300000002</v>
      </c>
      <c r="E233">
        <v>428.02999899999998</v>
      </c>
      <c r="F233">
        <v>428.02999899999998</v>
      </c>
      <c r="G233">
        <v>750100</v>
      </c>
    </row>
    <row r="234" spans="1:7" x14ac:dyDescent="0.2">
      <c r="A234" s="1">
        <v>45365</v>
      </c>
      <c r="B234">
        <v>426.72000100000002</v>
      </c>
      <c r="C234">
        <v>428.10000600000001</v>
      </c>
      <c r="D234">
        <v>421.05999800000001</v>
      </c>
      <c r="E234">
        <v>423.47000100000002</v>
      </c>
      <c r="F234">
        <v>423.47000100000002</v>
      </c>
      <c r="G234">
        <v>1296000</v>
      </c>
    </row>
    <row r="235" spans="1:7" x14ac:dyDescent="0.2">
      <c r="A235" s="1">
        <v>45366</v>
      </c>
      <c r="B235">
        <v>420.02999899999998</v>
      </c>
      <c r="C235">
        <v>424.51998900000001</v>
      </c>
      <c r="D235">
        <v>418.64999399999999</v>
      </c>
      <c r="E235">
        <v>422.80999800000001</v>
      </c>
      <c r="F235">
        <v>422.80999800000001</v>
      </c>
      <c r="G235">
        <v>2467000</v>
      </c>
    </row>
    <row r="236" spans="1:7" x14ac:dyDescent="0.2">
      <c r="A236" s="1">
        <v>45369</v>
      </c>
      <c r="B236">
        <v>424.07000699999998</v>
      </c>
      <c r="C236">
        <v>426.22000100000002</v>
      </c>
      <c r="D236">
        <v>421.35998499999999</v>
      </c>
      <c r="E236">
        <v>421.75</v>
      </c>
      <c r="F236">
        <v>421.75</v>
      </c>
      <c r="G236">
        <v>1023100</v>
      </c>
    </row>
    <row r="237" spans="1:7" x14ac:dyDescent="0.2">
      <c r="A237" s="1">
        <v>45370</v>
      </c>
      <c r="B237">
        <v>422.39001500000001</v>
      </c>
      <c r="C237">
        <v>424.05999800000001</v>
      </c>
      <c r="D237">
        <v>420.73998999999998</v>
      </c>
      <c r="E237">
        <v>423.97000100000002</v>
      </c>
      <c r="F237">
        <v>423.97000100000002</v>
      </c>
      <c r="G237">
        <v>1643900</v>
      </c>
    </row>
    <row r="238" spans="1:7" x14ac:dyDescent="0.2">
      <c r="A238" s="1">
        <v>45371</v>
      </c>
      <c r="B238">
        <v>424.14999399999999</v>
      </c>
      <c r="C238">
        <v>426.05999800000001</v>
      </c>
      <c r="D238">
        <v>421.73001099999999</v>
      </c>
      <c r="E238">
        <v>426.02999899999998</v>
      </c>
      <c r="F238">
        <v>426.02999899999998</v>
      </c>
      <c r="G238">
        <v>1333100</v>
      </c>
    </row>
    <row r="239" spans="1:7" x14ac:dyDescent="0.2">
      <c r="A239" s="1">
        <v>45372</v>
      </c>
      <c r="B239">
        <v>427.35000600000001</v>
      </c>
      <c r="C239">
        <v>431.39999399999999</v>
      </c>
      <c r="D239">
        <v>426.01001000000002</v>
      </c>
      <c r="E239">
        <v>428.54998799999998</v>
      </c>
      <c r="F239">
        <v>428.54998799999998</v>
      </c>
      <c r="G239">
        <v>1248400</v>
      </c>
    </row>
    <row r="240" spans="1:7" x14ac:dyDescent="0.2">
      <c r="A240" s="1">
        <v>45373</v>
      </c>
      <c r="B240">
        <v>429.36999500000002</v>
      </c>
      <c r="C240">
        <v>431.08999599999999</v>
      </c>
      <c r="D240">
        <v>419.01001000000002</v>
      </c>
      <c r="E240">
        <v>419.13000499999998</v>
      </c>
      <c r="F240">
        <v>419.13000499999998</v>
      </c>
      <c r="G240">
        <v>1480300</v>
      </c>
    </row>
    <row r="241" spans="1:7" x14ac:dyDescent="0.2">
      <c r="A241" s="1">
        <v>45376</v>
      </c>
      <c r="B241">
        <v>417.44000199999999</v>
      </c>
      <c r="C241">
        <v>418.83999599999999</v>
      </c>
      <c r="D241">
        <v>412.79998799999998</v>
      </c>
      <c r="E241">
        <v>418.48001099999999</v>
      </c>
      <c r="F241">
        <v>418.48001099999999</v>
      </c>
      <c r="G241">
        <v>1342400</v>
      </c>
    </row>
    <row r="242" spans="1:7" x14ac:dyDescent="0.2">
      <c r="A242" s="1">
        <v>45377</v>
      </c>
      <c r="B242">
        <v>418.94000199999999</v>
      </c>
      <c r="C242">
        <v>421.19000199999999</v>
      </c>
      <c r="D242">
        <v>417.17999300000002</v>
      </c>
      <c r="E242">
        <v>419.48998999999998</v>
      </c>
      <c r="F242">
        <v>419.48998999999998</v>
      </c>
      <c r="G242">
        <v>1331800</v>
      </c>
    </row>
    <row r="243" spans="1:7" x14ac:dyDescent="0.2">
      <c r="A243" s="1">
        <v>45378</v>
      </c>
      <c r="B243">
        <v>422.959991</v>
      </c>
      <c r="C243">
        <v>423.48001099999999</v>
      </c>
      <c r="D243">
        <v>418.67001299999998</v>
      </c>
      <c r="E243">
        <v>422.80999800000001</v>
      </c>
      <c r="F243">
        <v>422.80999800000001</v>
      </c>
      <c r="G243">
        <v>1252900</v>
      </c>
    </row>
    <row r="244" spans="1:7" x14ac:dyDescent="0.2">
      <c r="A244" s="1">
        <v>45379</v>
      </c>
      <c r="B244">
        <v>424.51998900000001</v>
      </c>
      <c r="C244">
        <v>427.16000400000001</v>
      </c>
      <c r="D244">
        <v>422.36999500000002</v>
      </c>
      <c r="E244">
        <v>425.45001200000002</v>
      </c>
      <c r="F244">
        <v>425.45001200000002</v>
      </c>
      <c r="G244">
        <v>1881600</v>
      </c>
    </row>
    <row r="245" spans="1:7" x14ac:dyDescent="0.2">
      <c r="A245" s="1">
        <v>45383</v>
      </c>
      <c r="B245">
        <v>429.08999599999999</v>
      </c>
      <c r="C245">
        <v>431.16000400000001</v>
      </c>
      <c r="D245">
        <v>426.85998499999999</v>
      </c>
      <c r="E245">
        <v>427.08999599999999</v>
      </c>
      <c r="F245">
        <v>427.08999599999999</v>
      </c>
      <c r="G245">
        <v>1682300</v>
      </c>
    </row>
    <row r="246" spans="1:7" x14ac:dyDescent="0.2">
      <c r="A246" s="1">
        <v>45384</v>
      </c>
      <c r="B246">
        <v>426.57998700000002</v>
      </c>
      <c r="C246">
        <v>427.20001200000002</v>
      </c>
      <c r="D246">
        <v>422.67999300000002</v>
      </c>
      <c r="E246">
        <v>426.10998499999999</v>
      </c>
      <c r="F246">
        <v>426.10998499999999</v>
      </c>
      <c r="G246">
        <v>1409100</v>
      </c>
    </row>
    <row r="247" spans="1:7" x14ac:dyDescent="0.2">
      <c r="A247" s="1">
        <v>45385</v>
      </c>
      <c r="B247">
        <v>424.92999300000002</v>
      </c>
      <c r="C247">
        <v>426.95001200000002</v>
      </c>
      <c r="D247">
        <v>424.22000100000002</v>
      </c>
      <c r="E247">
        <v>426.459991</v>
      </c>
      <c r="F247">
        <v>426.459991</v>
      </c>
      <c r="G247">
        <v>1027000</v>
      </c>
    </row>
    <row r="248" spans="1:7" x14ac:dyDescent="0.2">
      <c r="A248" s="1">
        <v>45386</v>
      </c>
      <c r="B248">
        <v>429.11999500000002</v>
      </c>
      <c r="C248">
        <v>437.39001500000001</v>
      </c>
      <c r="D248">
        <v>427.22000100000002</v>
      </c>
      <c r="E248">
        <v>428.42001299999998</v>
      </c>
      <c r="F248">
        <v>428.42001299999998</v>
      </c>
      <c r="G248">
        <v>1588300</v>
      </c>
    </row>
    <row r="249" spans="1:7" x14ac:dyDescent="0.2">
      <c r="A249" s="1">
        <v>45387</v>
      </c>
      <c r="B249">
        <v>428.32998700000002</v>
      </c>
      <c r="C249">
        <v>432.10998499999999</v>
      </c>
      <c r="D249">
        <v>424.02999899999998</v>
      </c>
      <c r="E249">
        <v>431.58999599999999</v>
      </c>
      <c r="F249">
        <v>431.58999599999999</v>
      </c>
      <c r="G249">
        <v>1158000</v>
      </c>
    </row>
    <row r="250" spans="1:7" x14ac:dyDescent="0.2">
      <c r="A250" s="1">
        <v>45390</v>
      </c>
      <c r="B250">
        <v>432.01998900000001</v>
      </c>
      <c r="C250">
        <v>435.64001500000001</v>
      </c>
      <c r="D250">
        <v>431.82998700000002</v>
      </c>
      <c r="E250">
        <v>434.10998499999999</v>
      </c>
      <c r="F250">
        <v>434.10998499999999</v>
      </c>
      <c r="G250">
        <v>1049700</v>
      </c>
    </row>
    <row r="251" spans="1:7" x14ac:dyDescent="0.2">
      <c r="A251" s="1">
        <v>45391</v>
      </c>
      <c r="B251">
        <v>437.39001500000001</v>
      </c>
      <c r="C251">
        <v>438.30999800000001</v>
      </c>
      <c r="D251">
        <v>432.290009</v>
      </c>
      <c r="E251">
        <v>435</v>
      </c>
      <c r="F251">
        <v>435</v>
      </c>
      <c r="G251">
        <v>739400</v>
      </c>
    </row>
    <row r="252" spans="1:7" x14ac:dyDescent="0.2">
      <c r="A252" s="1">
        <v>45392</v>
      </c>
      <c r="B252">
        <v>428.790009</v>
      </c>
      <c r="C252">
        <v>430.30999800000001</v>
      </c>
      <c r="D252">
        <v>423.32000699999998</v>
      </c>
      <c r="E252">
        <v>424.040009</v>
      </c>
      <c r="F252">
        <v>424.040009</v>
      </c>
      <c r="G252">
        <v>954400</v>
      </c>
    </row>
    <row r="253" spans="1:7" x14ac:dyDescent="0.2">
      <c r="A253" s="1">
        <v>45393</v>
      </c>
      <c r="B253">
        <v>424.26001000000002</v>
      </c>
      <c r="C253">
        <v>425.98998999999998</v>
      </c>
      <c r="D253">
        <v>422.040009</v>
      </c>
      <c r="E253">
        <v>422.92001299999998</v>
      </c>
      <c r="F253">
        <v>422.92001299999998</v>
      </c>
      <c r="G253">
        <v>1129200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5AA50-CE63-074B-9DA6-A2C843A8F928}">
  <dimension ref="A1:I253"/>
  <sheetViews>
    <sheetView topLeftCell="F1" zoomScale="185" workbookViewId="0">
      <selection sqref="A1:B1048576"/>
    </sheetView>
  </sheetViews>
  <sheetFormatPr baseColWidth="10" defaultRowHeight="15" x14ac:dyDescent="0.2"/>
  <sheetData>
    <row r="1" spans="1:9" ht="16" x14ac:dyDescent="0.2">
      <c r="A1" s="31" t="s">
        <v>0</v>
      </c>
      <c r="B1" s="31" t="s">
        <v>1</v>
      </c>
      <c r="C1" t="s">
        <v>50</v>
      </c>
      <c r="G1" t="s">
        <v>53</v>
      </c>
      <c r="H1" t="s">
        <v>54</v>
      </c>
      <c r="I1" t="s">
        <v>55</v>
      </c>
    </row>
    <row r="2" spans="1:9" ht="16" x14ac:dyDescent="0.2">
      <c r="A2" s="32">
        <v>45028</v>
      </c>
      <c r="B2" s="31">
        <v>339.68237299999998</v>
      </c>
      <c r="D2" t="s">
        <v>51</v>
      </c>
      <c r="E2">
        <f>AVERAGE(C3:C253)</f>
        <v>0.99920956295639385</v>
      </c>
      <c r="G2">
        <v>1</v>
      </c>
      <c r="H2">
        <f ca="1">RAND()</f>
        <v>8.544574854622522E-2</v>
      </c>
      <c r="I2">
        <f ca="1">_xlfn.NORM.INV(H2,$E$2,$E$4)</f>
        <v>0.98153947726314794</v>
      </c>
    </row>
    <row r="3" spans="1:9" ht="16" x14ac:dyDescent="0.2">
      <c r="A3" s="32">
        <v>45029</v>
      </c>
      <c r="B3" s="31">
        <v>344.71630900000002</v>
      </c>
      <c r="C3">
        <f>B2/B3</f>
        <v>0.98539687311400159</v>
      </c>
      <c r="G3">
        <v>2</v>
      </c>
      <c r="H3">
        <f t="shared" ref="H3:H66" ca="1" si="0">RAND()</f>
        <v>0.24252735112499868</v>
      </c>
      <c r="I3">
        <f t="shared" ref="I3:I66" ca="1" si="1">_xlfn.NORM.INV(H3,$E$2,$E$4)</f>
        <v>0.99020001300641036</v>
      </c>
    </row>
    <row r="4" spans="1:9" ht="16" x14ac:dyDescent="0.2">
      <c r="A4" s="32">
        <v>45030</v>
      </c>
      <c r="B4" s="31">
        <v>344.70642099999998</v>
      </c>
      <c r="C4">
        <f t="shared" ref="C4:C67" si="2">B3/B4</f>
        <v>1.0000286852794078</v>
      </c>
      <c r="D4" t="s">
        <v>52</v>
      </c>
      <c r="E4">
        <f>_xlfn.STDEV.S(C3:C253)</f>
        <v>1.2904043404858194E-2</v>
      </c>
      <c r="G4">
        <v>3</v>
      </c>
      <c r="H4">
        <f t="shared" ca="1" si="0"/>
        <v>0.88310067559819294</v>
      </c>
      <c r="I4">
        <f t="shared" ca="1" si="1"/>
        <v>1.0145735113912508</v>
      </c>
    </row>
    <row r="5" spans="1:9" ht="16" x14ac:dyDescent="0.2">
      <c r="A5" s="32">
        <v>45033</v>
      </c>
      <c r="B5" s="31">
        <v>345.84600799999998</v>
      </c>
      <c r="C5">
        <f t="shared" si="2"/>
        <v>0.99670492943784395</v>
      </c>
      <c r="G5">
        <v>4</v>
      </c>
      <c r="H5">
        <f t="shared" ca="1" si="0"/>
        <v>0.81382045505907574</v>
      </c>
      <c r="I5">
        <f t="shared" ca="1" si="1"/>
        <v>1.0107207844469062</v>
      </c>
    </row>
    <row r="6" spans="1:9" ht="16" x14ac:dyDescent="0.2">
      <c r="A6" s="32">
        <v>45034</v>
      </c>
      <c r="B6" s="31">
        <v>348.97735599999999</v>
      </c>
      <c r="C6">
        <f t="shared" si="2"/>
        <v>0.99102707397439271</v>
      </c>
      <c r="G6">
        <v>5</v>
      </c>
      <c r="H6">
        <f t="shared" ca="1" si="0"/>
        <v>0.69579854668878516</v>
      </c>
      <c r="I6">
        <f t="shared" ca="1" si="1"/>
        <v>1.0058210080727037</v>
      </c>
    </row>
    <row r="7" spans="1:9" ht="16" x14ac:dyDescent="0.2">
      <c r="A7" s="32">
        <v>45035</v>
      </c>
      <c r="B7" s="31">
        <v>348.838593</v>
      </c>
      <c r="C7">
        <f t="shared" si="2"/>
        <v>1.00039778568881</v>
      </c>
      <c r="G7">
        <v>6</v>
      </c>
      <c r="H7">
        <f t="shared" ca="1" si="0"/>
        <v>0.15335716538722755</v>
      </c>
      <c r="I7">
        <f t="shared" ca="1" si="1"/>
        <v>0.98601981549909679</v>
      </c>
    </row>
    <row r="8" spans="1:9" ht="16" x14ac:dyDescent="0.2">
      <c r="A8" s="32">
        <v>45036</v>
      </c>
      <c r="B8" s="31">
        <v>349.71066300000001</v>
      </c>
      <c r="C8">
        <f t="shared" si="2"/>
        <v>0.9975063099520074</v>
      </c>
      <c r="G8">
        <v>7</v>
      </c>
      <c r="H8">
        <f t="shared" ca="1" si="0"/>
        <v>0.43262094739510371</v>
      </c>
      <c r="I8">
        <f t="shared" ca="1" si="1"/>
        <v>0.99701967821951099</v>
      </c>
    </row>
    <row r="9" spans="1:9" ht="16" x14ac:dyDescent="0.2">
      <c r="A9" s="32">
        <v>45037</v>
      </c>
      <c r="B9" s="31">
        <v>348.53140300000001</v>
      </c>
      <c r="C9">
        <f t="shared" si="2"/>
        <v>1.0033835114708445</v>
      </c>
      <c r="G9">
        <v>8</v>
      </c>
      <c r="H9">
        <f t="shared" ca="1" si="0"/>
        <v>0.58219275344649424</v>
      </c>
      <c r="I9">
        <f t="shared" ca="1" si="1"/>
        <v>1.0018872329271122</v>
      </c>
    </row>
    <row r="10" spans="1:9" ht="16" x14ac:dyDescent="0.2">
      <c r="A10" s="32">
        <v>45040</v>
      </c>
      <c r="B10" s="31">
        <v>344.50824</v>
      </c>
      <c r="C10">
        <f t="shared" si="2"/>
        <v>1.0116779877311497</v>
      </c>
      <c r="G10">
        <v>9</v>
      </c>
      <c r="H10">
        <f t="shared" ca="1" si="0"/>
        <v>0.87452837842947928</v>
      </c>
      <c r="I10">
        <f t="shared" ca="1" si="1"/>
        <v>1.0140241962941117</v>
      </c>
    </row>
    <row r="11" spans="1:9" ht="16" x14ac:dyDescent="0.2">
      <c r="A11" s="32">
        <v>45041</v>
      </c>
      <c r="B11" s="31">
        <v>342.08041400000002</v>
      </c>
      <c r="C11">
        <f t="shared" si="2"/>
        <v>1.0070972376688014</v>
      </c>
      <c r="G11">
        <v>10</v>
      </c>
      <c r="H11">
        <f t="shared" ca="1" si="0"/>
        <v>0.68732546542424466</v>
      </c>
      <c r="I11">
        <f t="shared" ca="1" si="1"/>
        <v>1.0055103940316796</v>
      </c>
    </row>
    <row r="12" spans="1:9" ht="16" x14ac:dyDescent="0.2">
      <c r="A12" s="32">
        <v>45042</v>
      </c>
      <c r="B12" s="31">
        <v>336.98703</v>
      </c>
      <c r="C12">
        <f t="shared" si="2"/>
        <v>1.0151144808154784</v>
      </c>
      <c r="G12">
        <v>11</v>
      </c>
      <c r="H12">
        <f t="shared" ca="1" si="0"/>
        <v>0.85578384784566841</v>
      </c>
      <c r="I12">
        <f t="shared" ca="1" si="1"/>
        <v>1.0129080695224864</v>
      </c>
    </row>
    <row r="13" spans="1:9" ht="16" x14ac:dyDescent="0.2">
      <c r="A13" s="32">
        <v>45043</v>
      </c>
      <c r="B13" s="31">
        <v>352.35638399999999</v>
      </c>
      <c r="C13">
        <f t="shared" si="2"/>
        <v>0.9563812245274943</v>
      </c>
      <c r="G13">
        <v>12</v>
      </c>
      <c r="H13">
        <f t="shared" ca="1" si="0"/>
        <v>0.69818314441628604</v>
      </c>
      <c r="I13">
        <f t="shared" ca="1" si="1"/>
        <v>1.0059091122195647</v>
      </c>
    </row>
    <row r="14" spans="1:9" ht="16" x14ac:dyDescent="0.2">
      <c r="A14" s="32">
        <v>45044</v>
      </c>
      <c r="B14" s="31">
        <v>359.29296900000003</v>
      </c>
      <c r="C14">
        <f t="shared" si="2"/>
        <v>0.98069379142234192</v>
      </c>
      <c r="G14">
        <v>13</v>
      </c>
      <c r="H14">
        <f t="shared" ca="1" si="0"/>
        <v>0.56840530380067789</v>
      </c>
      <c r="I14">
        <f t="shared" ca="1" si="1"/>
        <v>1.0014331314037435</v>
      </c>
    </row>
    <row r="15" spans="1:9" ht="16" x14ac:dyDescent="0.2">
      <c r="A15" s="32">
        <v>45047</v>
      </c>
      <c r="B15" s="31">
        <v>359.36230499999999</v>
      </c>
      <c r="C15">
        <f t="shared" si="2"/>
        <v>0.99980705822776827</v>
      </c>
      <c r="G15">
        <v>14</v>
      </c>
      <c r="H15">
        <f t="shared" ca="1" si="0"/>
        <v>0.50425165040246434</v>
      </c>
      <c r="I15">
        <f t="shared" ca="1" si="1"/>
        <v>0.99934708791331484</v>
      </c>
    </row>
    <row r="16" spans="1:9" ht="16" x14ac:dyDescent="0.2">
      <c r="A16" s="32">
        <v>45048</v>
      </c>
      <c r="B16" s="31">
        <v>352.792419</v>
      </c>
      <c r="C16">
        <f t="shared" si="2"/>
        <v>1.0186225260129527</v>
      </c>
      <c r="G16">
        <v>15</v>
      </c>
      <c r="H16">
        <f t="shared" ca="1" si="0"/>
        <v>0.21994207554098</v>
      </c>
      <c r="I16">
        <f t="shared" ca="1" si="1"/>
        <v>0.98924262360917536</v>
      </c>
    </row>
    <row r="17" spans="1:9" ht="16" x14ac:dyDescent="0.2">
      <c r="A17" s="32">
        <v>45049</v>
      </c>
      <c r="B17" s="31">
        <v>346.797302</v>
      </c>
      <c r="C17">
        <f t="shared" si="2"/>
        <v>1.0172870923892021</v>
      </c>
      <c r="G17">
        <v>16</v>
      </c>
      <c r="H17">
        <f t="shared" ca="1" si="0"/>
        <v>0.14720216997180968</v>
      </c>
      <c r="I17">
        <f t="shared" ca="1" si="1"/>
        <v>0.98567956241081245</v>
      </c>
    </row>
    <row r="18" spans="1:9" ht="16" x14ac:dyDescent="0.2">
      <c r="A18" s="32">
        <v>45050</v>
      </c>
      <c r="B18" s="31">
        <v>344.35955799999999</v>
      </c>
      <c r="C18">
        <f t="shared" si="2"/>
        <v>1.0070790658872899</v>
      </c>
      <c r="G18">
        <v>17</v>
      </c>
      <c r="H18">
        <f t="shared" ca="1" si="0"/>
        <v>0.9006818223487163</v>
      </c>
      <c r="I18">
        <f t="shared" ca="1" si="1"/>
        <v>1.015797018372383</v>
      </c>
    </row>
    <row r="19" spans="1:9" ht="16" x14ac:dyDescent="0.2">
      <c r="A19" s="32">
        <v>45051</v>
      </c>
      <c r="B19" s="31">
        <v>350.97903400000001</v>
      </c>
      <c r="C19">
        <f t="shared" si="2"/>
        <v>0.98113996746597687</v>
      </c>
      <c r="G19">
        <v>18</v>
      </c>
      <c r="H19">
        <f t="shared" ca="1" si="0"/>
        <v>5.0267758180736477E-2</v>
      </c>
      <c r="I19">
        <f t="shared" ca="1" si="1"/>
        <v>0.97801773022553984</v>
      </c>
    </row>
    <row r="20" spans="1:9" ht="16" x14ac:dyDescent="0.2">
      <c r="A20" s="32">
        <v>45054</v>
      </c>
      <c r="B20" s="31">
        <v>351.96005200000002</v>
      </c>
      <c r="C20">
        <f t="shared" si="2"/>
        <v>0.99721270071865997</v>
      </c>
      <c r="G20">
        <v>19</v>
      </c>
      <c r="H20">
        <f t="shared" ca="1" si="0"/>
        <v>0.87213817608545563</v>
      </c>
      <c r="I20">
        <f t="shared" ca="1" si="1"/>
        <v>1.0138757400099898</v>
      </c>
    </row>
    <row r="21" spans="1:9" ht="16" x14ac:dyDescent="0.2">
      <c r="A21" s="32">
        <v>45055</v>
      </c>
      <c r="B21" s="31">
        <v>352.04922499999998</v>
      </c>
      <c r="C21">
        <f t="shared" si="2"/>
        <v>0.99974670303563384</v>
      </c>
      <c r="G21">
        <v>20</v>
      </c>
      <c r="H21">
        <f t="shared" ca="1" si="0"/>
        <v>0.8226527867487119</v>
      </c>
      <c r="I21">
        <f t="shared" ca="1" si="1"/>
        <v>1.0111525394859933</v>
      </c>
    </row>
    <row r="22" spans="1:9" ht="16" x14ac:dyDescent="0.2">
      <c r="A22" s="32">
        <v>45056</v>
      </c>
      <c r="B22" s="31">
        <v>358.89657599999998</v>
      </c>
      <c r="C22">
        <f t="shared" si="2"/>
        <v>0.98092110246267716</v>
      </c>
      <c r="G22">
        <v>21</v>
      </c>
      <c r="H22">
        <f t="shared" ca="1" si="0"/>
        <v>0.55239907988125314</v>
      </c>
      <c r="I22">
        <f t="shared" ca="1" si="1"/>
        <v>1.0009093475916904</v>
      </c>
    </row>
    <row r="23" spans="1:9" ht="16" x14ac:dyDescent="0.2">
      <c r="A23" s="32">
        <v>45057</v>
      </c>
      <c r="B23" s="31">
        <v>357.02374300000002</v>
      </c>
      <c r="C23">
        <f t="shared" si="2"/>
        <v>1.0052456819377416</v>
      </c>
      <c r="G23">
        <v>22</v>
      </c>
      <c r="H23">
        <f t="shared" ca="1" si="0"/>
        <v>0.37257344542156745</v>
      </c>
      <c r="I23">
        <f t="shared" ca="1" si="1"/>
        <v>0.99501516606533091</v>
      </c>
    </row>
    <row r="24" spans="1:9" ht="16" x14ac:dyDescent="0.2">
      <c r="A24" s="32">
        <v>45058</v>
      </c>
      <c r="B24" s="31">
        <v>356.082336</v>
      </c>
      <c r="C24">
        <f t="shared" si="2"/>
        <v>1.0026437902272132</v>
      </c>
      <c r="G24">
        <v>23</v>
      </c>
      <c r="H24">
        <f t="shared" ca="1" si="0"/>
        <v>0.56011799008569019</v>
      </c>
      <c r="I24">
        <f t="shared" ca="1" si="1"/>
        <v>1.001161536558657</v>
      </c>
    </row>
    <row r="25" spans="1:9" ht="16" x14ac:dyDescent="0.2">
      <c r="A25" s="32">
        <v>45061</v>
      </c>
      <c r="B25" s="31">
        <v>358.20294200000001</v>
      </c>
      <c r="C25">
        <f t="shared" si="2"/>
        <v>0.99407987553603061</v>
      </c>
      <c r="G25">
        <v>24</v>
      </c>
      <c r="H25">
        <f t="shared" ca="1" si="0"/>
        <v>0.15693499174801695</v>
      </c>
      <c r="I25">
        <f t="shared" ca="1" si="1"/>
        <v>0.98621345134163518</v>
      </c>
    </row>
    <row r="26" spans="1:9" ht="16" x14ac:dyDescent="0.2">
      <c r="A26" s="32">
        <v>45062</v>
      </c>
      <c r="B26" s="31">
        <v>355.39859000000001</v>
      </c>
      <c r="C26">
        <f t="shared" si="2"/>
        <v>1.0078907234831742</v>
      </c>
      <c r="G26">
        <v>25</v>
      </c>
      <c r="H26">
        <f t="shared" ca="1" si="0"/>
        <v>0.48203879143108852</v>
      </c>
      <c r="I26">
        <f t="shared" ca="1" si="1"/>
        <v>0.9986283997609996</v>
      </c>
    </row>
    <row r="27" spans="1:9" ht="16" x14ac:dyDescent="0.2">
      <c r="A27" s="32">
        <v>45063</v>
      </c>
      <c r="B27" s="31">
        <v>357.66781600000002</v>
      </c>
      <c r="C27">
        <f t="shared" si="2"/>
        <v>0.99365549289455779</v>
      </c>
      <c r="G27">
        <v>26</v>
      </c>
      <c r="H27">
        <f t="shared" ca="1" si="0"/>
        <v>0.44716049985043627</v>
      </c>
      <c r="I27">
        <f t="shared" ca="1" si="1"/>
        <v>0.9974954074592628</v>
      </c>
    </row>
    <row r="28" spans="1:9" ht="16" x14ac:dyDescent="0.2">
      <c r="A28" s="32">
        <v>45064</v>
      </c>
      <c r="B28" s="31">
        <v>360.50186200000002</v>
      </c>
      <c r="C28">
        <f t="shared" si="2"/>
        <v>0.99213860925911113</v>
      </c>
      <c r="G28">
        <v>27</v>
      </c>
      <c r="H28">
        <f t="shared" ca="1" si="0"/>
        <v>2.082373417911676E-2</v>
      </c>
      <c r="I28">
        <f t="shared" ca="1" si="1"/>
        <v>0.97292369512715549</v>
      </c>
    </row>
    <row r="29" spans="1:9" ht="16" x14ac:dyDescent="0.2">
      <c r="A29" s="32">
        <v>45065</v>
      </c>
      <c r="B29" s="31">
        <v>362.10720800000001</v>
      </c>
      <c r="C29">
        <f t="shared" si="2"/>
        <v>0.99556665549723056</v>
      </c>
      <c r="G29">
        <v>28</v>
      </c>
      <c r="H29">
        <f t="shared" ca="1" si="0"/>
        <v>0.38352969229863143</v>
      </c>
      <c r="I29">
        <f t="shared" ca="1" si="1"/>
        <v>0.99538708173786428</v>
      </c>
    </row>
    <row r="30" spans="1:9" ht="16" x14ac:dyDescent="0.2">
      <c r="A30" s="32">
        <v>45068</v>
      </c>
      <c r="B30" s="31">
        <v>368.97439600000001</v>
      </c>
      <c r="C30">
        <f t="shared" si="2"/>
        <v>0.98138844300730288</v>
      </c>
      <c r="G30">
        <v>29</v>
      </c>
      <c r="H30">
        <f t="shared" ca="1" si="0"/>
        <v>0.78260549734968798</v>
      </c>
      <c r="I30">
        <f t="shared" ca="1" si="1"/>
        <v>1.0092879168161668</v>
      </c>
    </row>
    <row r="31" spans="1:9" ht="16" x14ac:dyDescent="0.2">
      <c r="A31" s="32">
        <v>45069</v>
      </c>
      <c r="B31" s="31">
        <v>358.90649400000001</v>
      </c>
      <c r="C31">
        <f t="shared" si="2"/>
        <v>1.0280516016519892</v>
      </c>
      <c r="G31">
        <v>30</v>
      </c>
      <c r="H31">
        <f t="shared" ca="1" si="0"/>
        <v>0.35205486882361803</v>
      </c>
      <c r="I31">
        <f t="shared" ca="1" si="1"/>
        <v>0.99430888287274688</v>
      </c>
    </row>
    <row r="32" spans="1:9" ht="16" x14ac:dyDescent="0.2">
      <c r="A32" s="32">
        <v>45070</v>
      </c>
      <c r="B32" s="31">
        <v>352.97082499999999</v>
      </c>
      <c r="C32">
        <f t="shared" si="2"/>
        <v>1.0168163161927053</v>
      </c>
      <c r="G32">
        <v>31</v>
      </c>
      <c r="H32">
        <f t="shared" ca="1" si="0"/>
        <v>0.68873564019668143</v>
      </c>
      <c r="I32">
        <f t="shared" ca="1" si="1"/>
        <v>1.0055618321215574</v>
      </c>
    </row>
    <row r="33" spans="1:9" ht="16" x14ac:dyDescent="0.2">
      <c r="A33" s="32">
        <v>45071</v>
      </c>
      <c r="B33" s="31">
        <v>355.970978</v>
      </c>
      <c r="C33">
        <f t="shared" si="2"/>
        <v>0.9915719168544127</v>
      </c>
      <c r="G33">
        <v>32</v>
      </c>
      <c r="H33">
        <f t="shared" ca="1" si="0"/>
        <v>0.28005840843989882</v>
      </c>
      <c r="I33">
        <f t="shared" ca="1" si="1"/>
        <v>0.99169078975118108</v>
      </c>
    </row>
    <row r="34" spans="1:9" ht="16" x14ac:dyDescent="0.2">
      <c r="A34" s="32">
        <v>45072</v>
      </c>
      <c r="B34" s="31">
        <v>358.41488600000002</v>
      </c>
      <c r="C34">
        <f t="shared" si="2"/>
        <v>0.99318134347801612</v>
      </c>
      <c r="G34">
        <v>33</v>
      </c>
      <c r="H34">
        <f t="shared" ca="1" si="0"/>
        <v>0.1120512941164451</v>
      </c>
      <c r="I34">
        <f t="shared" ca="1" si="1"/>
        <v>0.98352223130242555</v>
      </c>
    </row>
    <row r="35" spans="1:9" ht="16" x14ac:dyDescent="0.2">
      <c r="A35" s="32">
        <v>45076</v>
      </c>
      <c r="B35" s="31">
        <v>361.94155899999998</v>
      </c>
      <c r="C35">
        <f t="shared" si="2"/>
        <v>0.99025623636660098</v>
      </c>
      <c r="G35">
        <v>34</v>
      </c>
      <c r="H35">
        <f t="shared" ca="1" si="0"/>
        <v>0.39691662473435729</v>
      </c>
      <c r="I35">
        <f t="shared" ca="1" si="1"/>
        <v>0.99583726923450377</v>
      </c>
    </row>
    <row r="36" spans="1:9" ht="16" x14ac:dyDescent="0.2">
      <c r="A36" s="32">
        <v>45077</v>
      </c>
      <c r="B36" s="31">
        <v>365.02123999999998</v>
      </c>
      <c r="C36">
        <f t="shared" si="2"/>
        <v>0.99156300877176351</v>
      </c>
      <c r="G36">
        <v>35</v>
      </c>
      <c r="H36">
        <f t="shared" ca="1" si="0"/>
        <v>0.40560636723074883</v>
      </c>
      <c r="I36">
        <f t="shared" ca="1" si="1"/>
        <v>0.99612727970603754</v>
      </c>
    </row>
    <row r="37" spans="1:9" ht="16" x14ac:dyDescent="0.2">
      <c r="A37" s="32">
        <v>45078</v>
      </c>
      <c r="B37" s="31">
        <v>366.57101399999999</v>
      </c>
      <c r="C37">
        <f t="shared" si="2"/>
        <v>0.99577224073696124</v>
      </c>
      <c r="G37">
        <v>36</v>
      </c>
      <c r="H37">
        <f t="shared" ca="1" si="0"/>
        <v>0.50348695930179921</v>
      </c>
      <c r="I37">
        <f t="shared" ca="1" si="1"/>
        <v>0.99932235232299815</v>
      </c>
    </row>
    <row r="38" spans="1:9" ht="16" x14ac:dyDescent="0.2">
      <c r="A38" s="32">
        <v>45079</v>
      </c>
      <c r="B38" s="31">
        <v>373.56488000000002</v>
      </c>
      <c r="C38">
        <f t="shared" si="2"/>
        <v>0.98127804198296154</v>
      </c>
      <c r="G38">
        <v>37</v>
      </c>
      <c r="H38">
        <f t="shared" ca="1" si="0"/>
        <v>0.33573297779035116</v>
      </c>
      <c r="I38">
        <f t="shared" ca="1" si="1"/>
        <v>0.99373648162893669</v>
      </c>
    </row>
    <row r="39" spans="1:9" ht="16" x14ac:dyDescent="0.2">
      <c r="A39" s="32">
        <v>45082</v>
      </c>
      <c r="B39" s="31">
        <v>375.621307</v>
      </c>
      <c r="C39">
        <f t="shared" si="2"/>
        <v>0.9945252653092973</v>
      </c>
      <c r="G39">
        <v>38</v>
      </c>
      <c r="H39">
        <f t="shared" ca="1" si="0"/>
        <v>0.13092736914937431</v>
      </c>
      <c r="I39">
        <f t="shared" ca="1" si="1"/>
        <v>0.98473099251532759</v>
      </c>
    </row>
    <row r="40" spans="1:9" ht="16" x14ac:dyDescent="0.2">
      <c r="A40" s="32">
        <v>45083</v>
      </c>
      <c r="B40" s="31">
        <v>376.69424400000003</v>
      </c>
      <c r="C40">
        <f t="shared" si="2"/>
        <v>0.99715170322591917</v>
      </c>
      <c r="G40">
        <v>39</v>
      </c>
      <c r="H40">
        <f t="shared" ca="1" si="0"/>
        <v>0.70658033025705325</v>
      </c>
      <c r="I40">
        <f t="shared" ca="1" si="1"/>
        <v>1.0062219029487449</v>
      </c>
    </row>
    <row r="41" spans="1:9" ht="16" x14ac:dyDescent="0.2">
      <c r="A41" s="32">
        <v>45084</v>
      </c>
      <c r="B41" s="31">
        <v>371.73693800000001</v>
      </c>
      <c r="C41">
        <f t="shared" si="2"/>
        <v>1.0133355216908793</v>
      </c>
      <c r="G41">
        <v>40</v>
      </c>
      <c r="H41">
        <f t="shared" ca="1" si="0"/>
        <v>0.729692000238228</v>
      </c>
      <c r="I41">
        <f t="shared" ca="1" si="1"/>
        <v>1.0071053115678601</v>
      </c>
    </row>
    <row r="42" spans="1:9" ht="16" x14ac:dyDescent="0.2">
      <c r="A42" s="32">
        <v>45085</v>
      </c>
      <c r="B42" s="31">
        <v>379.65469400000001</v>
      </c>
      <c r="C42">
        <f t="shared" si="2"/>
        <v>0.97914484892421749</v>
      </c>
      <c r="G42">
        <v>41</v>
      </c>
      <c r="H42">
        <f t="shared" ca="1" si="0"/>
        <v>0.82798428186466688</v>
      </c>
      <c r="I42">
        <f t="shared" ca="1" si="1"/>
        <v>1.0114197521908574</v>
      </c>
    </row>
    <row r="43" spans="1:9" ht="16" x14ac:dyDescent="0.2">
      <c r="A43" s="32">
        <v>45086</v>
      </c>
      <c r="B43" s="31">
        <v>381.48263500000002</v>
      </c>
      <c r="C43">
        <f t="shared" si="2"/>
        <v>0.9952083244890032</v>
      </c>
      <c r="G43">
        <v>42</v>
      </c>
      <c r="H43">
        <f t="shared" ca="1" si="0"/>
        <v>0.79335939699577229</v>
      </c>
      <c r="I43">
        <f t="shared" ca="1" si="1"/>
        <v>1.0097667876357557</v>
      </c>
    </row>
    <row r="44" spans="1:9" ht="16" x14ac:dyDescent="0.2">
      <c r="A44" s="32">
        <v>45089</v>
      </c>
      <c r="B44" s="31">
        <v>382.734375</v>
      </c>
      <c r="C44">
        <f t="shared" si="2"/>
        <v>0.99672948111859572</v>
      </c>
      <c r="G44">
        <v>43</v>
      </c>
      <c r="H44">
        <f t="shared" ca="1" si="0"/>
        <v>0.96170843339030665</v>
      </c>
      <c r="I44">
        <f t="shared" ca="1" si="1"/>
        <v>1.0220608833760678</v>
      </c>
    </row>
    <row r="45" spans="1:9" ht="16" x14ac:dyDescent="0.2">
      <c r="A45" s="32">
        <v>45090</v>
      </c>
      <c r="B45" s="31">
        <v>387.99963400000001</v>
      </c>
      <c r="C45">
        <f t="shared" si="2"/>
        <v>0.98642973204454099</v>
      </c>
      <c r="G45">
        <v>44</v>
      </c>
      <c r="H45">
        <f t="shared" ca="1" si="0"/>
        <v>9.8745224080899918E-2</v>
      </c>
      <c r="I45">
        <f t="shared" ca="1" si="1"/>
        <v>0.98257967866547336</v>
      </c>
    </row>
    <row r="46" spans="1:9" ht="16" x14ac:dyDescent="0.2">
      <c r="A46" s="32">
        <v>45091</v>
      </c>
      <c r="B46" s="31">
        <v>390.51303100000001</v>
      </c>
      <c r="C46">
        <f t="shared" si="2"/>
        <v>0.99356385882037312</v>
      </c>
      <c r="G46">
        <v>45</v>
      </c>
      <c r="H46">
        <f t="shared" ca="1" si="0"/>
        <v>0.94551256999190991</v>
      </c>
      <c r="I46">
        <f t="shared" ca="1" si="1"/>
        <v>1.0198923949236629</v>
      </c>
    </row>
    <row r="47" spans="1:9" ht="16" x14ac:dyDescent="0.2">
      <c r="A47" s="32">
        <v>45092</v>
      </c>
      <c r="B47" s="31">
        <v>397.35791</v>
      </c>
      <c r="C47">
        <f t="shared" si="2"/>
        <v>0.9827740210330782</v>
      </c>
      <c r="G47">
        <v>46</v>
      </c>
      <c r="H47">
        <f t="shared" ca="1" si="0"/>
        <v>0.44982914007420471</v>
      </c>
      <c r="I47">
        <f t="shared" ca="1" si="1"/>
        <v>0.9975824529501941</v>
      </c>
    </row>
    <row r="48" spans="1:9" ht="16" x14ac:dyDescent="0.2">
      <c r="A48" s="32">
        <v>45093</v>
      </c>
      <c r="B48" s="31">
        <v>392.61914100000001</v>
      </c>
      <c r="C48">
        <f t="shared" si="2"/>
        <v>1.0120696331511763</v>
      </c>
      <c r="G48">
        <v>47</v>
      </c>
      <c r="H48">
        <f t="shared" ca="1" si="0"/>
        <v>0.56676006965568793</v>
      </c>
      <c r="I48">
        <f t="shared" ca="1" si="1"/>
        <v>1.0013791386047559</v>
      </c>
    </row>
    <row r="49" spans="1:9" ht="16" x14ac:dyDescent="0.2">
      <c r="A49" s="32">
        <v>45097</v>
      </c>
      <c r="B49" s="31">
        <v>389.27123999999998</v>
      </c>
      <c r="C49">
        <f t="shared" si="2"/>
        <v>1.0086004324388311</v>
      </c>
      <c r="G49">
        <v>48</v>
      </c>
      <c r="H49">
        <f t="shared" ca="1" si="0"/>
        <v>0.26265162425515509</v>
      </c>
      <c r="I49">
        <f t="shared" ca="1" si="1"/>
        <v>0.99101301877369707</v>
      </c>
    </row>
    <row r="50" spans="1:9" ht="16" x14ac:dyDescent="0.2">
      <c r="A50" s="32">
        <v>45098</v>
      </c>
      <c r="B50" s="31">
        <v>386.55911300000002</v>
      </c>
      <c r="C50">
        <f t="shared" si="2"/>
        <v>1.0070160731147992</v>
      </c>
      <c r="G50">
        <v>49</v>
      </c>
      <c r="H50">
        <f t="shared" ca="1" si="0"/>
        <v>0.12176033495997007</v>
      </c>
      <c r="I50">
        <f t="shared" ca="1" si="1"/>
        <v>0.98416045499305183</v>
      </c>
    </row>
    <row r="51" spans="1:9" ht="16" x14ac:dyDescent="0.2">
      <c r="A51" s="32">
        <v>45099</v>
      </c>
      <c r="B51" s="31">
        <v>385.69485500000002</v>
      </c>
      <c r="C51">
        <f t="shared" si="2"/>
        <v>1.0022407817703454</v>
      </c>
      <c r="G51">
        <v>50</v>
      </c>
      <c r="H51">
        <f t="shared" ca="1" si="0"/>
        <v>0.2716143659968272</v>
      </c>
      <c r="I51">
        <f t="shared" ca="1" si="1"/>
        <v>0.99136470727548653</v>
      </c>
    </row>
    <row r="52" spans="1:9" ht="16" x14ac:dyDescent="0.2">
      <c r="A52" s="32">
        <v>45100</v>
      </c>
      <c r="B52" s="31">
        <v>387.80093399999998</v>
      </c>
      <c r="C52">
        <f t="shared" si="2"/>
        <v>0.99456917501905773</v>
      </c>
      <c r="G52">
        <v>51</v>
      </c>
      <c r="H52">
        <f t="shared" ca="1" si="0"/>
        <v>0.4083751164592262</v>
      </c>
      <c r="I52">
        <f t="shared" ca="1" si="1"/>
        <v>0.99621935057732725</v>
      </c>
    </row>
    <row r="53" spans="1:9" ht="16" x14ac:dyDescent="0.2">
      <c r="A53" s="32">
        <v>45103</v>
      </c>
      <c r="B53" s="31">
        <v>384.47289999999998</v>
      </c>
      <c r="C53">
        <f t="shared" si="2"/>
        <v>1.0086560951370045</v>
      </c>
      <c r="G53">
        <v>52</v>
      </c>
      <c r="H53">
        <f t="shared" ca="1" si="0"/>
        <v>0.27329250728763455</v>
      </c>
      <c r="I53">
        <f t="shared" ca="1" si="1"/>
        <v>0.9914299052419977</v>
      </c>
    </row>
    <row r="54" spans="1:9" ht="16" x14ac:dyDescent="0.2">
      <c r="A54" s="32">
        <v>45104</v>
      </c>
      <c r="B54" s="31">
        <v>388.446686</v>
      </c>
      <c r="C54">
        <f t="shared" si="2"/>
        <v>0.98977006074908302</v>
      </c>
      <c r="G54">
        <v>53</v>
      </c>
      <c r="H54">
        <f t="shared" ca="1" si="0"/>
        <v>0.36643093311753971</v>
      </c>
      <c r="I54">
        <f t="shared" ca="1" si="1"/>
        <v>0.99480514068588644</v>
      </c>
    </row>
    <row r="55" spans="1:9" ht="16" x14ac:dyDescent="0.2">
      <c r="A55" s="32">
        <v>45105</v>
      </c>
      <c r="B55" s="31">
        <v>388.95333900000003</v>
      </c>
      <c r="C55">
        <f t="shared" si="2"/>
        <v>0.99869739387942358</v>
      </c>
      <c r="G55">
        <v>54</v>
      </c>
      <c r="H55">
        <f t="shared" ca="1" si="0"/>
        <v>0.26663611547651644</v>
      </c>
      <c r="I55">
        <f t="shared" ca="1" si="1"/>
        <v>0.99117010256219473</v>
      </c>
    </row>
    <row r="56" spans="1:9" ht="16" x14ac:dyDescent="0.2">
      <c r="A56" s="32">
        <v>45106</v>
      </c>
      <c r="B56" s="31">
        <v>393.245026</v>
      </c>
      <c r="C56">
        <f t="shared" si="2"/>
        <v>0.98908648115996778</v>
      </c>
      <c r="G56">
        <v>55</v>
      </c>
      <c r="H56">
        <f t="shared" ca="1" si="0"/>
        <v>0.61249884120454035</v>
      </c>
      <c r="I56">
        <f t="shared" ca="1" si="1"/>
        <v>1.0028980269678387</v>
      </c>
    </row>
    <row r="57" spans="1:9" ht="16" x14ac:dyDescent="0.2">
      <c r="A57" s="32">
        <v>45107</v>
      </c>
      <c r="B57" s="31">
        <v>398.261932</v>
      </c>
      <c r="C57">
        <f t="shared" si="2"/>
        <v>0.9874029988886811</v>
      </c>
      <c r="G57">
        <v>56</v>
      </c>
      <c r="H57">
        <f t="shared" ca="1" si="0"/>
        <v>0.38856425399479244</v>
      </c>
      <c r="I57">
        <f t="shared" ca="1" si="1"/>
        <v>0.99555690511455042</v>
      </c>
    </row>
    <row r="58" spans="1:9" ht="16" x14ac:dyDescent="0.2">
      <c r="A58" s="32">
        <v>45110</v>
      </c>
      <c r="B58" s="31">
        <v>394.31793199999998</v>
      </c>
      <c r="C58">
        <f t="shared" si="2"/>
        <v>1.0100020812647192</v>
      </c>
      <c r="G58">
        <v>57</v>
      </c>
      <c r="H58">
        <f t="shared" ca="1" si="0"/>
        <v>0.77957583583001522</v>
      </c>
      <c r="I58">
        <f t="shared" ca="1" si="1"/>
        <v>1.0091555024368004</v>
      </c>
    </row>
    <row r="59" spans="1:9" ht="16" x14ac:dyDescent="0.2">
      <c r="A59" s="32">
        <v>45112</v>
      </c>
      <c r="B59" s="31">
        <v>396.98037699999998</v>
      </c>
      <c r="C59">
        <f t="shared" si="2"/>
        <v>0.99329325791838829</v>
      </c>
      <c r="G59">
        <v>58</v>
      </c>
      <c r="H59">
        <f t="shared" ca="1" si="0"/>
        <v>0.88995510091601671</v>
      </c>
      <c r="I59">
        <f t="shared" ca="1" si="1"/>
        <v>1.0150336542815657</v>
      </c>
    </row>
    <row r="60" spans="1:9" ht="16" x14ac:dyDescent="0.2">
      <c r="A60" s="32">
        <v>45113</v>
      </c>
      <c r="B60" s="31">
        <v>392.76815800000003</v>
      </c>
      <c r="C60">
        <f t="shared" si="2"/>
        <v>1.0107244411600187</v>
      </c>
      <c r="G60">
        <v>59</v>
      </c>
      <c r="H60">
        <f t="shared" ca="1" si="0"/>
        <v>9.7799096304823308E-2</v>
      </c>
      <c r="I60">
        <f t="shared" ca="1" si="1"/>
        <v>0.98250921895566345</v>
      </c>
    </row>
    <row r="61" spans="1:9" ht="16" x14ac:dyDescent="0.2">
      <c r="A61" s="32">
        <v>45114</v>
      </c>
      <c r="B61" s="31">
        <v>390.67199699999998</v>
      </c>
      <c r="C61">
        <f t="shared" si="2"/>
        <v>1.0053655266210444</v>
      </c>
      <c r="G61">
        <v>60</v>
      </c>
      <c r="H61">
        <f t="shared" ca="1" si="0"/>
        <v>0.24553366116107955</v>
      </c>
      <c r="I61">
        <f t="shared" ca="1" si="1"/>
        <v>0.99032368084395306</v>
      </c>
    </row>
    <row r="62" spans="1:9" ht="16" x14ac:dyDescent="0.2">
      <c r="A62" s="32">
        <v>45117</v>
      </c>
      <c r="B62" s="31">
        <v>395.81805400000002</v>
      </c>
      <c r="C62">
        <f t="shared" si="2"/>
        <v>0.98699893310071185</v>
      </c>
      <c r="G62">
        <v>61</v>
      </c>
      <c r="H62">
        <f t="shared" ca="1" si="0"/>
        <v>0.481209009743783</v>
      </c>
      <c r="I62">
        <f t="shared" ca="1" si="1"/>
        <v>0.99860153142786712</v>
      </c>
    </row>
    <row r="63" spans="1:9" ht="16" x14ac:dyDescent="0.2">
      <c r="A63" s="32">
        <v>45118</v>
      </c>
      <c r="B63" s="31">
        <v>393.82122800000002</v>
      </c>
      <c r="C63">
        <f t="shared" si="2"/>
        <v>1.0050703869116979</v>
      </c>
      <c r="G63">
        <v>62</v>
      </c>
      <c r="H63">
        <f t="shared" ca="1" si="0"/>
        <v>0.69616337180284149</v>
      </c>
      <c r="I63">
        <f t="shared" ca="1" si="1"/>
        <v>1.0058344672743436</v>
      </c>
    </row>
    <row r="64" spans="1:9" ht="16" x14ac:dyDescent="0.2">
      <c r="A64" s="32">
        <v>45119</v>
      </c>
      <c r="B64" s="31">
        <v>403.894745</v>
      </c>
      <c r="C64">
        <f t="shared" si="2"/>
        <v>0.97505905406122584</v>
      </c>
      <c r="G64">
        <v>63</v>
      </c>
      <c r="H64">
        <f t="shared" ca="1" si="0"/>
        <v>0.34350357184253777</v>
      </c>
      <c r="I64">
        <f t="shared" ca="1" si="1"/>
        <v>0.99401026694454653</v>
      </c>
    </row>
    <row r="65" spans="1:9" ht="16" x14ac:dyDescent="0.2">
      <c r="A65" s="32">
        <v>45120</v>
      </c>
      <c r="B65" s="31">
        <v>409.32888800000001</v>
      </c>
      <c r="C65">
        <f t="shared" si="2"/>
        <v>0.98672426217814369</v>
      </c>
      <c r="G65">
        <v>64</v>
      </c>
      <c r="H65">
        <f t="shared" ca="1" si="0"/>
        <v>0.73467466903887946</v>
      </c>
      <c r="I65">
        <f t="shared" ca="1" si="1"/>
        <v>1.0073005669427699</v>
      </c>
    </row>
    <row r="66" spans="1:9" ht="16" x14ac:dyDescent="0.2">
      <c r="A66" s="32">
        <v>45121</v>
      </c>
      <c r="B66" s="31">
        <v>413.29272500000002</v>
      </c>
      <c r="C66">
        <f t="shared" si="2"/>
        <v>0.99040912950984072</v>
      </c>
      <c r="G66">
        <v>65</v>
      </c>
      <c r="H66">
        <f t="shared" ca="1" si="0"/>
        <v>0.10958690425828754</v>
      </c>
      <c r="I66">
        <f t="shared" ca="1" si="1"/>
        <v>0.98335400365181636</v>
      </c>
    </row>
    <row r="67" spans="1:9" ht="16" x14ac:dyDescent="0.2">
      <c r="A67" s="32">
        <v>45124</v>
      </c>
      <c r="B67" s="31">
        <v>414.65377799999999</v>
      </c>
      <c r="C67">
        <f t="shared" si="2"/>
        <v>0.99671761582261531</v>
      </c>
      <c r="G67">
        <v>66</v>
      </c>
      <c r="H67">
        <f t="shared" ref="H67:H102" ca="1" si="3">RAND()</f>
        <v>0.87518455829704478</v>
      </c>
      <c r="I67">
        <f t="shared" ref="I67:I102" ca="1" si="4">_xlfn.NORM.INV(H67,$E$2,$E$4)</f>
        <v>1.0140652964029107</v>
      </c>
    </row>
    <row r="68" spans="1:9" ht="16" x14ac:dyDescent="0.2">
      <c r="A68" s="32">
        <v>45125</v>
      </c>
      <c r="B68" s="31">
        <v>419.08453400000002</v>
      </c>
      <c r="C68">
        <f t="shared" ref="C68:C131" si="5">B67/B68</f>
        <v>0.98942753635475356</v>
      </c>
      <c r="G68">
        <v>67</v>
      </c>
      <c r="H68">
        <f t="shared" ca="1" si="3"/>
        <v>0.40147308455712738</v>
      </c>
      <c r="I68">
        <f t="shared" ca="1" si="4"/>
        <v>0.99598953910861643</v>
      </c>
    </row>
    <row r="69" spans="1:9" ht="16" x14ac:dyDescent="0.2">
      <c r="A69" s="32">
        <v>45126</v>
      </c>
      <c r="B69" s="31">
        <v>419.76007099999998</v>
      </c>
      <c r="C69">
        <f t="shared" si="5"/>
        <v>0.99839065922018111</v>
      </c>
      <c r="G69">
        <v>68</v>
      </c>
      <c r="H69">
        <f t="shared" ca="1" si="3"/>
        <v>0.21934997946562462</v>
      </c>
      <c r="I69">
        <f t="shared" ca="1" si="4"/>
        <v>0.98921679562153941</v>
      </c>
    </row>
    <row r="70" spans="1:9" ht="16" x14ac:dyDescent="0.2">
      <c r="A70" s="32">
        <v>45127</v>
      </c>
      <c r="B70" s="31">
        <v>421.01181000000003</v>
      </c>
      <c r="C70">
        <f t="shared" si="5"/>
        <v>0.9970268316226093</v>
      </c>
      <c r="G70">
        <v>69</v>
      </c>
      <c r="H70">
        <f t="shared" ca="1" si="3"/>
        <v>0.34110801484331621</v>
      </c>
      <c r="I70">
        <f t="shared" ca="1" si="4"/>
        <v>0.99392611805056996</v>
      </c>
    </row>
    <row r="71" spans="1:9" ht="16" x14ac:dyDescent="0.2">
      <c r="A71" s="32">
        <v>45128</v>
      </c>
      <c r="B71" s="31">
        <v>420.515106</v>
      </c>
      <c r="C71">
        <f t="shared" si="5"/>
        <v>1.0011811799217505</v>
      </c>
      <c r="G71">
        <v>70</v>
      </c>
      <c r="H71">
        <f t="shared" ca="1" si="3"/>
        <v>0.90780845064239202</v>
      </c>
      <c r="I71">
        <f t="shared" ca="1" si="4"/>
        <v>1.0163381287139102</v>
      </c>
    </row>
    <row r="72" spans="1:9" ht="16" x14ac:dyDescent="0.2">
      <c r="A72" s="32">
        <v>45131</v>
      </c>
      <c r="B72" s="31">
        <v>420.02825899999999</v>
      </c>
      <c r="C72">
        <f t="shared" si="5"/>
        <v>1.0011590815369402</v>
      </c>
      <c r="G72">
        <v>71</v>
      </c>
      <c r="H72">
        <f t="shared" ca="1" si="3"/>
        <v>0.97621072655406715</v>
      </c>
      <c r="I72">
        <f t="shared" ca="1" si="4"/>
        <v>1.0247739375257592</v>
      </c>
    </row>
    <row r="73" spans="1:9" ht="16" x14ac:dyDescent="0.2">
      <c r="A73" s="32">
        <v>45132</v>
      </c>
      <c r="B73" s="31">
        <v>424.72726399999999</v>
      </c>
      <c r="C73">
        <f t="shared" si="5"/>
        <v>0.98893641779492636</v>
      </c>
      <c r="G73">
        <v>72</v>
      </c>
      <c r="H73">
        <f t="shared" ca="1" si="3"/>
        <v>0.9100738662947554</v>
      </c>
      <c r="I73">
        <f t="shared" ca="1" si="4"/>
        <v>1.0165165955331836</v>
      </c>
    </row>
    <row r="74" spans="1:9" ht="16" x14ac:dyDescent="0.2">
      <c r="A74" s="32">
        <v>45133</v>
      </c>
      <c r="B74" s="31">
        <v>425.60150099999998</v>
      </c>
      <c r="C74">
        <f t="shared" si="5"/>
        <v>0.99794587895497111</v>
      </c>
      <c r="G74">
        <v>73</v>
      </c>
      <c r="H74">
        <f t="shared" ca="1" si="3"/>
        <v>0.61083390844830043</v>
      </c>
      <c r="I74">
        <f t="shared" ca="1" si="4"/>
        <v>1.0028419627514837</v>
      </c>
    </row>
    <row r="75" spans="1:9" ht="16" x14ac:dyDescent="0.2">
      <c r="A75" s="32">
        <v>45134</v>
      </c>
      <c r="B75" s="31">
        <v>393.08605999999997</v>
      </c>
      <c r="C75">
        <f t="shared" si="5"/>
        <v>1.0827183772428868</v>
      </c>
      <c r="G75">
        <v>74</v>
      </c>
      <c r="H75">
        <f t="shared" ca="1" si="3"/>
        <v>0.51208616340526592</v>
      </c>
      <c r="I75">
        <f t="shared" ca="1" si="4"/>
        <v>0.99960055746795251</v>
      </c>
    </row>
    <row r="76" spans="1:9" ht="16" x14ac:dyDescent="0.2">
      <c r="A76" s="32">
        <v>45135</v>
      </c>
      <c r="B76" s="31">
        <v>389.58914199999998</v>
      </c>
      <c r="C76">
        <f t="shared" si="5"/>
        <v>1.008975912372835</v>
      </c>
      <c r="G76">
        <v>75</v>
      </c>
      <c r="H76">
        <f t="shared" ca="1" si="3"/>
        <v>0.21556153584069004</v>
      </c>
      <c r="I76">
        <f t="shared" ca="1" si="4"/>
        <v>0.9890505800412126</v>
      </c>
    </row>
    <row r="77" spans="1:9" ht="16" x14ac:dyDescent="0.2">
      <c r="A77" s="32">
        <v>45138</v>
      </c>
      <c r="B77" s="31">
        <v>391.92373700000002</v>
      </c>
      <c r="C77">
        <f t="shared" si="5"/>
        <v>0.99404324163198099</v>
      </c>
      <c r="G77">
        <v>76</v>
      </c>
      <c r="H77">
        <f t="shared" ca="1" si="3"/>
        <v>0.25726769053927523</v>
      </c>
      <c r="I77">
        <f t="shared" ca="1" si="4"/>
        <v>0.99079881105544787</v>
      </c>
    </row>
    <row r="78" spans="1:9" ht="16" x14ac:dyDescent="0.2">
      <c r="A78" s="32">
        <v>45139</v>
      </c>
      <c r="B78" s="31">
        <v>395.69882200000001</v>
      </c>
      <c r="C78">
        <f t="shared" si="5"/>
        <v>0.99045970119163007</v>
      </c>
      <c r="G78">
        <v>77</v>
      </c>
      <c r="H78">
        <f t="shared" ca="1" si="3"/>
        <v>0.64227056930527848</v>
      </c>
      <c r="I78">
        <f t="shared" ca="1" si="4"/>
        <v>1.0039135329134241</v>
      </c>
    </row>
    <row r="79" spans="1:9" ht="16" x14ac:dyDescent="0.2">
      <c r="A79" s="32">
        <v>45140</v>
      </c>
      <c r="B79" s="31">
        <v>391.66546599999998</v>
      </c>
      <c r="C79">
        <f t="shared" si="5"/>
        <v>1.0102979617814964</v>
      </c>
      <c r="G79">
        <v>78</v>
      </c>
      <c r="H79">
        <f t="shared" ca="1" si="3"/>
        <v>0.69830547247488417</v>
      </c>
      <c r="I79">
        <f t="shared" ca="1" si="4"/>
        <v>1.0059136402930644</v>
      </c>
    </row>
    <row r="80" spans="1:9" ht="16" x14ac:dyDescent="0.2">
      <c r="A80" s="32">
        <v>45141</v>
      </c>
      <c r="B80" s="31">
        <v>381.20446800000002</v>
      </c>
      <c r="C80">
        <f t="shared" si="5"/>
        <v>1.02744196062256</v>
      </c>
      <c r="G80">
        <v>79</v>
      </c>
      <c r="H80">
        <f t="shared" ca="1" si="3"/>
        <v>0.44565978044836962</v>
      </c>
      <c r="I80">
        <f t="shared" ca="1" si="4"/>
        <v>0.99744642308252141</v>
      </c>
    </row>
    <row r="81" spans="1:9" ht="16" x14ac:dyDescent="0.2">
      <c r="A81" s="32">
        <v>45142</v>
      </c>
      <c r="B81" s="31">
        <v>384.30401599999999</v>
      </c>
      <c r="C81">
        <f t="shared" si="5"/>
        <v>0.99193464582477853</v>
      </c>
      <c r="G81">
        <v>80</v>
      </c>
      <c r="H81">
        <f t="shared" ca="1" si="3"/>
        <v>0.38520468514918571</v>
      </c>
      <c r="I81">
        <f t="shared" ca="1" si="4"/>
        <v>0.9954436538489071</v>
      </c>
    </row>
    <row r="82" spans="1:9" ht="16" x14ac:dyDescent="0.2">
      <c r="A82" s="32">
        <v>45145</v>
      </c>
      <c r="B82" s="31">
        <v>387.820831</v>
      </c>
      <c r="C82">
        <f t="shared" si="5"/>
        <v>0.9909318563653946</v>
      </c>
      <c r="G82">
        <v>81</v>
      </c>
      <c r="H82">
        <f t="shared" ca="1" si="3"/>
        <v>1.4345040470199244E-2</v>
      </c>
      <c r="I82">
        <f t="shared" ca="1" si="4"/>
        <v>0.97097914268541863</v>
      </c>
    </row>
    <row r="83" spans="1:9" ht="16" x14ac:dyDescent="0.2">
      <c r="A83" s="32">
        <v>45146</v>
      </c>
      <c r="B83" s="31">
        <v>383.97619600000002</v>
      </c>
      <c r="C83">
        <f t="shared" si="5"/>
        <v>1.0100126909950429</v>
      </c>
      <c r="G83">
        <v>82</v>
      </c>
      <c r="H83">
        <f t="shared" ca="1" si="3"/>
        <v>0.13944084260465328</v>
      </c>
      <c r="I83">
        <f t="shared" ca="1" si="4"/>
        <v>0.9852366136385966</v>
      </c>
    </row>
    <row r="84" spans="1:9" ht="16" x14ac:dyDescent="0.2">
      <c r="A84" s="32">
        <v>45147</v>
      </c>
      <c r="B84" s="31">
        <v>385.118652</v>
      </c>
      <c r="C84">
        <f t="shared" si="5"/>
        <v>0.99703349605617131</v>
      </c>
      <c r="G84">
        <v>83</v>
      </c>
      <c r="H84">
        <f t="shared" ca="1" si="3"/>
        <v>6.0962588134950702E-3</v>
      </c>
      <c r="I84">
        <f t="shared" ca="1" si="4"/>
        <v>0.96686528328612564</v>
      </c>
    </row>
    <row r="85" spans="1:9" ht="16" x14ac:dyDescent="0.2">
      <c r="A85" s="32">
        <v>45148</v>
      </c>
      <c r="B85" s="31">
        <v>385.26767000000001</v>
      </c>
      <c r="C85">
        <f t="shared" si="5"/>
        <v>0.99961320917480567</v>
      </c>
      <c r="G85">
        <v>84</v>
      </c>
      <c r="H85">
        <f t="shared" ca="1" si="3"/>
        <v>0.23952911895419171</v>
      </c>
      <c r="I85">
        <f t="shared" ca="1" si="4"/>
        <v>0.99007584774466684</v>
      </c>
    </row>
    <row r="86" spans="1:9" ht="16" x14ac:dyDescent="0.2">
      <c r="A86" s="32">
        <v>45149</v>
      </c>
      <c r="B86" s="31">
        <v>385.14846799999998</v>
      </c>
      <c r="C86">
        <f t="shared" si="5"/>
        <v>1.0003094962330217</v>
      </c>
      <c r="G86">
        <v>85</v>
      </c>
      <c r="H86">
        <f t="shared" ca="1" si="3"/>
        <v>0.69244184913625606</v>
      </c>
      <c r="I86">
        <f t="shared" ca="1" si="4"/>
        <v>1.0056975066206735</v>
      </c>
    </row>
    <row r="87" spans="1:9" ht="16" x14ac:dyDescent="0.2">
      <c r="A87" s="32">
        <v>45152</v>
      </c>
      <c r="B87" s="31">
        <v>386.141907</v>
      </c>
      <c r="C87">
        <f t="shared" si="5"/>
        <v>0.99742726965918249</v>
      </c>
      <c r="G87">
        <v>86</v>
      </c>
      <c r="H87">
        <f t="shared" ca="1" si="3"/>
        <v>0.37804348088882611</v>
      </c>
      <c r="I87">
        <f t="shared" ca="1" si="4"/>
        <v>0.99520126555820387</v>
      </c>
    </row>
    <row r="88" spans="1:9" ht="16" x14ac:dyDescent="0.2">
      <c r="A88" s="32">
        <v>45153</v>
      </c>
      <c r="B88" s="31">
        <v>384.51260400000001</v>
      </c>
      <c r="C88">
        <f t="shared" si="5"/>
        <v>1.0042373201373653</v>
      </c>
      <c r="G88">
        <v>87</v>
      </c>
      <c r="H88">
        <f t="shared" ca="1" si="3"/>
        <v>0.62431305395075187</v>
      </c>
      <c r="I88">
        <f t="shared" ca="1" si="4"/>
        <v>1.0032979290440283</v>
      </c>
    </row>
    <row r="89" spans="1:9" ht="16" x14ac:dyDescent="0.2">
      <c r="A89" s="32">
        <v>45154</v>
      </c>
      <c r="B89" s="31">
        <v>384.21463</v>
      </c>
      <c r="C89">
        <f t="shared" si="5"/>
        <v>1.0007755404837135</v>
      </c>
      <c r="G89">
        <v>88</v>
      </c>
      <c r="H89">
        <f t="shared" ca="1" si="3"/>
        <v>0.70663122135912249</v>
      </c>
      <c r="I89">
        <f t="shared" ca="1" si="4"/>
        <v>1.0062238110448192</v>
      </c>
    </row>
    <row r="90" spans="1:9" ht="16" x14ac:dyDescent="0.2">
      <c r="A90" s="32">
        <v>45155</v>
      </c>
      <c r="B90" s="31">
        <v>381.86016799999999</v>
      </c>
      <c r="C90">
        <f t="shared" si="5"/>
        <v>1.006165770083671</v>
      </c>
      <c r="G90">
        <v>89</v>
      </c>
      <c r="H90">
        <f t="shared" ca="1" si="3"/>
        <v>0.23091711840214579</v>
      </c>
      <c r="I90">
        <f t="shared" ca="1" si="4"/>
        <v>0.98971438229278352</v>
      </c>
    </row>
    <row r="91" spans="1:9" ht="16" x14ac:dyDescent="0.2">
      <c r="A91" s="32">
        <v>45156</v>
      </c>
      <c r="B91" s="31">
        <v>379.49575800000002</v>
      </c>
      <c r="C91">
        <f t="shared" si="5"/>
        <v>1.006230399023327</v>
      </c>
      <c r="G91">
        <v>90</v>
      </c>
      <c r="H91">
        <f t="shared" ca="1" si="3"/>
        <v>0.7909335709220322</v>
      </c>
      <c r="I91">
        <f t="shared" ca="1" si="4"/>
        <v>1.0096575125857896</v>
      </c>
    </row>
    <row r="92" spans="1:9" ht="16" x14ac:dyDescent="0.2">
      <c r="A92" s="32">
        <v>45159</v>
      </c>
      <c r="B92" s="31">
        <v>375.99883999999997</v>
      </c>
      <c r="C92">
        <f t="shared" si="5"/>
        <v>1.0093003425223335</v>
      </c>
      <c r="G92">
        <v>91</v>
      </c>
      <c r="H92">
        <f t="shared" ca="1" si="3"/>
        <v>0.61828477550094907</v>
      </c>
      <c r="I92">
        <f t="shared" ca="1" si="4"/>
        <v>1.0030934100356201</v>
      </c>
    </row>
    <row r="93" spans="1:9" ht="16" x14ac:dyDescent="0.2">
      <c r="A93" s="32">
        <v>45160</v>
      </c>
      <c r="B93" s="31">
        <v>381.02569599999998</v>
      </c>
      <c r="C93">
        <f t="shared" si="5"/>
        <v>0.98680704201115088</v>
      </c>
      <c r="G93">
        <v>92</v>
      </c>
      <c r="H93">
        <f t="shared" ca="1" si="3"/>
        <v>3.8940056803591583E-2</v>
      </c>
      <c r="I93">
        <f t="shared" ca="1" si="4"/>
        <v>0.97645817530307499</v>
      </c>
    </row>
    <row r="94" spans="1:9" ht="16" x14ac:dyDescent="0.2">
      <c r="A94" s="32">
        <v>45161</v>
      </c>
      <c r="B94" s="31">
        <v>389.16198700000001</v>
      </c>
      <c r="C94">
        <f t="shared" si="5"/>
        <v>0.97909279099245627</v>
      </c>
      <c r="G94">
        <v>93</v>
      </c>
      <c r="H94">
        <f t="shared" ca="1" si="3"/>
        <v>0.1813570941230046</v>
      </c>
      <c r="I94">
        <f t="shared" ca="1" si="4"/>
        <v>0.98746423275665807</v>
      </c>
    </row>
    <row r="95" spans="1:9" ht="16" x14ac:dyDescent="0.2">
      <c r="A95" s="32">
        <v>45162</v>
      </c>
      <c r="B95" s="31">
        <v>384.48281900000001</v>
      </c>
      <c r="C95">
        <f t="shared" si="5"/>
        <v>1.0121700314520425</v>
      </c>
      <c r="G95">
        <v>94</v>
      </c>
      <c r="H95">
        <f t="shared" ca="1" si="3"/>
        <v>0.99967164904985495</v>
      </c>
      <c r="I95">
        <f t="shared" ca="1" si="4"/>
        <v>1.0431742253609055</v>
      </c>
    </row>
    <row r="96" spans="1:9" ht="16" x14ac:dyDescent="0.2">
      <c r="A96" s="32">
        <v>45163</v>
      </c>
      <c r="B96" s="31">
        <v>386.62374899999998</v>
      </c>
      <c r="C96">
        <f t="shared" si="5"/>
        <v>0.99446249743959736</v>
      </c>
      <c r="G96">
        <v>95</v>
      </c>
      <c r="H96">
        <f t="shared" ca="1" si="3"/>
        <v>0.55338869345520481</v>
      </c>
      <c r="I96">
        <f t="shared" ca="1" si="4"/>
        <v>1.0009416415478654</v>
      </c>
    </row>
    <row r="97" spans="1:9" ht="16" x14ac:dyDescent="0.2">
      <c r="A97" s="32">
        <v>45166</v>
      </c>
      <c r="B97" s="31">
        <v>388.77456699999999</v>
      </c>
      <c r="C97">
        <f t="shared" si="5"/>
        <v>0.99446769880911468</v>
      </c>
      <c r="G97">
        <v>96</v>
      </c>
      <c r="H97">
        <f t="shared" ca="1" si="3"/>
        <v>0.75430612982968581</v>
      </c>
      <c r="I97">
        <f t="shared" ca="1" si="4"/>
        <v>1.0080888776463666</v>
      </c>
    </row>
    <row r="98" spans="1:9" ht="16" x14ac:dyDescent="0.2">
      <c r="A98" s="32">
        <v>45167</v>
      </c>
      <c r="B98" s="31">
        <v>390.83578499999999</v>
      </c>
      <c r="C98">
        <f t="shared" si="5"/>
        <v>0.99472612775209412</v>
      </c>
      <c r="G98">
        <v>97</v>
      </c>
      <c r="H98">
        <f t="shared" ca="1" si="3"/>
        <v>0.14556745602575394</v>
      </c>
      <c r="I98">
        <f t="shared" ca="1" si="4"/>
        <v>0.9855876004990608</v>
      </c>
    </row>
    <row r="99" spans="1:9" ht="16" x14ac:dyDescent="0.2">
      <c r="A99" s="32">
        <v>45168</v>
      </c>
      <c r="B99" s="31">
        <v>390.71630900000002</v>
      </c>
      <c r="C99">
        <f t="shared" si="5"/>
        <v>1.0003057870819514</v>
      </c>
      <c r="G99">
        <v>98</v>
      </c>
      <c r="H99">
        <f t="shared" ca="1" si="3"/>
        <v>0.69093388382086929</v>
      </c>
      <c r="I99">
        <f t="shared" ca="1" si="4"/>
        <v>1.0056422182810449</v>
      </c>
    </row>
    <row r="100" spans="1:9" ht="16" x14ac:dyDescent="0.2">
      <c r="A100" s="32">
        <v>45169</v>
      </c>
      <c r="B100" s="31">
        <v>389.20275900000001</v>
      </c>
      <c r="C100">
        <f t="shared" si="5"/>
        <v>1.0038888470469451</v>
      </c>
      <c r="G100">
        <v>99</v>
      </c>
      <c r="H100">
        <f t="shared" ca="1" si="3"/>
        <v>0.31899308331146026</v>
      </c>
      <c r="I100">
        <f t="shared" ca="1" si="4"/>
        <v>0.99313799974975481</v>
      </c>
    </row>
    <row r="101" spans="1:9" ht="16" x14ac:dyDescent="0.2">
      <c r="A101" s="32">
        <v>45170</v>
      </c>
      <c r="B101" s="31">
        <v>392.56839000000002</v>
      </c>
      <c r="C101">
        <f t="shared" si="5"/>
        <v>0.99142663778915052</v>
      </c>
      <c r="G101">
        <v>100</v>
      </c>
      <c r="H101">
        <f t="shared" ca="1" si="3"/>
        <v>0.99744496339707012</v>
      </c>
      <c r="I101">
        <f t="shared" ca="1" si="4"/>
        <v>1.0353410372903444</v>
      </c>
    </row>
    <row r="102" spans="1:9" ht="16" x14ac:dyDescent="0.2">
      <c r="A102" s="32">
        <v>45174</v>
      </c>
      <c r="B102" s="31">
        <v>391.881348</v>
      </c>
      <c r="C102">
        <f t="shared" si="5"/>
        <v>1.0017531888248992</v>
      </c>
      <c r="G102">
        <v>101</v>
      </c>
      <c r="H102">
        <f t="shared" ca="1" si="3"/>
        <v>0.7550828458249832</v>
      </c>
      <c r="I102">
        <f t="shared" ca="1" si="4"/>
        <v>1.0081207389488918</v>
      </c>
    </row>
    <row r="103" spans="1:9" ht="16" x14ac:dyDescent="0.2">
      <c r="A103" s="32">
        <v>45175</v>
      </c>
      <c r="B103" s="31">
        <v>392.47879</v>
      </c>
      <c r="C103">
        <f t="shared" si="5"/>
        <v>0.99847777251861181</v>
      </c>
    </row>
    <row r="104" spans="1:9" ht="16" x14ac:dyDescent="0.2">
      <c r="A104" s="32">
        <v>45176</v>
      </c>
      <c r="B104" s="31">
        <v>391.91119400000002</v>
      </c>
      <c r="C104">
        <f t="shared" si="5"/>
        <v>1.001448277080853</v>
      </c>
    </row>
    <row r="105" spans="1:9" ht="16" x14ac:dyDescent="0.2">
      <c r="A105" s="32">
        <v>45177</v>
      </c>
      <c r="B105" s="31">
        <v>389.05337500000002</v>
      </c>
      <c r="C105">
        <f t="shared" si="5"/>
        <v>1.0073455705145855</v>
      </c>
    </row>
    <row r="106" spans="1:9" ht="16" x14ac:dyDescent="0.2">
      <c r="A106" s="32">
        <v>45180</v>
      </c>
      <c r="B106" s="31">
        <v>387.70910600000002</v>
      </c>
      <c r="C106">
        <f t="shared" si="5"/>
        <v>1.0034672102852287</v>
      </c>
    </row>
    <row r="107" spans="1:9" ht="16" x14ac:dyDescent="0.2">
      <c r="A107" s="32">
        <v>45181</v>
      </c>
      <c r="B107" s="31">
        <v>385.64788800000002</v>
      </c>
      <c r="C107">
        <f t="shared" si="5"/>
        <v>1.0053448185874676</v>
      </c>
    </row>
    <row r="108" spans="1:9" ht="16" x14ac:dyDescent="0.2">
      <c r="A108" s="32">
        <v>45182</v>
      </c>
      <c r="B108" s="31">
        <v>388.19702100000001</v>
      </c>
      <c r="C108">
        <f t="shared" si="5"/>
        <v>0.99343340401367997</v>
      </c>
    </row>
    <row r="109" spans="1:9" ht="16" x14ac:dyDescent="0.2">
      <c r="A109" s="32">
        <v>45183</v>
      </c>
      <c r="B109" s="31">
        <v>394.51016199999998</v>
      </c>
      <c r="C109">
        <f t="shared" si="5"/>
        <v>0.9839975199422113</v>
      </c>
    </row>
    <row r="110" spans="1:9" ht="16" x14ac:dyDescent="0.2">
      <c r="A110" s="32">
        <v>45184</v>
      </c>
      <c r="B110" s="31">
        <v>386.61376999999999</v>
      </c>
      <c r="C110">
        <f t="shared" si="5"/>
        <v>1.0204244975547561</v>
      </c>
    </row>
    <row r="111" spans="1:9" ht="16" x14ac:dyDescent="0.2">
      <c r="A111" s="32">
        <v>45187</v>
      </c>
      <c r="B111" s="31">
        <v>387.86843900000002</v>
      </c>
      <c r="C111">
        <f t="shared" si="5"/>
        <v>0.99676522017817482</v>
      </c>
    </row>
    <row r="112" spans="1:9" ht="16" x14ac:dyDescent="0.2">
      <c r="A112" s="32">
        <v>45188</v>
      </c>
      <c r="B112" s="31">
        <v>387.65933200000001</v>
      </c>
      <c r="C112">
        <f t="shared" si="5"/>
        <v>1.000539409173826</v>
      </c>
    </row>
    <row r="113" spans="1:3" ht="16" x14ac:dyDescent="0.2">
      <c r="A113" s="32">
        <v>45189</v>
      </c>
      <c r="B113" s="31">
        <v>384.60232500000001</v>
      </c>
      <c r="C113">
        <f t="shared" si="5"/>
        <v>1.0079484880909131</v>
      </c>
    </row>
    <row r="114" spans="1:3" ht="16" x14ac:dyDescent="0.2">
      <c r="A114" s="32">
        <v>45190</v>
      </c>
      <c r="B114" s="31">
        <v>370.73141500000003</v>
      </c>
      <c r="C114">
        <f t="shared" si="5"/>
        <v>1.0374149841064857</v>
      </c>
    </row>
    <row r="115" spans="1:3" ht="16" x14ac:dyDescent="0.2">
      <c r="A115" s="32">
        <v>45191</v>
      </c>
      <c r="B115" s="31">
        <v>370.11404399999998</v>
      </c>
      <c r="C115">
        <f t="shared" si="5"/>
        <v>1.0016680561302884</v>
      </c>
    </row>
    <row r="116" spans="1:3" ht="16" x14ac:dyDescent="0.2">
      <c r="A116" s="32">
        <v>45194</v>
      </c>
      <c r="B116" s="31">
        <v>369.88501000000002</v>
      </c>
      <c r="C116">
        <f t="shared" si="5"/>
        <v>1.0006192032491394</v>
      </c>
    </row>
    <row r="117" spans="1:3" ht="16" x14ac:dyDescent="0.2">
      <c r="A117" s="32">
        <v>45195</v>
      </c>
      <c r="B117" s="31">
        <v>362.52633700000001</v>
      </c>
      <c r="C117">
        <f t="shared" si="5"/>
        <v>1.0202983128367857</v>
      </c>
    </row>
    <row r="118" spans="1:3" ht="16" x14ac:dyDescent="0.2">
      <c r="A118" s="32">
        <v>45196</v>
      </c>
      <c r="B118" s="31">
        <v>361.52062999999998</v>
      </c>
      <c r="C118">
        <f t="shared" si="5"/>
        <v>1.0027818799718291</v>
      </c>
    </row>
    <row r="119" spans="1:3" ht="16" x14ac:dyDescent="0.2">
      <c r="A119" s="32">
        <v>45197</v>
      </c>
      <c r="B119" s="31">
        <v>366.96743800000002</v>
      </c>
      <c r="C119">
        <f t="shared" si="5"/>
        <v>0.98515724438744334</v>
      </c>
    </row>
    <row r="120" spans="1:3" ht="16" x14ac:dyDescent="0.2">
      <c r="A120" s="32">
        <v>45198</v>
      </c>
      <c r="B120" s="31">
        <v>363.860657</v>
      </c>
      <c r="C120">
        <f t="shared" si="5"/>
        <v>1.0085383812188302</v>
      </c>
    </row>
    <row r="121" spans="1:3" ht="16" x14ac:dyDescent="0.2">
      <c r="A121" s="32">
        <v>45201</v>
      </c>
      <c r="B121" s="31">
        <v>365.16513099999997</v>
      </c>
      <c r="C121">
        <f t="shared" si="5"/>
        <v>0.99642771478090564</v>
      </c>
    </row>
    <row r="122" spans="1:3" ht="16" x14ac:dyDescent="0.2">
      <c r="A122" s="32">
        <v>45202</v>
      </c>
      <c r="B122" s="31">
        <v>354.90878300000003</v>
      </c>
      <c r="C122">
        <f t="shared" si="5"/>
        <v>1.028898546587955</v>
      </c>
    </row>
    <row r="123" spans="1:3" ht="16" x14ac:dyDescent="0.2">
      <c r="A123" s="32">
        <v>45203</v>
      </c>
      <c r="B123" s="31">
        <v>360.74392699999999</v>
      </c>
      <c r="C123">
        <f t="shared" si="5"/>
        <v>0.98382469235580516</v>
      </c>
    </row>
    <row r="124" spans="1:3" ht="16" x14ac:dyDescent="0.2">
      <c r="A124" s="32">
        <v>45204</v>
      </c>
      <c r="B124" s="31">
        <v>359.74816900000002</v>
      </c>
      <c r="C124">
        <f t="shared" si="5"/>
        <v>1.0027679306965422</v>
      </c>
    </row>
    <row r="125" spans="1:3" ht="16" x14ac:dyDescent="0.2">
      <c r="A125" s="32">
        <v>45205</v>
      </c>
      <c r="B125" s="31">
        <v>362.51638800000001</v>
      </c>
      <c r="C125">
        <f t="shared" si="5"/>
        <v>0.99236387900896772</v>
      </c>
    </row>
    <row r="126" spans="1:3" ht="16" x14ac:dyDescent="0.2">
      <c r="A126" s="32">
        <v>45208</v>
      </c>
      <c r="B126" s="31">
        <v>364.91616800000003</v>
      </c>
      <c r="C126">
        <f t="shared" si="5"/>
        <v>0.99342374986246151</v>
      </c>
    </row>
    <row r="127" spans="1:3" ht="16" x14ac:dyDescent="0.2">
      <c r="A127" s="32">
        <v>45209</v>
      </c>
      <c r="B127" s="31">
        <v>368.01293900000002</v>
      </c>
      <c r="C127">
        <f t="shared" si="5"/>
        <v>0.99158515728165741</v>
      </c>
    </row>
    <row r="128" spans="1:3" ht="16" x14ac:dyDescent="0.2">
      <c r="A128" s="32">
        <v>45210</v>
      </c>
      <c r="B128" s="31">
        <v>370.323151</v>
      </c>
      <c r="C128">
        <f t="shared" si="5"/>
        <v>0.99376163225614811</v>
      </c>
    </row>
    <row r="129" spans="1:3" ht="16" x14ac:dyDescent="0.2">
      <c r="A129" s="32">
        <v>45211</v>
      </c>
      <c r="B129" s="31">
        <v>364.26895100000002</v>
      </c>
      <c r="C129">
        <f t="shared" si="5"/>
        <v>1.016620137355599</v>
      </c>
    </row>
    <row r="130" spans="1:3" ht="16" x14ac:dyDescent="0.2">
      <c r="A130" s="32">
        <v>45212</v>
      </c>
      <c r="B130" s="31">
        <v>362.16787699999998</v>
      </c>
      <c r="C130">
        <f t="shared" si="5"/>
        <v>1.0058013814405744</v>
      </c>
    </row>
    <row r="131" spans="1:3" ht="16" x14ac:dyDescent="0.2">
      <c r="A131" s="32">
        <v>45215</v>
      </c>
      <c r="B131" s="31">
        <v>365.981628</v>
      </c>
      <c r="C131">
        <f t="shared" si="5"/>
        <v>0.98957939222020175</v>
      </c>
    </row>
    <row r="132" spans="1:3" ht="16" x14ac:dyDescent="0.2">
      <c r="A132" s="32">
        <v>45216</v>
      </c>
      <c r="B132" s="31">
        <v>365.75259399999999</v>
      </c>
      <c r="C132">
        <f t="shared" ref="C132:C195" si="6">B131/B132</f>
        <v>1.0006261992498677</v>
      </c>
    </row>
    <row r="133" spans="1:3" ht="16" x14ac:dyDescent="0.2">
      <c r="A133" s="32">
        <v>45217</v>
      </c>
      <c r="B133" s="31">
        <v>358.37402300000002</v>
      </c>
      <c r="C133">
        <f t="shared" si="6"/>
        <v>1.020589022994002</v>
      </c>
    </row>
    <row r="134" spans="1:3" ht="16" x14ac:dyDescent="0.2">
      <c r="A134" s="32">
        <v>45218</v>
      </c>
      <c r="B134" s="31">
        <v>356.04391500000003</v>
      </c>
      <c r="C134">
        <f t="shared" si="6"/>
        <v>1.006544439890231</v>
      </c>
    </row>
    <row r="135" spans="1:3" ht="16" x14ac:dyDescent="0.2">
      <c r="A135" s="32">
        <v>45219</v>
      </c>
      <c r="B135" s="31">
        <v>348.54586799999998</v>
      </c>
      <c r="C135">
        <f t="shared" si="6"/>
        <v>1.021512368065141</v>
      </c>
    </row>
    <row r="136" spans="1:3" ht="16" x14ac:dyDescent="0.2">
      <c r="A136" s="32">
        <v>45222</v>
      </c>
      <c r="B136" s="31">
        <v>348.715149</v>
      </c>
      <c r="C136">
        <f t="shared" si="6"/>
        <v>0.99951455794081367</v>
      </c>
    </row>
    <row r="137" spans="1:3" ht="16" x14ac:dyDescent="0.2">
      <c r="A137" s="32">
        <v>45223</v>
      </c>
      <c r="B137" s="31">
        <v>346.46472199999999</v>
      </c>
      <c r="C137">
        <f t="shared" si="6"/>
        <v>1.0064954001290787</v>
      </c>
    </row>
    <row r="138" spans="1:3" ht="16" x14ac:dyDescent="0.2">
      <c r="A138" s="32">
        <v>45224</v>
      </c>
      <c r="B138" s="31">
        <v>347.64968900000002</v>
      </c>
      <c r="C138">
        <f t="shared" si="6"/>
        <v>0.99659149126982238</v>
      </c>
    </row>
    <row r="139" spans="1:3" ht="16" x14ac:dyDescent="0.2">
      <c r="A139" s="32">
        <v>45225</v>
      </c>
      <c r="B139" s="31">
        <v>346.78338600000001</v>
      </c>
      <c r="C139">
        <f t="shared" si="6"/>
        <v>1.002498109871965</v>
      </c>
    </row>
    <row r="140" spans="1:3" ht="16" x14ac:dyDescent="0.2">
      <c r="A140" s="32">
        <v>45226</v>
      </c>
      <c r="B140" s="31">
        <v>341.02789300000001</v>
      </c>
      <c r="C140">
        <f t="shared" si="6"/>
        <v>1.0168768981017045</v>
      </c>
    </row>
    <row r="141" spans="1:3" ht="16" x14ac:dyDescent="0.2">
      <c r="A141" s="32">
        <v>45229</v>
      </c>
      <c r="B141" s="31">
        <v>343.60690299999999</v>
      </c>
      <c r="C141">
        <f t="shared" si="6"/>
        <v>0.99249430096577551</v>
      </c>
    </row>
    <row r="142" spans="1:3" ht="16" x14ac:dyDescent="0.2">
      <c r="A142" s="32">
        <v>45230</v>
      </c>
      <c r="B142" s="31">
        <v>347.82891799999999</v>
      </c>
      <c r="C142">
        <f t="shared" si="6"/>
        <v>0.98786180567079818</v>
      </c>
    </row>
    <row r="143" spans="1:3" ht="16" x14ac:dyDescent="0.2">
      <c r="A143" s="32">
        <v>45231</v>
      </c>
      <c r="B143" s="31">
        <v>349.91006499999997</v>
      </c>
      <c r="C143">
        <f t="shared" si="6"/>
        <v>0.99405233741990251</v>
      </c>
    </row>
    <row r="144" spans="1:3" ht="16" x14ac:dyDescent="0.2">
      <c r="A144" s="32">
        <v>45232</v>
      </c>
      <c r="B144" s="31">
        <v>374.32611100000003</v>
      </c>
      <c r="C144">
        <f t="shared" si="6"/>
        <v>0.93477332923751066</v>
      </c>
    </row>
    <row r="145" spans="1:3" ht="16" x14ac:dyDescent="0.2">
      <c r="A145" s="32">
        <v>45233</v>
      </c>
      <c r="B145" s="31">
        <v>381.27648900000003</v>
      </c>
      <c r="C145">
        <f t="shared" si="6"/>
        <v>0.98177076688303222</v>
      </c>
    </row>
    <row r="146" spans="1:3" ht="16" x14ac:dyDescent="0.2">
      <c r="A146" s="32">
        <v>45236</v>
      </c>
      <c r="B146" s="31">
        <v>383.01907299999999</v>
      </c>
      <c r="C146">
        <f t="shared" si="6"/>
        <v>0.99545039888914366</v>
      </c>
    </row>
    <row r="147" spans="1:3" ht="16" x14ac:dyDescent="0.2">
      <c r="A147" s="32">
        <v>45237</v>
      </c>
      <c r="B147" s="31">
        <v>382.93945300000001</v>
      </c>
      <c r="C147">
        <f t="shared" si="6"/>
        <v>1.0002079179864498</v>
      </c>
    </row>
    <row r="148" spans="1:3" ht="16" x14ac:dyDescent="0.2">
      <c r="A148" s="32">
        <v>45238</v>
      </c>
      <c r="B148" s="31">
        <v>384.74176</v>
      </c>
      <c r="C148">
        <f t="shared" si="6"/>
        <v>0.99531554100080011</v>
      </c>
    </row>
    <row r="149" spans="1:3" ht="16" x14ac:dyDescent="0.2">
      <c r="A149" s="32">
        <v>45239</v>
      </c>
      <c r="B149" s="31">
        <v>386.03625499999998</v>
      </c>
      <c r="C149">
        <f t="shared" si="6"/>
        <v>0.99664670096853991</v>
      </c>
    </row>
    <row r="150" spans="1:3" ht="16" x14ac:dyDescent="0.2">
      <c r="A150" s="32">
        <v>45240</v>
      </c>
      <c r="B150" s="31">
        <v>392.29959100000002</v>
      </c>
      <c r="C150">
        <f t="shared" si="6"/>
        <v>0.98403430402760717</v>
      </c>
    </row>
    <row r="151" spans="1:3" ht="16" x14ac:dyDescent="0.2">
      <c r="A151" s="32">
        <v>45243</v>
      </c>
      <c r="B151" s="31">
        <v>393.13601699999998</v>
      </c>
      <c r="C151">
        <f t="shared" si="6"/>
        <v>0.99787242591919534</v>
      </c>
    </row>
    <row r="152" spans="1:3" ht="16" x14ac:dyDescent="0.2">
      <c r="A152" s="32">
        <v>45244</v>
      </c>
      <c r="B152" s="31">
        <v>402.19741800000003</v>
      </c>
      <c r="C152">
        <f t="shared" si="6"/>
        <v>0.97747026560971095</v>
      </c>
    </row>
    <row r="153" spans="1:3" ht="16" x14ac:dyDescent="0.2">
      <c r="A153" s="32">
        <v>45245</v>
      </c>
      <c r="B153" s="31">
        <v>400.355255</v>
      </c>
      <c r="C153">
        <f t="shared" si="6"/>
        <v>1.0046013208943643</v>
      </c>
    </row>
    <row r="154" spans="1:3" ht="16" x14ac:dyDescent="0.2">
      <c r="A154" s="32">
        <v>45246</v>
      </c>
      <c r="B154" s="31">
        <v>402.26711999999998</v>
      </c>
      <c r="C154">
        <f t="shared" si="6"/>
        <v>0.9952472749947846</v>
      </c>
    </row>
    <row r="155" spans="1:3" ht="16" x14ac:dyDescent="0.2">
      <c r="A155" s="32">
        <v>45247</v>
      </c>
      <c r="B155" s="31">
        <v>406.38955700000002</v>
      </c>
      <c r="C155">
        <f t="shared" si="6"/>
        <v>0.98985594750408401</v>
      </c>
    </row>
    <row r="156" spans="1:3" ht="16" x14ac:dyDescent="0.2">
      <c r="A156" s="32">
        <v>45250</v>
      </c>
      <c r="B156" s="31">
        <v>409.795074</v>
      </c>
      <c r="C156">
        <f t="shared" si="6"/>
        <v>0.99168970732918094</v>
      </c>
    </row>
    <row r="157" spans="1:3" ht="16" x14ac:dyDescent="0.2">
      <c r="A157" s="32">
        <v>45251</v>
      </c>
      <c r="B157" s="31">
        <v>412.00567599999999</v>
      </c>
      <c r="C157">
        <f t="shared" si="6"/>
        <v>0.9946345350834439</v>
      </c>
    </row>
    <row r="158" spans="1:3" ht="16" x14ac:dyDescent="0.2">
      <c r="A158" s="32">
        <v>45252</v>
      </c>
      <c r="B158" s="31">
        <v>413.339966</v>
      </c>
      <c r="C158">
        <f t="shared" si="6"/>
        <v>0.99677193083235505</v>
      </c>
    </row>
    <row r="159" spans="1:3" ht="16" x14ac:dyDescent="0.2">
      <c r="A159" s="32">
        <v>45254</v>
      </c>
      <c r="B159" s="31">
        <v>413.339966</v>
      </c>
      <c r="C159">
        <f t="shared" si="6"/>
        <v>1</v>
      </c>
    </row>
    <row r="160" spans="1:3" ht="16" x14ac:dyDescent="0.2">
      <c r="A160" s="32">
        <v>45257</v>
      </c>
      <c r="B160" s="31">
        <v>411.39404300000001</v>
      </c>
      <c r="C160">
        <f t="shared" si="6"/>
        <v>1.0047300709213234</v>
      </c>
    </row>
    <row r="161" spans="1:3" ht="16" x14ac:dyDescent="0.2">
      <c r="A161" s="32">
        <v>45258</v>
      </c>
      <c r="B161" s="31">
        <v>412.12252799999999</v>
      </c>
      <c r="C161">
        <f t="shared" si="6"/>
        <v>0.99823235821750567</v>
      </c>
    </row>
    <row r="162" spans="1:3" ht="16" x14ac:dyDescent="0.2">
      <c r="A162" s="32">
        <v>45259</v>
      </c>
      <c r="B162" s="31">
        <v>413.77908300000001</v>
      </c>
      <c r="C162">
        <f t="shared" si="6"/>
        <v>0.99599652310119302</v>
      </c>
    </row>
    <row r="163" spans="1:3" ht="16" x14ac:dyDescent="0.2">
      <c r="A163" s="32">
        <v>45260</v>
      </c>
      <c r="B163" s="31">
        <v>414.96658300000001</v>
      </c>
      <c r="C163">
        <f t="shared" si="6"/>
        <v>0.99713832378642397</v>
      </c>
    </row>
    <row r="164" spans="1:3" ht="16" x14ac:dyDescent="0.2">
      <c r="A164" s="32">
        <v>45261</v>
      </c>
      <c r="B164" s="31">
        <v>421.12377900000001</v>
      </c>
      <c r="C164">
        <f t="shared" si="6"/>
        <v>0.98537913006332511</v>
      </c>
    </row>
    <row r="165" spans="1:3" ht="16" x14ac:dyDescent="0.2">
      <c r="A165" s="32">
        <v>45264</v>
      </c>
      <c r="B165" s="31">
        <v>423.309235</v>
      </c>
      <c r="C165">
        <f t="shared" si="6"/>
        <v>0.99483721161906613</v>
      </c>
    </row>
    <row r="166" spans="1:3" ht="16" x14ac:dyDescent="0.2">
      <c r="A166" s="32">
        <v>45265</v>
      </c>
      <c r="B166" s="31">
        <v>422.27139299999999</v>
      </c>
      <c r="C166">
        <f t="shared" si="6"/>
        <v>1.0024577606184182</v>
      </c>
    </row>
    <row r="167" spans="1:3" ht="16" x14ac:dyDescent="0.2">
      <c r="A167" s="32">
        <v>45266</v>
      </c>
      <c r="B167" s="31">
        <v>417.79074100000003</v>
      </c>
      <c r="C167">
        <f t="shared" si="6"/>
        <v>1.010724632119121</v>
      </c>
    </row>
    <row r="168" spans="1:3" ht="16" x14ac:dyDescent="0.2">
      <c r="A168" s="32">
        <v>45267</v>
      </c>
      <c r="B168" s="31">
        <v>416.513397</v>
      </c>
      <c r="C168">
        <f t="shared" si="6"/>
        <v>1.0030667536967606</v>
      </c>
    </row>
    <row r="169" spans="1:3" ht="16" x14ac:dyDescent="0.2">
      <c r="A169" s="32">
        <v>45268</v>
      </c>
      <c r="B169" s="31">
        <v>414.51754799999998</v>
      </c>
      <c r="C169">
        <f t="shared" si="6"/>
        <v>1.0048148721559069</v>
      </c>
    </row>
    <row r="170" spans="1:3" ht="16" x14ac:dyDescent="0.2">
      <c r="A170" s="32">
        <v>45271</v>
      </c>
      <c r="B170" s="31">
        <v>422.87014799999997</v>
      </c>
      <c r="C170">
        <f t="shared" si="6"/>
        <v>0.98024783721550379</v>
      </c>
    </row>
    <row r="171" spans="1:3" ht="16" x14ac:dyDescent="0.2">
      <c r="A171" s="32">
        <v>45272</v>
      </c>
      <c r="B171" s="31">
        <v>425.92379799999998</v>
      </c>
      <c r="C171">
        <f t="shared" si="6"/>
        <v>0.99283052505086833</v>
      </c>
    </row>
    <row r="172" spans="1:3" ht="16" x14ac:dyDescent="0.2">
      <c r="A172" s="32">
        <v>45273</v>
      </c>
      <c r="B172" s="31">
        <v>434.35626200000002</v>
      </c>
      <c r="C172">
        <f t="shared" si="6"/>
        <v>0.98058629577210965</v>
      </c>
    </row>
    <row r="173" spans="1:3" ht="16" x14ac:dyDescent="0.2">
      <c r="A173" s="32">
        <v>45274</v>
      </c>
      <c r="B173" s="31">
        <v>436.87103300000001</v>
      </c>
      <c r="C173">
        <f t="shared" si="6"/>
        <v>0.99424367648564149</v>
      </c>
    </row>
    <row r="174" spans="1:3" ht="16" x14ac:dyDescent="0.2">
      <c r="A174" s="32">
        <v>45275</v>
      </c>
      <c r="B174" s="31">
        <v>434.87518299999999</v>
      </c>
      <c r="C174">
        <f t="shared" si="6"/>
        <v>1.0045894778042554</v>
      </c>
    </row>
    <row r="175" spans="1:3" ht="16" x14ac:dyDescent="0.2">
      <c r="A175" s="32">
        <v>45278</v>
      </c>
      <c r="B175" s="31">
        <v>435.50387599999999</v>
      </c>
      <c r="C175">
        <f t="shared" si="6"/>
        <v>0.99855640090789921</v>
      </c>
    </row>
    <row r="176" spans="1:3" ht="16" x14ac:dyDescent="0.2">
      <c r="A176" s="32">
        <v>45279</v>
      </c>
      <c r="B176" s="31">
        <v>435.75335699999999</v>
      </c>
      <c r="C176">
        <f t="shared" si="6"/>
        <v>0.99942747199535631</v>
      </c>
    </row>
    <row r="177" spans="1:3" ht="16" x14ac:dyDescent="0.2">
      <c r="A177" s="32">
        <v>45280</v>
      </c>
      <c r="B177" s="31">
        <v>426.94168100000002</v>
      </c>
      <c r="C177">
        <f t="shared" si="6"/>
        <v>1.0206390624109618</v>
      </c>
    </row>
    <row r="178" spans="1:3" ht="16" x14ac:dyDescent="0.2">
      <c r="A178" s="32">
        <v>45281</v>
      </c>
      <c r="B178" s="31">
        <v>431.79159499999997</v>
      </c>
      <c r="C178">
        <f t="shared" si="6"/>
        <v>0.98876792865780549</v>
      </c>
    </row>
    <row r="179" spans="1:3" ht="16" x14ac:dyDescent="0.2">
      <c r="A179" s="32">
        <v>45282</v>
      </c>
      <c r="B179" s="31">
        <v>433.93713400000001</v>
      </c>
      <c r="C179">
        <f t="shared" si="6"/>
        <v>0.99505564554887793</v>
      </c>
    </row>
    <row r="180" spans="1:3" ht="16" x14ac:dyDescent="0.2">
      <c r="A180" s="32">
        <v>45286</v>
      </c>
      <c r="B180" s="31">
        <v>435.32424900000001</v>
      </c>
      <c r="C180">
        <f t="shared" si="6"/>
        <v>0.99681360502387273</v>
      </c>
    </row>
    <row r="181" spans="1:3" ht="16" x14ac:dyDescent="0.2">
      <c r="A181" s="32">
        <v>45287</v>
      </c>
      <c r="B181" s="31">
        <v>439.08642600000002</v>
      </c>
      <c r="C181">
        <f t="shared" si="6"/>
        <v>0.9914318075503431</v>
      </c>
    </row>
    <row r="182" spans="1:3" ht="16" x14ac:dyDescent="0.2">
      <c r="A182" s="32">
        <v>45288</v>
      </c>
      <c r="B182" s="31">
        <v>440.92257699999999</v>
      </c>
      <c r="C182">
        <f t="shared" si="6"/>
        <v>0.99583566118910716</v>
      </c>
    </row>
    <row r="183" spans="1:3" ht="16" x14ac:dyDescent="0.2">
      <c r="A183" s="32">
        <v>45289</v>
      </c>
      <c r="B183" s="31">
        <v>439.60531600000002</v>
      </c>
      <c r="C183">
        <f t="shared" si="6"/>
        <v>1.002996462854421</v>
      </c>
    </row>
    <row r="184" spans="1:3" ht="16" x14ac:dyDescent="0.2">
      <c r="A184" s="32">
        <v>45293</v>
      </c>
      <c r="B184" s="31">
        <v>435.48391700000002</v>
      </c>
      <c r="C184">
        <f t="shared" si="6"/>
        <v>1.0094639522588844</v>
      </c>
    </row>
    <row r="185" spans="1:3" ht="16" x14ac:dyDescent="0.2">
      <c r="A185" s="32">
        <v>45294</v>
      </c>
      <c r="B185" s="31">
        <v>428.967468</v>
      </c>
      <c r="C185">
        <f t="shared" si="6"/>
        <v>1.0151910097760608</v>
      </c>
    </row>
    <row r="186" spans="1:3" ht="16" x14ac:dyDescent="0.2">
      <c r="A186" s="32">
        <v>45295</v>
      </c>
      <c r="B186" s="31">
        <v>428.77786300000002</v>
      </c>
      <c r="C186">
        <f t="shared" si="6"/>
        <v>1.0004421986682648</v>
      </c>
    </row>
    <row r="187" spans="1:3" ht="16" x14ac:dyDescent="0.2">
      <c r="A187" s="32">
        <v>45296</v>
      </c>
      <c r="B187" s="31">
        <v>427.041473</v>
      </c>
      <c r="C187">
        <f t="shared" si="6"/>
        <v>1.0040660921942821</v>
      </c>
    </row>
    <row r="188" spans="1:3" ht="16" x14ac:dyDescent="0.2">
      <c r="A188" s="32">
        <v>45299</v>
      </c>
      <c r="B188" s="31">
        <v>431.27267499999999</v>
      </c>
      <c r="C188">
        <f t="shared" si="6"/>
        <v>0.99018903295925254</v>
      </c>
    </row>
    <row r="189" spans="1:3" ht="16" x14ac:dyDescent="0.2">
      <c r="A189" s="32">
        <v>45300</v>
      </c>
      <c r="B189" s="31">
        <v>429.27682499999997</v>
      </c>
      <c r="C189">
        <f t="shared" si="6"/>
        <v>1.004649330883399</v>
      </c>
    </row>
    <row r="190" spans="1:3" ht="16" x14ac:dyDescent="0.2">
      <c r="A190" s="32">
        <v>45301</v>
      </c>
      <c r="B190" s="31">
        <v>432.230682</v>
      </c>
      <c r="C190">
        <f t="shared" si="6"/>
        <v>0.99316601730739695</v>
      </c>
    </row>
    <row r="191" spans="1:3" ht="16" x14ac:dyDescent="0.2">
      <c r="A191" s="32">
        <v>45302</v>
      </c>
      <c r="B191" s="31">
        <v>433.28848299999999</v>
      </c>
      <c r="C191">
        <f t="shared" si="6"/>
        <v>0.99755866808950011</v>
      </c>
    </row>
    <row r="192" spans="1:3" ht="16" x14ac:dyDescent="0.2">
      <c r="A192" s="32">
        <v>45303</v>
      </c>
      <c r="B192" s="31">
        <v>436.09265099999999</v>
      </c>
      <c r="C192">
        <f t="shared" si="6"/>
        <v>0.99356978845305055</v>
      </c>
    </row>
    <row r="193" spans="1:3" ht="16" x14ac:dyDescent="0.2">
      <c r="A193" s="32">
        <v>45307</v>
      </c>
      <c r="B193" s="31">
        <v>435.64355499999999</v>
      </c>
      <c r="C193">
        <f t="shared" si="6"/>
        <v>1.001030879476686</v>
      </c>
    </row>
    <row r="194" spans="1:3" ht="16" x14ac:dyDescent="0.2">
      <c r="A194" s="32">
        <v>45308</v>
      </c>
      <c r="B194" s="31">
        <v>436.82113600000002</v>
      </c>
      <c r="C194">
        <f t="shared" si="6"/>
        <v>0.99730420324716151</v>
      </c>
    </row>
    <row r="195" spans="1:3" ht="16" x14ac:dyDescent="0.2">
      <c r="A195" s="32">
        <v>45309</v>
      </c>
      <c r="B195" s="31">
        <v>438.68725599999999</v>
      </c>
      <c r="C195">
        <f t="shared" si="6"/>
        <v>0.99574612671219254</v>
      </c>
    </row>
    <row r="196" spans="1:3" ht="16" x14ac:dyDescent="0.2">
      <c r="A196" s="32">
        <v>45310</v>
      </c>
      <c r="B196" s="31">
        <v>441.03237899999999</v>
      </c>
      <c r="C196">
        <f t="shared" ref="C196:C253" si="7">B195/B196</f>
        <v>0.99468265118013022</v>
      </c>
    </row>
    <row r="197" spans="1:3" ht="16" x14ac:dyDescent="0.2">
      <c r="A197" s="32">
        <v>45313</v>
      </c>
      <c r="B197" s="31">
        <v>443.53714000000002</v>
      </c>
      <c r="C197">
        <f t="shared" si="7"/>
        <v>0.99435275927513078</v>
      </c>
    </row>
    <row r="198" spans="1:3" ht="16" x14ac:dyDescent="0.2">
      <c r="A198" s="32">
        <v>45314</v>
      </c>
      <c r="B198" s="31">
        <v>445.562927</v>
      </c>
      <c r="C198">
        <f t="shared" si="7"/>
        <v>0.99545342110565682</v>
      </c>
    </row>
    <row r="199" spans="1:3" ht="16" x14ac:dyDescent="0.2">
      <c r="A199" s="32">
        <v>45315</v>
      </c>
      <c r="B199" s="31">
        <v>444.974152</v>
      </c>
      <c r="C199">
        <f t="shared" si="7"/>
        <v>1.0013231667443012</v>
      </c>
    </row>
    <row r="200" spans="1:3" ht="16" x14ac:dyDescent="0.2">
      <c r="A200" s="32">
        <v>45316</v>
      </c>
      <c r="B200" s="31">
        <v>448.40701300000001</v>
      </c>
      <c r="C200">
        <f t="shared" si="7"/>
        <v>0.99234431911081644</v>
      </c>
    </row>
    <row r="201" spans="1:3" ht="16" x14ac:dyDescent="0.2">
      <c r="A201" s="32">
        <v>45317</v>
      </c>
      <c r="B201" s="31">
        <v>445.672729</v>
      </c>
      <c r="C201">
        <f t="shared" si="7"/>
        <v>1.0061351835597732</v>
      </c>
    </row>
    <row r="202" spans="1:3" ht="16" x14ac:dyDescent="0.2">
      <c r="A202" s="32">
        <v>45320</v>
      </c>
      <c r="B202" s="31">
        <v>448.87603799999999</v>
      </c>
      <c r="C202">
        <f t="shared" si="7"/>
        <v>0.99286371129483197</v>
      </c>
    </row>
    <row r="203" spans="1:3" ht="16" x14ac:dyDescent="0.2">
      <c r="A203" s="32">
        <v>45321</v>
      </c>
      <c r="B203" s="31">
        <v>453.61617999999999</v>
      </c>
      <c r="C203">
        <f t="shared" si="7"/>
        <v>0.9895503242410798</v>
      </c>
    </row>
    <row r="204" spans="1:3" ht="16" x14ac:dyDescent="0.2">
      <c r="A204" s="32">
        <v>45322</v>
      </c>
      <c r="B204" s="31">
        <v>447.41909800000002</v>
      </c>
      <c r="C204">
        <f t="shared" si="7"/>
        <v>1.0138507319595911</v>
      </c>
    </row>
    <row r="205" spans="1:3" ht="16" x14ac:dyDescent="0.2">
      <c r="A205" s="32">
        <v>45323</v>
      </c>
      <c r="B205" s="31">
        <v>456.27066000000002</v>
      </c>
      <c r="C205">
        <f t="shared" si="7"/>
        <v>0.98060019463009085</v>
      </c>
    </row>
    <row r="206" spans="1:3" ht="16" x14ac:dyDescent="0.2">
      <c r="A206" s="32">
        <v>45324</v>
      </c>
      <c r="B206" s="31">
        <v>453.10723899999999</v>
      </c>
      <c r="C206">
        <f t="shared" si="7"/>
        <v>1.0069816165528092</v>
      </c>
    </row>
    <row r="207" spans="1:3" ht="16" x14ac:dyDescent="0.2">
      <c r="A207" s="32">
        <v>45327</v>
      </c>
      <c r="B207" s="31">
        <v>450.60247800000002</v>
      </c>
      <c r="C207">
        <f t="shared" si="7"/>
        <v>1.0055586933545446</v>
      </c>
    </row>
    <row r="208" spans="1:3" ht="16" x14ac:dyDescent="0.2">
      <c r="A208" s="32">
        <v>45328</v>
      </c>
      <c r="B208" s="31">
        <v>452.348816</v>
      </c>
      <c r="C208">
        <f t="shared" si="7"/>
        <v>0.99613939964418963</v>
      </c>
    </row>
    <row r="209" spans="1:3" ht="16" x14ac:dyDescent="0.2">
      <c r="A209" s="32">
        <v>45329</v>
      </c>
      <c r="B209" s="31">
        <v>458.76547199999999</v>
      </c>
      <c r="C209">
        <f t="shared" si="7"/>
        <v>0.98601321068905556</v>
      </c>
    </row>
    <row r="210" spans="1:3" ht="16" x14ac:dyDescent="0.2">
      <c r="A210" s="32">
        <v>45330</v>
      </c>
      <c r="B210" s="31">
        <v>435.72341899999998</v>
      </c>
      <c r="C210">
        <f t="shared" si="7"/>
        <v>1.0528822918283398</v>
      </c>
    </row>
    <row r="211" spans="1:3" ht="16" x14ac:dyDescent="0.2">
      <c r="A211" s="32">
        <v>45331</v>
      </c>
      <c r="B211" s="31">
        <v>436.98080399999998</v>
      </c>
      <c r="C211">
        <f t="shared" si="7"/>
        <v>0.99712256239063535</v>
      </c>
    </row>
    <row r="212" spans="1:3" ht="16" x14ac:dyDescent="0.2">
      <c r="A212" s="32">
        <v>45334</v>
      </c>
      <c r="B212" s="31">
        <v>428.63815299999999</v>
      </c>
      <c r="C212">
        <f t="shared" si="7"/>
        <v>1.0194631554415083</v>
      </c>
    </row>
    <row r="213" spans="1:3" ht="16" x14ac:dyDescent="0.2">
      <c r="A213" s="32">
        <v>45335</v>
      </c>
      <c r="B213" s="31">
        <v>421.60281400000002</v>
      </c>
      <c r="C213">
        <f t="shared" si="7"/>
        <v>1.0166871253378302</v>
      </c>
    </row>
    <row r="214" spans="1:3" ht="16" x14ac:dyDescent="0.2">
      <c r="A214" s="32">
        <v>45336</v>
      </c>
      <c r="B214" s="31">
        <v>420.335419</v>
      </c>
      <c r="C214">
        <f t="shared" si="7"/>
        <v>1.0030151991545591</v>
      </c>
    </row>
    <row r="215" spans="1:3" ht="16" x14ac:dyDescent="0.2">
      <c r="A215" s="32">
        <v>45337</v>
      </c>
      <c r="B215" s="31">
        <v>423.60861199999999</v>
      </c>
      <c r="C215">
        <f t="shared" si="7"/>
        <v>0.99227307257860942</v>
      </c>
    </row>
    <row r="216" spans="1:3" ht="16" x14ac:dyDescent="0.2">
      <c r="A216" s="32">
        <v>45338</v>
      </c>
      <c r="B216" s="31">
        <v>422.69055200000003</v>
      </c>
      <c r="C216">
        <f t="shared" si="7"/>
        <v>1.002171943507268</v>
      </c>
    </row>
    <row r="217" spans="1:3" ht="16" x14ac:dyDescent="0.2">
      <c r="A217" s="32">
        <v>45342</v>
      </c>
      <c r="B217" s="31">
        <v>425.12548800000002</v>
      </c>
      <c r="C217">
        <f t="shared" si="7"/>
        <v>0.99427242997954524</v>
      </c>
    </row>
    <row r="218" spans="1:3" ht="16" x14ac:dyDescent="0.2">
      <c r="A218" s="32">
        <v>45343</v>
      </c>
      <c r="B218" s="31">
        <v>423.44894399999998</v>
      </c>
      <c r="C218">
        <f t="shared" si="7"/>
        <v>1.0039592588994626</v>
      </c>
    </row>
    <row r="219" spans="1:3" ht="16" x14ac:dyDescent="0.2">
      <c r="A219" s="32">
        <v>45344</v>
      </c>
      <c r="B219" s="31">
        <v>434.31634500000001</v>
      </c>
      <c r="C219">
        <f t="shared" si="7"/>
        <v>0.97497814409908978</v>
      </c>
    </row>
    <row r="220" spans="1:3" ht="16" x14ac:dyDescent="0.2">
      <c r="A220" s="32">
        <v>45345</v>
      </c>
      <c r="B220" s="31">
        <v>437.35998499999999</v>
      </c>
      <c r="C220">
        <f t="shared" si="7"/>
        <v>0.993040881414883</v>
      </c>
    </row>
    <row r="221" spans="1:3" ht="16" x14ac:dyDescent="0.2">
      <c r="A221" s="32">
        <v>45348</v>
      </c>
      <c r="B221" s="31">
        <v>433.41000400000001</v>
      </c>
      <c r="C221">
        <f t="shared" si="7"/>
        <v>1.0091137282562586</v>
      </c>
    </row>
    <row r="222" spans="1:3" ht="16" x14ac:dyDescent="0.2">
      <c r="A222" s="32">
        <v>45349</v>
      </c>
      <c r="B222" s="31">
        <v>427.83999599999999</v>
      </c>
      <c r="C222">
        <f t="shared" si="7"/>
        <v>1.0130189043849935</v>
      </c>
    </row>
    <row r="223" spans="1:3" ht="16" x14ac:dyDescent="0.2">
      <c r="A223" s="32">
        <v>45350</v>
      </c>
      <c r="B223" s="31">
        <v>429.39001500000001</v>
      </c>
      <c r="C223">
        <f t="shared" si="7"/>
        <v>0.996390183875142</v>
      </c>
    </row>
    <row r="224" spans="1:3" ht="16" x14ac:dyDescent="0.2">
      <c r="A224" s="32">
        <v>45351</v>
      </c>
      <c r="B224" s="31">
        <v>428.38000499999998</v>
      </c>
      <c r="C224">
        <f t="shared" si="7"/>
        <v>1.0023577430977433</v>
      </c>
    </row>
    <row r="225" spans="1:3" ht="16" x14ac:dyDescent="0.2">
      <c r="A225" s="32">
        <v>45352</v>
      </c>
      <c r="B225" s="31">
        <v>429.01001000000002</v>
      </c>
      <c r="C225">
        <f t="shared" si="7"/>
        <v>0.99853149114166351</v>
      </c>
    </row>
    <row r="226" spans="1:3" ht="16" x14ac:dyDescent="0.2">
      <c r="A226" s="32">
        <v>45355</v>
      </c>
      <c r="B226" s="31">
        <v>425.44000199999999</v>
      </c>
      <c r="C226">
        <f t="shared" si="7"/>
        <v>1.008391331288119</v>
      </c>
    </row>
    <row r="227" spans="1:3" ht="16" x14ac:dyDescent="0.2">
      <c r="A227" s="32">
        <v>45356</v>
      </c>
      <c r="B227" s="31">
        <v>422.30999800000001</v>
      </c>
      <c r="C227">
        <f t="shared" si="7"/>
        <v>1.0074116265653743</v>
      </c>
    </row>
    <row r="228" spans="1:3" ht="16" x14ac:dyDescent="0.2">
      <c r="A228" s="32">
        <v>45357</v>
      </c>
      <c r="B228" s="31">
        <v>426.14001500000001</v>
      </c>
      <c r="C228">
        <f t="shared" si="7"/>
        <v>0.99101230378470795</v>
      </c>
    </row>
    <row r="229" spans="1:3" ht="16" x14ac:dyDescent="0.2">
      <c r="A229" s="32">
        <v>45358</v>
      </c>
      <c r="B229" s="31">
        <v>426.67001299999998</v>
      </c>
      <c r="C229">
        <f t="shared" si="7"/>
        <v>0.99875782692982462</v>
      </c>
    </row>
    <row r="230" spans="1:3" ht="16" x14ac:dyDescent="0.2">
      <c r="A230" s="32">
        <v>45359</v>
      </c>
      <c r="B230" s="31">
        <v>428.23001099999999</v>
      </c>
      <c r="C230">
        <f t="shared" si="7"/>
        <v>0.99635710258522725</v>
      </c>
    </row>
    <row r="231" spans="1:3" ht="16" x14ac:dyDescent="0.2">
      <c r="A231" s="32">
        <v>45362</v>
      </c>
      <c r="B231" s="31">
        <v>426.67999300000002</v>
      </c>
      <c r="C231">
        <f t="shared" si="7"/>
        <v>1.0036327412239363</v>
      </c>
    </row>
    <row r="232" spans="1:3" ht="16" x14ac:dyDescent="0.2">
      <c r="A232" s="32">
        <v>45363</v>
      </c>
      <c r="B232" s="31">
        <v>428.60998499999999</v>
      </c>
      <c r="C232">
        <f t="shared" si="7"/>
        <v>0.99549709043759216</v>
      </c>
    </row>
    <row r="233" spans="1:3" ht="16" x14ac:dyDescent="0.2">
      <c r="A233" s="32">
        <v>45364</v>
      </c>
      <c r="B233" s="31">
        <v>428.02999899999998</v>
      </c>
      <c r="C233">
        <f t="shared" si="7"/>
        <v>1.0013550125022896</v>
      </c>
    </row>
    <row r="234" spans="1:3" ht="16" x14ac:dyDescent="0.2">
      <c r="A234" s="32">
        <v>45365</v>
      </c>
      <c r="B234" s="31">
        <v>423.47000100000002</v>
      </c>
      <c r="C234">
        <f t="shared" si="7"/>
        <v>1.010768172454322</v>
      </c>
    </row>
    <row r="235" spans="1:3" ht="16" x14ac:dyDescent="0.2">
      <c r="A235" s="32">
        <v>45366</v>
      </c>
      <c r="B235" s="31">
        <v>422.80999800000001</v>
      </c>
      <c r="C235">
        <f t="shared" si="7"/>
        <v>1.0015609919422956</v>
      </c>
    </row>
    <row r="236" spans="1:3" ht="16" x14ac:dyDescent="0.2">
      <c r="A236" s="32">
        <v>45369</v>
      </c>
      <c r="B236" s="31">
        <v>421.75</v>
      </c>
      <c r="C236">
        <f t="shared" si="7"/>
        <v>1.0025133325429758</v>
      </c>
    </row>
    <row r="237" spans="1:3" ht="16" x14ac:dyDescent="0.2">
      <c r="A237" s="32">
        <v>45370</v>
      </c>
      <c r="B237" s="31">
        <v>423.97000100000002</v>
      </c>
      <c r="C237">
        <f t="shared" si="7"/>
        <v>0.99476377810985728</v>
      </c>
    </row>
    <row r="238" spans="1:3" ht="16" x14ac:dyDescent="0.2">
      <c r="A238" s="32">
        <v>45371</v>
      </c>
      <c r="B238" s="31">
        <v>426.02999899999998</v>
      </c>
      <c r="C238">
        <f t="shared" si="7"/>
        <v>0.99516466444889962</v>
      </c>
    </row>
    <row r="239" spans="1:3" ht="16" x14ac:dyDescent="0.2">
      <c r="A239" s="32">
        <v>45372</v>
      </c>
      <c r="B239" s="31">
        <v>428.54998799999998</v>
      </c>
      <c r="C239">
        <f t="shared" si="7"/>
        <v>0.99411973148859356</v>
      </c>
    </row>
    <row r="240" spans="1:3" ht="16" x14ac:dyDescent="0.2">
      <c r="A240" s="32">
        <v>45373</v>
      </c>
      <c r="B240" s="31">
        <v>419.13000499999998</v>
      </c>
      <c r="C240">
        <f t="shared" si="7"/>
        <v>1.0224750862205629</v>
      </c>
    </row>
    <row r="241" spans="1:3" ht="16" x14ac:dyDescent="0.2">
      <c r="A241" s="32">
        <v>45376</v>
      </c>
      <c r="B241" s="31">
        <v>418.48001099999999</v>
      </c>
      <c r="C241">
        <f t="shared" si="7"/>
        <v>1.0015532259197919</v>
      </c>
    </row>
    <row r="242" spans="1:3" ht="16" x14ac:dyDescent="0.2">
      <c r="A242" s="32">
        <v>45377</v>
      </c>
      <c r="B242" s="31">
        <v>419.48998999999998</v>
      </c>
      <c r="C242">
        <f t="shared" si="7"/>
        <v>0.99759236448049693</v>
      </c>
    </row>
    <row r="243" spans="1:3" ht="16" x14ac:dyDescent="0.2">
      <c r="A243" s="32">
        <v>45378</v>
      </c>
      <c r="B243" s="31">
        <v>422.80999800000001</v>
      </c>
      <c r="C243">
        <f t="shared" si="7"/>
        <v>0.99214775427330359</v>
      </c>
    </row>
    <row r="244" spans="1:3" ht="16" x14ac:dyDescent="0.2">
      <c r="A244" s="32">
        <v>45379</v>
      </c>
      <c r="B244" s="31">
        <v>425.45001200000002</v>
      </c>
      <c r="C244">
        <f t="shared" si="7"/>
        <v>0.99379477276874539</v>
      </c>
    </row>
    <row r="245" spans="1:3" ht="16" x14ac:dyDescent="0.2">
      <c r="A245" s="32">
        <v>45383</v>
      </c>
      <c r="B245" s="31">
        <v>427.08999599999999</v>
      </c>
      <c r="C245">
        <f t="shared" si="7"/>
        <v>0.9961600973673943</v>
      </c>
    </row>
    <row r="246" spans="1:3" ht="16" x14ac:dyDescent="0.2">
      <c r="A246" s="32">
        <v>45384</v>
      </c>
      <c r="B246" s="31">
        <v>426.10998499999999</v>
      </c>
      <c r="C246">
        <f t="shared" si="7"/>
        <v>1.0022999015148635</v>
      </c>
    </row>
    <row r="247" spans="1:3" ht="16" x14ac:dyDescent="0.2">
      <c r="A247" s="32">
        <v>45385</v>
      </c>
      <c r="B247" s="31">
        <v>426.459991</v>
      </c>
      <c r="C247">
        <f t="shared" si="7"/>
        <v>0.99917927588194311</v>
      </c>
    </row>
    <row r="248" spans="1:3" ht="16" x14ac:dyDescent="0.2">
      <c r="A248" s="32">
        <v>45386</v>
      </c>
      <c r="B248" s="31">
        <v>428.42001299999998</v>
      </c>
      <c r="C248">
        <f t="shared" si="7"/>
        <v>0.99542499897174508</v>
      </c>
    </row>
    <row r="249" spans="1:3" ht="16" x14ac:dyDescent="0.2">
      <c r="A249" s="32">
        <v>45387</v>
      </c>
      <c r="B249" s="31">
        <v>431.58999599999999</v>
      </c>
      <c r="C249">
        <f t="shared" si="7"/>
        <v>0.99265510547190716</v>
      </c>
    </row>
    <row r="250" spans="1:3" ht="16" x14ac:dyDescent="0.2">
      <c r="A250" s="32">
        <v>45390</v>
      </c>
      <c r="B250" s="31">
        <v>434.10998499999999</v>
      </c>
      <c r="C250">
        <f t="shared" si="7"/>
        <v>0.99419504483408738</v>
      </c>
    </row>
    <row r="251" spans="1:3" ht="16" x14ac:dyDescent="0.2">
      <c r="A251" s="32">
        <v>45391</v>
      </c>
      <c r="B251" s="31">
        <v>435</v>
      </c>
      <c r="C251">
        <f t="shared" si="7"/>
        <v>0.99795398850574712</v>
      </c>
    </row>
    <row r="252" spans="1:3" ht="16" x14ac:dyDescent="0.2">
      <c r="A252" s="32">
        <v>45392</v>
      </c>
      <c r="B252" s="31">
        <v>424.040009</v>
      </c>
      <c r="C252">
        <f t="shared" si="7"/>
        <v>1.0258465964705703</v>
      </c>
    </row>
    <row r="253" spans="1:3" ht="16" x14ac:dyDescent="0.2">
      <c r="A253" s="32">
        <v>45393</v>
      </c>
      <c r="B253" s="31">
        <v>422.92001299999998</v>
      </c>
      <c r="C253">
        <f t="shared" si="7"/>
        <v>1.0026482454496661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5182-052F-3C41-8D6C-FF3AC2C4790C}">
  <dimension ref="A1:E253"/>
  <sheetViews>
    <sheetView zoomScale="220" workbookViewId="0">
      <selection activeCell="A253" sqref="A253"/>
    </sheetView>
  </sheetViews>
  <sheetFormatPr baseColWidth="10" defaultRowHeight="15" x14ac:dyDescent="0.2"/>
  <cols>
    <col min="3" max="3" width="12.6640625" bestFit="1" customWidth="1"/>
    <col min="4" max="4" width="41.83203125" bestFit="1" customWidth="1"/>
    <col min="5" max="5" width="12.6640625" bestFit="1" customWidth="1"/>
  </cols>
  <sheetData>
    <row r="1" spans="1:5" ht="16" x14ac:dyDescent="0.2">
      <c r="A1" s="31" t="s">
        <v>0</v>
      </c>
      <c r="B1" s="31" t="s">
        <v>1</v>
      </c>
      <c r="C1" t="s">
        <v>56</v>
      </c>
    </row>
    <row r="2" spans="1:5" ht="16" x14ac:dyDescent="0.2">
      <c r="A2" s="32">
        <v>45028</v>
      </c>
      <c r="B2" s="31">
        <v>339.68237299999998</v>
      </c>
    </row>
    <row r="3" spans="1:5" ht="16" x14ac:dyDescent="0.2">
      <c r="A3" s="32">
        <v>45029</v>
      </c>
      <c r="B3" s="31">
        <v>344.71630900000002</v>
      </c>
      <c r="C3">
        <f>LN(B3/B2)</f>
        <v>1.4710802092245472E-2</v>
      </c>
      <c r="D3" t="s">
        <v>57</v>
      </c>
      <c r="E3">
        <f>AVERAGE(C3:C252)</f>
        <v>8.8726731084781663E-4</v>
      </c>
    </row>
    <row r="4" spans="1:5" ht="16" x14ac:dyDescent="0.2">
      <c r="A4" s="32">
        <v>45030</v>
      </c>
      <c r="B4" s="31">
        <v>344.70642099999998</v>
      </c>
      <c r="C4">
        <f>LN(B4/B3)</f>
        <v>-2.8684867992995464E-5</v>
      </c>
    </row>
    <row r="5" spans="1:5" ht="16" x14ac:dyDescent="0.2">
      <c r="A5" s="32">
        <v>45033</v>
      </c>
      <c r="B5" s="31">
        <v>345.84600799999998</v>
      </c>
      <c r="C5">
        <f t="shared" ref="C5:C68" si="0">LN(B5/B4)</f>
        <v>3.300511262108609E-3</v>
      </c>
      <c r="D5" t="s">
        <v>58</v>
      </c>
      <c r="E5">
        <f>VAR(C3:C252)</f>
        <v>1.6560017430164128E-4</v>
      </c>
    </row>
    <row r="6" spans="1:5" ht="16" x14ac:dyDescent="0.2">
      <c r="A6" s="32">
        <v>45034</v>
      </c>
      <c r="B6" s="31">
        <v>348.97735599999999</v>
      </c>
      <c r="C6">
        <f t="shared" si="0"/>
        <v>9.0134251722590163E-3</v>
      </c>
    </row>
    <row r="7" spans="1:5" ht="16" x14ac:dyDescent="0.2">
      <c r="A7" s="32">
        <v>45035</v>
      </c>
      <c r="B7" s="31">
        <v>348.838593</v>
      </c>
      <c r="C7">
        <f t="shared" si="0"/>
        <v>-3.9770659305753673E-4</v>
      </c>
      <c r="D7" t="s">
        <v>59</v>
      </c>
      <c r="E7">
        <f>_xlfn.STDEV.P(C3:C252)</f>
        <v>1.2842810191092707E-2</v>
      </c>
    </row>
    <row r="8" spans="1:5" ht="16" x14ac:dyDescent="0.2">
      <c r="A8" s="32">
        <v>45036</v>
      </c>
      <c r="B8" s="31">
        <v>349.71066300000001</v>
      </c>
      <c r="C8">
        <f t="shared" si="0"/>
        <v>2.4968044717025998E-3</v>
      </c>
    </row>
    <row r="9" spans="1:5" ht="16" x14ac:dyDescent="0.2">
      <c r="A9" s="32">
        <v>45037</v>
      </c>
      <c r="B9" s="31">
        <v>348.53140300000001</v>
      </c>
      <c r="C9">
        <f t="shared" si="0"/>
        <v>-3.3778002748800031E-3</v>
      </c>
      <c r="D9" t="s">
        <v>60</v>
      </c>
      <c r="E9">
        <f>E3-(E5/2)</f>
        <v>8.0446722369699594E-4</v>
      </c>
    </row>
    <row r="10" spans="1:5" ht="16" x14ac:dyDescent="0.2">
      <c r="A10" s="32">
        <v>45040</v>
      </c>
      <c r="B10" s="31">
        <v>344.50824</v>
      </c>
      <c r="C10">
        <f t="shared" si="0"/>
        <v>-1.161032628928862E-2</v>
      </c>
    </row>
    <row r="11" spans="1:5" ht="16" x14ac:dyDescent="0.2">
      <c r="A11" s="32">
        <v>45041</v>
      </c>
      <c r="B11" s="31">
        <v>342.08041400000002</v>
      </c>
      <c r="C11">
        <f t="shared" si="0"/>
        <v>-7.0721708112857062E-3</v>
      </c>
      <c r="D11" t="s">
        <v>61</v>
      </c>
      <c r="E11">
        <f ca="1">$E$7*NORMSINV(RAND())</f>
        <v>1.7684266515022976E-2</v>
      </c>
    </row>
    <row r="12" spans="1:5" ht="16" x14ac:dyDescent="0.2">
      <c r="A12" s="32">
        <v>45042</v>
      </c>
      <c r="B12" s="31">
        <v>336.98703</v>
      </c>
      <c r="C12">
        <f t="shared" si="0"/>
        <v>-1.5001395114318597E-2</v>
      </c>
    </row>
    <row r="13" spans="1:5" ht="16" x14ac:dyDescent="0.2">
      <c r="A13" s="32">
        <v>45043</v>
      </c>
      <c r="B13" s="31">
        <v>352.35638399999999</v>
      </c>
      <c r="C13">
        <f t="shared" si="0"/>
        <v>4.4598674992282102E-2</v>
      </c>
      <c r="D13" t="s">
        <v>62</v>
      </c>
      <c r="E13">
        <f ca="1">B252*(EXP(E9+E11))</f>
        <v>431.9528960457551</v>
      </c>
    </row>
    <row r="14" spans="1:5" ht="16" x14ac:dyDescent="0.2">
      <c r="A14" s="32">
        <v>45044</v>
      </c>
      <c r="B14" s="31">
        <v>359.29296900000003</v>
      </c>
      <c r="C14">
        <f t="shared" si="0"/>
        <v>1.9495007365253988E-2</v>
      </c>
    </row>
    <row r="15" spans="1:5" ht="16" x14ac:dyDescent="0.2">
      <c r="A15" s="32">
        <v>45047</v>
      </c>
      <c r="B15" s="31">
        <v>359.36230499999999</v>
      </c>
      <c r="C15">
        <f t="shared" si="0"/>
        <v>1.9296038789002874E-4</v>
      </c>
    </row>
    <row r="16" spans="1:5" ht="16" x14ac:dyDescent="0.2">
      <c r="A16" s="32">
        <v>45048</v>
      </c>
      <c r="B16" s="31">
        <v>352.792419</v>
      </c>
      <c r="C16">
        <f t="shared" si="0"/>
        <v>-1.8451249903747687E-2</v>
      </c>
    </row>
    <row r="17" spans="1:3" ht="16" x14ac:dyDescent="0.2">
      <c r="A17" s="32">
        <v>45049</v>
      </c>
      <c r="B17" s="31">
        <v>346.797302</v>
      </c>
      <c r="C17">
        <f t="shared" si="0"/>
        <v>-1.7139370630516241E-2</v>
      </c>
    </row>
    <row r="18" spans="1:3" ht="16" x14ac:dyDescent="0.2">
      <c r="A18" s="32">
        <v>45050</v>
      </c>
      <c r="B18" s="31">
        <v>344.35955799999999</v>
      </c>
      <c r="C18">
        <f t="shared" si="0"/>
        <v>-7.0541269275601918E-3</v>
      </c>
    </row>
    <row r="19" spans="1:3" ht="16" x14ac:dyDescent="0.2">
      <c r="A19" s="32">
        <v>45051</v>
      </c>
      <c r="B19" s="31">
        <v>350.97903400000001</v>
      </c>
      <c r="C19">
        <f t="shared" si="0"/>
        <v>1.9040151239645958E-2</v>
      </c>
    </row>
    <row r="20" spans="1:3" ht="16" x14ac:dyDescent="0.2">
      <c r="A20" s="32">
        <v>45054</v>
      </c>
      <c r="B20" s="31">
        <v>351.96005200000002</v>
      </c>
      <c r="C20">
        <f t="shared" si="0"/>
        <v>2.7911910333158589E-3</v>
      </c>
    </row>
    <row r="21" spans="1:3" ht="16" x14ac:dyDescent="0.2">
      <c r="A21" s="32">
        <v>45055</v>
      </c>
      <c r="B21" s="31">
        <v>352.04922499999998</v>
      </c>
      <c r="C21">
        <f t="shared" si="0"/>
        <v>2.533290494603495E-4</v>
      </c>
    </row>
    <row r="22" spans="1:3" ht="16" x14ac:dyDescent="0.2">
      <c r="A22" s="32">
        <v>45056</v>
      </c>
      <c r="B22" s="31">
        <v>358.89657599999998</v>
      </c>
      <c r="C22">
        <f t="shared" si="0"/>
        <v>1.9263248275270199E-2</v>
      </c>
    </row>
    <row r="23" spans="1:3" ht="16" x14ac:dyDescent="0.2">
      <c r="A23" s="32">
        <v>45057</v>
      </c>
      <c r="B23" s="31">
        <v>357.02374300000002</v>
      </c>
      <c r="C23">
        <f t="shared" si="0"/>
        <v>-5.231971275193985E-3</v>
      </c>
    </row>
    <row r="24" spans="1:3" ht="16" x14ac:dyDescent="0.2">
      <c r="A24" s="32">
        <v>45058</v>
      </c>
      <c r="B24" s="31">
        <v>356.082336</v>
      </c>
      <c r="C24">
        <f t="shared" si="0"/>
        <v>-2.6403015613447101E-3</v>
      </c>
    </row>
    <row r="25" spans="1:3" ht="16" x14ac:dyDescent="0.2">
      <c r="A25" s="32">
        <v>45061</v>
      </c>
      <c r="B25" s="31">
        <v>358.20294200000001</v>
      </c>
      <c r="C25">
        <f t="shared" si="0"/>
        <v>5.9377178719451796E-3</v>
      </c>
    </row>
    <row r="26" spans="1:3" ht="16" x14ac:dyDescent="0.2">
      <c r="A26" s="32">
        <v>45062</v>
      </c>
      <c r="B26" s="31">
        <v>355.39859000000001</v>
      </c>
      <c r="C26">
        <f t="shared" si="0"/>
        <v>-7.8597545295873983E-3</v>
      </c>
    </row>
    <row r="27" spans="1:3" ht="16" x14ac:dyDescent="0.2">
      <c r="A27" s="32">
        <v>45063</v>
      </c>
      <c r="B27" s="31">
        <v>357.66781600000002</v>
      </c>
      <c r="C27">
        <f t="shared" si="0"/>
        <v>6.3647190257820063E-3</v>
      </c>
    </row>
    <row r="28" spans="1:3" ht="16" x14ac:dyDescent="0.2">
      <c r="A28" s="32">
        <v>45064</v>
      </c>
      <c r="B28" s="31">
        <v>360.50186200000002</v>
      </c>
      <c r="C28">
        <f t="shared" si="0"/>
        <v>7.8924543824659497E-3</v>
      </c>
    </row>
    <row r="29" spans="1:3" ht="16" x14ac:dyDescent="0.2">
      <c r="A29" s="32">
        <v>45065</v>
      </c>
      <c r="B29" s="31">
        <v>362.10720800000001</v>
      </c>
      <c r="C29">
        <f t="shared" si="0"/>
        <v>4.4432009165493837E-3</v>
      </c>
    </row>
    <row r="30" spans="1:3" ht="16" x14ac:dyDescent="0.2">
      <c r="A30" s="32">
        <v>45068</v>
      </c>
      <c r="B30" s="31">
        <v>368.97439600000001</v>
      </c>
      <c r="C30">
        <f t="shared" si="0"/>
        <v>1.8786931422467595E-2</v>
      </c>
    </row>
    <row r="31" spans="1:3" ht="16" x14ac:dyDescent="0.2">
      <c r="A31" s="32">
        <v>45069</v>
      </c>
      <c r="B31" s="31">
        <v>358.90649400000001</v>
      </c>
      <c r="C31">
        <f t="shared" si="0"/>
        <v>-2.7665361932710703E-2</v>
      </c>
    </row>
    <row r="32" spans="1:3" ht="16" x14ac:dyDescent="0.2">
      <c r="A32" s="32">
        <v>45070</v>
      </c>
      <c r="B32" s="31">
        <v>352.97082499999999</v>
      </c>
      <c r="C32">
        <f t="shared" si="0"/>
        <v>-1.6676487374024662E-2</v>
      </c>
    </row>
    <row r="33" spans="1:3" ht="16" x14ac:dyDescent="0.2">
      <c r="A33" s="32">
        <v>45071</v>
      </c>
      <c r="B33" s="31">
        <v>355.970978</v>
      </c>
      <c r="C33">
        <f t="shared" si="0"/>
        <v>8.4638002644928483E-3</v>
      </c>
    </row>
    <row r="34" spans="1:3" ht="16" x14ac:dyDescent="0.2">
      <c r="A34" s="32">
        <v>45072</v>
      </c>
      <c r="B34" s="31">
        <v>358.41488600000002</v>
      </c>
      <c r="C34">
        <f t="shared" si="0"/>
        <v>6.8420097794690948E-3</v>
      </c>
    </row>
    <row r="35" spans="1:3" ht="16" x14ac:dyDescent="0.2">
      <c r="A35" s="32">
        <v>45076</v>
      </c>
      <c r="B35" s="31">
        <v>361.94155899999998</v>
      </c>
      <c r="C35">
        <f t="shared" si="0"/>
        <v>9.7915447300848391E-3</v>
      </c>
    </row>
    <row r="36" spans="1:3" ht="16" x14ac:dyDescent="0.2">
      <c r="A36" s="32">
        <v>45077</v>
      </c>
      <c r="B36" s="31">
        <v>365.02123999999998</v>
      </c>
      <c r="C36">
        <f t="shared" si="0"/>
        <v>8.4727841037003041E-3</v>
      </c>
    </row>
    <row r="37" spans="1:3" ht="16" x14ac:dyDescent="0.2">
      <c r="A37" s="32">
        <v>45078</v>
      </c>
      <c r="B37" s="31">
        <v>366.57101399999999</v>
      </c>
      <c r="C37">
        <f t="shared" si="0"/>
        <v>4.2367215062893782E-3</v>
      </c>
    </row>
    <row r="38" spans="1:3" ht="16" x14ac:dyDescent="0.2">
      <c r="A38" s="32">
        <v>45079</v>
      </c>
      <c r="B38" s="31">
        <v>373.56488000000002</v>
      </c>
      <c r="C38">
        <f t="shared" si="0"/>
        <v>1.8899432476826062E-2</v>
      </c>
    </row>
    <row r="39" spans="1:3" ht="16" x14ac:dyDescent="0.2">
      <c r="A39" s="32">
        <v>45082</v>
      </c>
      <c r="B39" s="31">
        <v>375.621307</v>
      </c>
      <c r="C39">
        <f t="shared" si="0"/>
        <v>5.4897759738117557E-3</v>
      </c>
    </row>
    <row r="40" spans="1:3" ht="16" x14ac:dyDescent="0.2">
      <c r="A40" s="32">
        <v>45083</v>
      </c>
      <c r="B40" s="31">
        <v>376.69424400000003</v>
      </c>
      <c r="C40">
        <f t="shared" si="0"/>
        <v>2.8523608903782633E-3</v>
      </c>
    </row>
    <row r="41" spans="1:3" ht="16" x14ac:dyDescent="0.2">
      <c r="A41" s="32">
        <v>45084</v>
      </c>
      <c r="B41" s="31">
        <v>371.73693800000001</v>
      </c>
      <c r="C41">
        <f t="shared" si="0"/>
        <v>-1.3247386311056451E-2</v>
      </c>
    </row>
    <row r="42" spans="1:3" ht="16" x14ac:dyDescent="0.2">
      <c r="A42" s="32">
        <v>45085</v>
      </c>
      <c r="B42" s="31">
        <v>379.65469400000001</v>
      </c>
      <c r="C42">
        <f t="shared" si="0"/>
        <v>2.1075691395813962E-2</v>
      </c>
    </row>
    <row r="43" spans="1:3" ht="16" x14ac:dyDescent="0.2">
      <c r="A43" s="32">
        <v>45086</v>
      </c>
      <c r="B43" s="31">
        <v>381.48263500000002</v>
      </c>
      <c r="C43">
        <f t="shared" si="0"/>
        <v>4.8031923929337641E-3</v>
      </c>
    </row>
    <row r="44" spans="1:3" ht="16" x14ac:dyDescent="0.2">
      <c r="A44" s="32">
        <v>45089</v>
      </c>
      <c r="B44" s="31">
        <v>382.734375</v>
      </c>
      <c r="C44">
        <f t="shared" si="0"/>
        <v>3.2758787177690316E-3</v>
      </c>
    </row>
    <row r="45" spans="1:3" ht="16" x14ac:dyDescent="0.2">
      <c r="A45" s="32">
        <v>45090</v>
      </c>
      <c r="B45" s="31">
        <v>387.99963400000001</v>
      </c>
      <c r="C45">
        <f t="shared" si="0"/>
        <v>1.3663185610856195E-2</v>
      </c>
    </row>
    <row r="46" spans="1:3" ht="16" x14ac:dyDescent="0.2">
      <c r="A46" s="32">
        <v>45091</v>
      </c>
      <c r="B46" s="31">
        <v>390.51303100000001</v>
      </c>
      <c r="C46">
        <f t="shared" si="0"/>
        <v>6.4569424375261197E-3</v>
      </c>
    </row>
    <row r="47" spans="1:3" ht="16" x14ac:dyDescent="0.2">
      <c r="A47" s="32">
        <v>45092</v>
      </c>
      <c r="B47" s="31">
        <v>397.35791</v>
      </c>
      <c r="C47">
        <f t="shared" si="0"/>
        <v>1.7376072309763999E-2</v>
      </c>
    </row>
    <row r="48" spans="1:3" ht="16" x14ac:dyDescent="0.2">
      <c r="A48" s="32">
        <v>45093</v>
      </c>
      <c r="B48" s="31">
        <v>392.61914100000001</v>
      </c>
      <c r="C48">
        <f t="shared" si="0"/>
        <v>-1.1997375959785677E-2</v>
      </c>
    </row>
    <row r="49" spans="1:3" ht="16" x14ac:dyDescent="0.2">
      <c r="A49" s="32">
        <v>45097</v>
      </c>
      <c r="B49" s="31">
        <v>389.27123999999998</v>
      </c>
      <c r="C49">
        <f t="shared" si="0"/>
        <v>-8.5636594119636832E-3</v>
      </c>
    </row>
    <row r="50" spans="1:3" ht="16" x14ac:dyDescent="0.2">
      <c r="A50" s="32">
        <v>45098</v>
      </c>
      <c r="B50" s="31">
        <v>386.55911300000002</v>
      </c>
      <c r="C50">
        <f t="shared" si="0"/>
        <v>-6.9915749941472536E-3</v>
      </c>
    </row>
    <row r="51" spans="1:3" ht="16" x14ac:dyDescent="0.2">
      <c r="A51" s="32">
        <v>45099</v>
      </c>
      <c r="B51" s="31">
        <v>385.69485500000002</v>
      </c>
      <c r="C51">
        <f t="shared" si="0"/>
        <v>-2.2382749629813068E-3</v>
      </c>
    </row>
    <row r="52" spans="1:3" ht="16" x14ac:dyDescent="0.2">
      <c r="A52" s="32">
        <v>45100</v>
      </c>
      <c r="B52" s="31">
        <v>387.80093399999998</v>
      </c>
      <c r="C52">
        <f t="shared" si="0"/>
        <v>5.4456255213473238E-3</v>
      </c>
    </row>
    <row r="53" spans="1:3" ht="16" x14ac:dyDescent="0.2">
      <c r="A53" s="32">
        <v>45103</v>
      </c>
      <c r="B53" s="31">
        <v>384.47289999999998</v>
      </c>
      <c r="C53">
        <f t="shared" si="0"/>
        <v>-8.6188459461763595E-3</v>
      </c>
    </row>
    <row r="54" spans="1:3" ht="16" x14ac:dyDescent="0.2">
      <c r="A54" s="32">
        <v>45104</v>
      </c>
      <c r="B54" s="31">
        <v>388.446686</v>
      </c>
      <c r="C54">
        <f t="shared" si="0"/>
        <v>1.0282624700079861E-2</v>
      </c>
    </row>
    <row r="55" spans="1:3" ht="16" x14ac:dyDescent="0.2">
      <c r="A55" s="32">
        <v>45105</v>
      </c>
      <c r="B55" s="31">
        <v>388.95333900000003</v>
      </c>
      <c r="C55">
        <f t="shared" si="0"/>
        <v>1.3034552493960997E-3</v>
      </c>
    </row>
    <row r="56" spans="1:3" ht="16" x14ac:dyDescent="0.2">
      <c r="A56" s="32">
        <v>45106</v>
      </c>
      <c r="B56" s="31">
        <v>393.245026</v>
      </c>
      <c r="C56">
        <f t="shared" si="0"/>
        <v>1.0973508149009723E-2</v>
      </c>
    </row>
    <row r="57" spans="1:3" ht="16" x14ac:dyDescent="0.2">
      <c r="A57" s="32">
        <v>45107</v>
      </c>
      <c r="B57" s="31">
        <v>398.261932</v>
      </c>
      <c r="C57">
        <f t="shared" si="0"/>
        <v>1.2677016005129259E-2</v>
      </c>
    </row>
    <row r="58" spans="1:3" ht="16" x14ac:dyDescent="0.2">
      <c r="A58" s="32">
        <v>45110</v>
      </c>
      <c r="B58" s="31">
        <v>394.31793199999998</v>
      </c>
      <c r="C58">
        <f t="shared" si="0"/>
        <v>-9.9523915091827529E-3</v>
      </c>
    </row>
    <row r="59" spans="1:3" ht="16" x14ac:dyDescent="0.2">
      <c r="A59" s="32">
        <v>45112</v>
      </c>
      <c r="B59" s="31">
        <v>396.98037699999998</v>
      </c>
      <c r="C59">
        <f t="shared" si="0"/>
        <v>6.7293333421142828E-3</v>
      </c>
    </row>
    <row r="60" spans="1:3" ht="16" x14ac:dyDescent="0.2">
      <c r="A60" s="32">
        <v>45113</v>
      </c>
      <c r="B60" s="31">
        <v>392.76815800000003</v>
      </c>
      <c r="C60">
        <f t="shared" si="0"/>
        <v>-1.0667342214340582E-2</v>
      </c>
    </row>
    <row r="61" spans="1:3" ht="16" x14ac:dyDescent="0.2">
      <c r="A61" s="32">
        <v>45114</v>
      </c>
      <c r="B61" s="31">
        <v>390.67199699999998</v>
      </c>
      <c r="C61">
        <f t="shared" si="0"/>
        <v>-5.3511834659293496E-3</v>
      </c>
    </row>
    <row r="62" spans="1:3" ht="16" x14ac:dyDescent="0.2">
      <c r="A62" s="32">
        <v>45117</v>
      </c>
      <c r="B62" s="31">
        <v>395.81805400000002</v>
      </c>
      <c r="C62">
        <f t="shared" si="0"/>
        <v>1.3086320500899383E-2</v>
      </c>
    </row>
    <row r="63" spans="1:3" ht="16" x14ac:dyDescent="0.2">
      <c r="A63" s="32">
        <v>45118</v>
      </c>
      <c r="B63" s="31">
        <v>393.82122800000002</v>
      </c>
      <c r="C63">
        <f t="shared" si="0"/>
        <v>-5.0575757866395199E-3</v>
      </c>
    </row>
    <row r="64" spans="1:3" ht="16" x14ac:dyDescent="0.2">
      <c r="A64" s="32">
        <v>45119</v>
      </c>
      <c r="B64" s="31">
        <v>403.894745</v>
      </c>
      <c r="C64">
        <f t="shared" si="0"/>
        <v>2.5257241550549394E-2</v>
      </c>
    </row>
    <row r="65" spans="1:3" ht="16" x14ac:dyDescent="0.2">
      <c r="A65" s="32">
        <v>45120</v>
      </c>
      <c r="B65" s="31">
        <v>409.32888800000001</v>
      </c>
      <c r="C65">
        <f t="shared" si="0"/>
        <v>1.3364648206626795E-2</v>
      </c>
    </row>
    <row r="66" spans="1:3" ht="16" x14ac:dyDescent="0.2">
      <c r="A66" s="32">
        <v>45121</v>
      </c>
      <c r="B66" s="31">
        <v>413.29272500000002</v>
      </c>
      <c r="C66">
        <f t="shared" si="0"/>
        <v>9.6371590916245406E-3</v>
      </c>
    </row>
    <row r="67" spans="1:3" ht="16" x14ac:dyDescent="0.2">
      <c r="A67" s="32">
        <v>45124</v>
      </c>
      <c r="B67" s="31">
        <v>414.65377799999999</v>
      </c>
      <c r="C67">
        <f t="shared" si="0"/>
        <v>3.2877830176108814E-3</v>
      </c>
    </row>
    <row r="68" spans="1:3" ht="16" x14ac:dyDescent="0.2">
      <c r="A68" s="32">
        <v>45125</v>
      </c>
      <c r="B68" s="31">
        <v>419.08453400000002</v>
      </c>
      <c r="C68">
        <f t="shared" si="0"/>
        <v>1.0628749208567729E-2</v>
      </c>
    </row>
    <row r="69" spans="1:3" ht="16" x14ac:dyDescent="0.2">
      <c r="A69" s="32">
        <v>45126</v>
      </c>
      <c r="B69" s="31">
        <v>419.76007099999998</v>
      </c>
      <c r="C69">
        <f t="shared" ref="C69:C132" si="1">LN(B69/B68)</f>
        <v>1.6106371597565253E-3</v>
      </c>
    </row>
    <row r="70" spans="1:3" ht="16" x14ac:dyDescent="0.2">
      <c r="A70" s="32">
        <v>45127</v>
      </c>
      <c r="B70" s="31">
        <v>421.01181000000003</v>
      </c>
      <c r="C70">
        <f t="shared" si="1"/>
        <v>2.9775970227414344E-3</v>
      </c>
    </row>
    <row r="71" spans="1:3" ht="16" x14ac:dyDescent="0.2">
      <c r="A71" s="32">
        <v>45128</v>
      </c>
      <c r="B71" s="31">
        <v>420.515106</v>
      </c>
      <c r="C71">
        <f t="shared" si="1"/>
        <v>-1.1804828775825696E-3</v>
      </c>
    </row>
    <row r="72" spans="1:3" ht="16" x14ac:dyDescent="0.2">
      <c r="A72" s="32">
        <v>45131</v>
      </c>
      <c r="B72" s="31">
        <v>420.02825899999999</v>
      </c>
      <c r="C72">
        <f t="shared" si="1"/>
        <v>-1.1584103205484815E-3</v>
      </c>
    </row>
    <row r="73" spans="1:3" ht="16" x14ac:dyDescent="0.2">
      <c r="A73" s="32">
        <v>45132</v>
      </c>
      <c r="B73" s="31">
        <v>424.72726399999999</v>
      </c>
      <c r="C73">
        <f t="shared" si="1"/>
        <v>1.112523881442154E-2</v>
      </c>
    </row>
    <row r="74" spans="1:3" ht="16" x14ac:dyDescent="0.2">
      <c r="A74" s="32">
        <v>45133</v>
      </c>
      <c r="B74" s="31">
        <v>425.60150099999998</v>
      </c>
      <c r="C74">
        <f t="shared" si="1"/>
        <v>2.0562336451826991E-3</v>
      </c>
    </row>
    <row r="75" spans="1:3" ht="16" x14ac:dyDescent="0.2">
      <c r="A75" s="32">
        <v>45134</v>
      </c>
      <c r="B75" s="31">
        <v>393.08605999999997</v>
      </c>
      <c r="C75">
        <f t="shared" si="1"/>
        <v>-7.9474894722473072E-2</v>
      </c>
    </row>
    <row r="76" spans="1:3" ht="16" x14ac:dyDescent="0.2">
      <c r="A76" s="32">
        <v>45135</v>
      </c>
      <c r="B76" s="31">
        <v>389.58914199999998</v>
      </c>
      <c r="C76">
        <f t="shared" si="1"/>
        <v>-8.9358683142977697E-3</v>
      </c>
    </row>
    <row r="77" spans="1:3" ht="16" x14ac:dyDescent="0.2">
      <c r="A77" s="32">
        <v>45138</v>
      </c>
      <c r="B77" s="31">
        <v>391.92373700000002</v>
      </c>
      <c r="C77">
        <f t="shared" si="1"/>
        <v>5.9745706239074797E-3</v>
      </c>
    </row>
    <row r="78" spans="1:3" ht="16" x14ac:dyDescent="0.2">
      <c r="A78" s="32">
        <v>45139</v>
      </c>
      <c r="B78" s="31">
        <v>395.69882200000001</v>
      </c>
      <c r="C78">
        <f t="shared" si="1"/>
        <v>9.5860989901009278E-3</v>
      </c>
    </row>
    <row r="79" spans="1:3" ht="16" x14ac:dyDescent="0.2">
      <c r="A79" s="32">
        <v>45140</v>
      </c>
      <c r="B79" s="31">
        <v>391.66546599999998</v>
      </c>
      <c r="C79">
        <f t="shared" si="1"/>
        <v>-1.0245299010631552E-2</v>
      </c>
    </row>
    <row r="80" spans="1:3" ht="16" x14ac:dyDescent="0.2">
      <c r="A80" s="32">
        <v>45141</v>
      </c>
      <c r="B80" s="31">
        <v>381.20446800000002</v>
      </c>
      <c r="C80">
        <f t="shared" si="1"/>
        <v>-2.7072179780750733E-2</v>
      </c>
    </row>
    <row r="81" spans="1:3" ht="16" x14ac:dyDescent="0.2">
      <c r="A81" s="32">
        <v>45142</v>
      </c>
      <c r="B81" s="31">
        <v>384.30401599999999</v>
      </c>
      <c r="C81">
        <f t="shared" si="1"/>
        <v>8.0980550925490863E-3</v>
      </c>
    </row>
    <row r="82" spans="1:3" ht="16" x14ac:dyDescent="0.2">
      <c r="A82" s="32">
        <v>45145</v>
      </c>
      <c r="B82" s="31">
        <v>387.820831</v>
      </c>
      <c r="C82">
        <f t="shared" si="1"/>
        <v>9.1095095134769849E-3</v>
      </c>
    </row>
    <row r="83" spans="1:3" ht="16" x14ac:dyDescent="0.2">
      <c r="A83" s="32">
        <v>45146</v>
      </c>
      <c r="B83" s="31">
        <v>383.97619600000002</v>
      </c>
      <c r="C83">
        <f t="shared" si="1"/>
        <v>-9.9628961158513205E-3</v>
      </c>
    </row>
    <row r="84" spans="1:3" ht="16" x14ac:dyDescent="0.2">
      <c r="A84" s="32">
        <v>45147</v>
      </c>
      <c r="B84" s="31">
        <v>385.118652</v>
      </c>
      <c r="C84">
        <f t="shared" si="1"/>
        <v>2.9709127379487633E-3</v>
      </c>
    </row>
    <row r="85" spans="1:3" ht="16" x14ac:dyDescent="0.2">
      <c r="A85" s="32">
        <v>45148</v>
      </c>
      <c r="B85" s="31">
        <v>385.26767000000001</v>
      </c>
      <c r="C85">
        <f t="shared" si="1"/>
        <v>3.8686564806011671E-4</v>
      </c>
    </row>
    <row r="86" spans="1:3" ht="16" x14ac:dyDescent="0.2">
      <c r="A86" s="32">
        <v>45149</v>
      </c>
      <c r="B86" s="31">
        <v>385.14846799999998</v>
      </c>
      <c r="C86">
        <f t="shared" si="1"/>
        <v>-3.0944834894215792E-4</v>
      </c>
    </row>
    <row r="87" spans="1:3" ht="16" x14ac:dyDescent="0.2">
      <c r="A87" s="32">
        <v>45152</v>
      </c>
      <c r="B87" s="31">
        <v>386.141907</v>
      </c>
      <c r="C87">
        <f t="shared" si="1"/>
        <v>2.5760454987463458E-3</v>
      </c>
    </row>
    <row r="88" spans="1:3" ht="16" x14ac:dyDescent="0.2">
      <c r="A88" s="32">
        <v>45153</v>
      </c>
      <c r="B88" s="31">
        <v>384.51260400000001</v>
      </c>
      <c r="C88">
        <f t="shared" si="1"/>
        <v>-4.2283679762642025E-3</v>
      </c>
    </row>
    <row r="89" spans="1:3" ht="16" x14ac:dyDescent="0.2">
      <c r="A89" s="32">
        <v>45154</v>
      </c>
      <c r="B89" s="31">
        <v>384.21463</v>
      </c>
      <c r="C89">
        <f t="shared" si="1"/>
        <v>-7.7523990758850722E-4</v>
      </c>
    </row>
    <row r="90" spans="1:3" ht="16" x14ac:dyDescent="0.2">
      <c r="A90" s="32">
        <v>45155</v>
      </c>
      <c r="B90" s="31">
        <v>381.86016799999999</v>
      </c>
      <c r="C90">
        <f t="shared" si="1"/>
        <v>-6.1468394978838412E-3</v>
      </c>
    </row>
    <row r="91" spans="1:3" ht="16" x14ac:dyDescent="0.2">
      <c r="A91" s="32">
        <v>45156</v>
      </c>
      <c r="B91" s="31">
        <v>379.49575800000002</v>
      </c>
      <c r="C91">
        <f t="shared" si="1"/>
        <v>-6.2110703294372205E-3</v>
      </c>
    </row>
    <row r="92" spans="1:3" ht="16" x14ac:dyDescent="0.2">
      <c r="A92" s="32">
        <v>45159</v>
      </c>
      <c r="B92" s="31">
        <v>375.99883999999997</v>
      </c>
      <c r="C92">
        <f t="shared" si="1"/>
        <v>-9.2573606288466614E-3</v>
      </c>
    </row>
    <row r="93" spans="1:3" ht="16" x14ac:dyDescent="0.2">
      <c r="A93" s="32">
        <v>45160</v>
      </c>
      <c r="B93" s="31">
        <v>381.02569599999998</v>
      </c>
      <c r="C93">
        <f t="shared" si="1"/>
        <v>1.3280758143286976E-2</v>
      </c>
    </row>
    <row r="94" spans="1:3" ht="16" x14ac:dyDescent="0.2">
      <c r="A94" s="32">
        <v>45161</v>
      </c>
      <c r="B94" s="31">
        <v>389.16198700000001</v>
      </c>
      <c r="C94">
        <f t="shared" si="1"/>
        <v>2.1128859541203991E-2</v>
      </c>
    </row>
    <row r="95" spans="1:3" ht="16" x14ac:dyDescent="0.2">
      <c r="A95" s="32">
        <v>45162</v>
      </c>
      <c r="B95" s="31">
        <v>384.48281900000001</v>
      </c>
      <c r="C95">
        <f t="shared" si="1"/>
        <v>-1.2096572021106092E-2</v>
      </c>
    </row>
    <row r="96" spans="1:3" ht="16" x14ac:dyDescent="0.2">
      <c r="A96" s="32">
        <v>45163</v>
      </c>
      <c r="B96" s="31">
        <v>386.62374899999998</v>
      </c>
      <c r="C96">
        <f t="shared" si="1"/>
        <v>5.5528913643601453E-3</v>
      </c>
    </row>
    <row r="97" spans="1:3" ht="16" x14ac:dyDescent="0.2">
      <c r="A97" s="32">
        <v>45166</v>
      </c>
      <c r="B97" s="31">
        <v>388.77456699999999</v>
      </c>
      <c r="C97">
        <f t="shared" si="1"/>
        <v>5.5476610455412788E-3</v>
      </c>
    </row>
    <row r="98" spans="1:3" ht="16" x14ac:dyDescent="0.2">
      <c r="A98" s="32">
        <v>45167</v>
      </c>
      <c r="B98" s="31">
        <v>390.83578499999999</v>
      </c>
      <c r="C98">
        <f t="shared" si="1"/>
        <v>5.2878282017202035E-3</v>
      </c>
    </row>
    <row r="99" spans="1:3" ht="16" x14ac:dyDescent="0.2">
      <c r="A99" s="32">
        <v>45168</v>
      </c>
      <c r="B99" s="31">
        <v>390.71630900000002</v>
      </c>
      <c r="C99">
        <f t="shared" si="1"/>
        <v>-3.0574033861055478E-4</v>
      </c>
    </row>
    <row r="100" spans="1:3" ht="16" x14ac:dyDescent="0.2">
      <c r="A100" s="32">
        <v>45169</v>
      </c>
      <c r="B100" s="31">
        <v>389.20275900000001</v>
      </c>
      <c r="C100">
        <f t="shared" si="1"/>
        <v>-3.8813050281159881E-3</v>
      </c>
    </row>
    <row r="101" spans="1:3" ht="16" x14ac:dyDescent="0.2">
      <c r="A101" s="32">
        <v>45170</v>
      </c>
      <c r="B101" s="31">
        <v>392.56839000000002</v>
      </c>
      <c r="C101">
        <f t="shared" si="1"/>
        <v>8.6103248952665822E-3</v>
      </c>
    </row>
    <row r="102" spans="1:3" ht="16" x14ac:dyDescent="0.2">
      <c r="A102" s="32">
        <v>45174</v>
      </c>
      <c r="B102" s="31">
        <v>391.881348</v>
      </c>
      <c r="C102">
        <f t="shared" si="1"/>
        <v>-1.7516537832546861E-3</v>
      </c>
    </row>
    <row r="103" spans="1:3" ht="16" x14ac:dyDescent="0.2">
      <c r="A103" s="32">
        <v>45175</v>
      </c>
      <c r="B103" s="31">
        <v>392.47879</v>
      </c>
      <c r="C103">
        <f t="shared" si="1"/>
        <v>1.5233872467413515E-3</v>
      </c>
    </row>
    <row r="104" spans="1:3" ht="16" x14ac:dyDescent="0.2">
      <c r="A104" s="32">
        <v>45176</v>
      </c>
      <c r="B104" s="31">
        <v>391.91119400000002</v>
      </c>
      <c r="C104">
        <f t="shared" si="1"/>
        <v>-1.4472293390932901E-3</v>
      </c>
    </row>
    <row r="105" spans="1:3" ht="16" x14ac:dyDescent="0.2">
      <c r="A105" s="32">
        <v>45177</v>
      </c>
      <c r="B105" s="31">
        <v>389.05337500000002</v>
      </c>
      <c r="C105">
        <f t="shared" si="1"/>
        <v>-7.3187232038712541E-3</v>
      </c>
    </row>
    <row r="106" spans="1:3" ht="16" x14ac:dyDescent="0.2">
      <c r="A106" s="32">
        <v>45180</v>
      </c>
      <c r="B106" s="31">
        <v>387.70910600000002</v>
      </c>
      <c r="C106">
        <f t="shared" si="1"/>
        <v>-3.4612133693621883E-3</v>
      </c>
    </row>
    <row r="107" spans="1:3" ht="16" x14ac:dyDescent="0.2">
      <c r="A107" s="32">
        <v>45181</v>
      </c>
      <c r="B107" s="31">
        <v>385.64788800000002</v>
      </c>
      <c r="C107">
        <f t="shared" si="1"/>
        <v>-5.3305857367468411E-3</v>
      </c>
    </row>
    <row r="108" spans="1:3" ht="16" x14ac:dyDescent="0.2">
      <c r="A108" s="32">
        <v>45182</v>
      </c>
      <c r="B108" s="31">
        <v>388.19702100000001</v>
      </c>
      <c r="C108">
        <f t="shared" si="1"/>
        <v>6.5882509293098829E-3</v>
      </c>
    </row>
    <row r="109" spans="1:3" ht="16" x14ac:dyDescent="0.2">
      <c r="A109" s="32">
        <v>45183</v>
      </c>
      <c r="B109" s="31">
        <v>394.51016199999998</v>
      </c>
      <c r="C109">
        <f t="shared" si="1"/>
        <v>1.6131902316991343E-2</v>
      </c>
    </row>
    <row r="110" spans="1:3" ht="16" x14ac:dyDescent="0.2">
      <c r="A110" s="32">
        <v>45184</v>
      </c>
      <c r="B110" s="31">
        <v>386.61376999999999</v>
      </c>
      <c r="C110">
        <f t="shared" si="1"/>
        <v>-2.0218714793060033E-2</v>
      </c>
    </row>
    <row r="111" spans="1:3" ht="16" x14ac:dyDescent="0.2">
      <c r="A111" s="32">
        <v>45187</v>
      </c>
      <c r="B111" s="31">
        <v>387.86843900000002</v>
      </c>
      <c r="C111">
        <f t="shared" si="1"/>
        <v>3.2400230322137667E-3</v>
      </c>
    </row>
    <row r="112" spans="1:3" ht="16" x14ac:dyDescent="0.2">
      <c r="A112" s="32">
        <v>45188</v>
      </c>
      <c r="B112" s="31">
        <v>387.65933200000001</v>
      </c>
      <c r="C112">
        <f t="shared" si="1"/>
        <v>-5.3926374499228878E-4</v>
      </c>
    </row>
    <row r="113" spans="1:3" ht="16" x14ac:dyDescent="0.2">
      <c r="A113" s="32">
        <v>45189</v>
      </c>
      <c r="B113" s="31">
        <v>384.60232500000001</v>
      </c>
      <c r="C113">
        <f t="shared" si="1"/>
        <v>-7.9170652589581458E-3</v>
      </c>
    </row>
    <row r="114" spans="1:3" ht="16" x14ac:dyDescent="0.2">
      <c r="A114" s="32">
        <v>45190</v>
      </c>
      <c r="B114" s="31">
        <v>370.73141500000003</v>
      </c>
      <c r="C114">
        <f t="shared" si="1"/>
        <v>-3.6732026735309564E-2</v>
      </c>
    </row>
    <row r="115" spans="1:3" ht="16" x14ac:dyDescent="0.2">
      <c r="A115" s="32">
        <v>45191</v>
      </c>
      <c r="B115" s="31">
        <v>370.11404399999998</v>
      </c>
      <c r="C115">
        <f t="shared" si="1"/>
        <v>-1.6666664698013456E-3</v>
      </c>
    </row>
    <row r="116" spans="1:3" ht="16" x14ac:dyDescent="0.2">
      <c r="A116" s="32">
        <v>45194</v>
      </c>
      <c r="B116" s="31">
        <v>369.88501000000002</v>
      </c>
      <c r="C116">
        <f t="shared" si="1"/>
        <v>-6.1901162190762136E-4</v>
      </c>
    </row>
    <row r="117" spans="1:3" ht="16" x14ac:dyDescent="0.2">
      <c r="A117" s="32">
        <v>45195</v>
      </c>
      <c r="B117" s="31">
        <v>362.52633700000001</v>
      </c>
      <c r="C117">
        <f t="shared" si="1"/>
        <v>-2.0095048102524181E-2</v>
      </c>
    </row>
    <row r="118" spans="1:3" ht="16" x14ac:dyDescent="0.2">
      <c r="A118" s="32">
        <v>45196</v>
      </c>
      <c r="B118" s="31">
        <v>361.52062999999998</v>
      </c>
      <c r="C118">
        <f t="shared" si="1"/>
        <v>-2.7780177049907136E-3</v>
      </c>
    </row>
    <row r="119" spans="1:3" ht="16" x14ac:dyDescent="0.2">
      <c r="A119" s="32">
        <v>45197</v>
      </c>
      <c r="B119" s="31">
        <v>366.96743800000002</v>
      </c>
      <c r="C119">
        <f t="shared" si="1"/>
        <v>1.4954011578969265E-2</v>
      </c>
    </row>
    <row r="120" spans="1:3" ht="16" x14ac:dyDescent="0.2">
      <c r="A120" s="32">
        <v>45198</v>
      </c>
      <c r="B120" s="31">
        <v>363.860657</v>
      </c>
      <c r="C120">
        <f t="shared" si="1"/>
        <v>-8.5021354160934627E-3</v>
      </c>
    </row>
    <row r="121" spans="1:3" ht="16" x14ac:dyDescent="0.2">
      <c r="A121" s="32">
        <v>45201</v>
      </c>
      <c r="B121" s="31">
        <v>365.16513099999997</v>
      </c>
      <c r="C121">
        <f t="shared" si="1"/>
        <v>3.5786810663412088E-3</v>
      </c>
    </row>
    <row r="122" spans="1:3" ht="16" x14ac:dyDescent="0.2">
      <c r="A122" s="32">
        <v>45202</v>
      </c>
      <c r="B122" s="31">
        <v>354.90878300000003</v>
      </c>
      <c r="C122">
        <f t="shared" si="1"/>
        <v>-2.8488857810385123E-2</v>
      </c>
    </row>
    <row r="123" spans="1:3" ht="16" x14ac:dyDescent="0.2">
      <c r="A123" s="32">
        <v>45203</v>
      </c>
      <c r="B123" s="31">
        <v>360.74392699999999</v>
      </c>
      <c r="C123">
        <f t="shared" si="1"/>
        <v>1.6307555976931214E-2</v>
      </c>
    </row>
    <row r="124" spans="1:3" ht="16" x14ac:dyDescent="0.2">
      <c r="A124" s="32">
        <v>45204</v>
      </c>
      <c r="B124" s="31">
        <v>359.74816900000002</v>
      </c>
      <c r="C124">
        <f t="shared" si="1"/>
        <v>-2.7641070305084205E-3</v>
      </c>
    </row>
    <row r="125" spans="1:3" ht="16" x14ac:dyDescent="0.2">
      <c r="A125" s="32">
        <v>45205</v>
      </c>
      <c r="B125" s="31">
        <v>362.51638800000001</v>
      </c>
      <c r="C125">
        <f t="shared" si="1"/>
        <v>7.6654254397904055E-3</v>
      </c>
    </row>
    <row r="126" spans="1:3" ht="16" x14ac:dyDescent="0.2">
      <c r="A126" s="32">
        <v>45208</v>
      </c>
      <c r="B126" s="31">
        <v>364.91616800000003</v>
      </c>
      <c r="C126">
        <f t="shared" si="1"/>
        <v>6.5979689416992499E-3</v>
      </c>
    </row>
    <row r="127" spans="1:3" ht="16" x14ac:dyDescent="0.2">
      <c r="A127" s="32">
        <v>45209</v>
      </c>
      <c r="B127" s="31">
        <v>368.01293900000002</v>
      </c>
      <c r="C127">
        <f t="shared" si="1"/>
        <v>8.4504473864808055E-3</v>
      </c>
    </row>
    <row r="128" spans="1:3" ht="16" x14ac:dyDescent="0.2">
      <c r="A128" s="32">
        <v>45210</v>
      </c>
      <c r="B128" s="31">
        <v>370.323151</v>
      </c>
      <c r="C128">
        <f t="shared" si="1"/>
        <v>6.2579076671114018E-3</v>
      </c>
    </row>
    <row r="129" spans="1:3" ht="16" x14ac:dyDescent="0.2">
      <c r="A129" s="32">
        <v>45211</v>
      </c>
      <c r="B129" s="31">
        <v>364.26895100000002</v>
      </c>
      <c r="C129">
        <f t="shared" si="1"/>
        <v>-1.6483534368414425E-2</v>
      </c>
    </row>
    <row r="130" spans="1:3" ht="16" x14ac:dyDescent="0.2">
      <c r="A130" s="32">
        <v>45212</v>
      </c>
      <c r="B130" s="31">
        <v>362.16787699999998</v>
      </c>
      <c r="C130">
        <f t="shared" si="1"/>
        <v>-5.7846182292069252E-3</v>
      </c>
    </row>
    <row r="131" spans="1:3" ht="16" x14ac:dyDescent="0.2">
      <c r="A131" s="32">
        <v>45215</v>
      </c>
      <c r="B131" s="31">
        <v>365.981628</v>
      </c>
      <c r="C131">
        <f t="shared" si="1"/>
        <v>1.0475282473758896E-2</v>
      </c>
    </row>
    <row r="132" spans="1:3" ht="16" x14ac:dyDescent="0.2">
      <c r="A132" s="32">
        <v>45216</v>
      </c>
      <c r="B132" s="31">
        <v>365.75259399999999</v>
      </c>
      <c r="C132">
        <f t="shared" si="1"/>
        <v>-6.260032689287485E-4</v>
      </c>
    </row>
    <row r="133" spans="1:3" ht="16" x14ac:dyDescent="0.2">
      <c r="A133" s="32">
        <v>45217</v>
      </c>
      <c r="B133" s="31">
        <v>358.37402300000002</v>
      </c>
      <c r="C133">
        <f t="shared" ref="C133:C196" si="2">LN(B133/B132)</f>
        <v>-2.0379934146039183E-2</v>
      </c>
    </row>
    <row r="134" spans="1:3" ht="16" x14ac:dyDescent="0.2">
      <c r="A134" s="32">
        <v>45218</v>
      </c>
      <c r="B134" s="31">
        <v>356.04391500000003</v>
      </c>
      <c r="C134">
        <f t="shared" si="2"/>
        <v>-6.52311801940305E-3</v>
      </c>
    </row>
    <row r="135" spans="1:3" ht="16" x14ac:dyDescent="0.2">
      <c r="A135" s="32">
        <v>45219</v>
      </c>
      <c r="B135" s="31">
        <v>348.54586799999998</v>
      </c>
      <c r="C135">
        <f t="shared" si="2"/>
        <v>-2.1284242950788672E-2</v>
      </c>
    </row>
    <row r="136" spans="1:3" ht="16" x14ac:dyDescent="0.2">
      <c r="A136" s="32">
        <v>45222</v>
      </c>
      <c r="B136" s="31">
        <v>348.715149</v>
      </c>
      <c r="C136">
        <f t="shared" si="2"/>
        <v>4.8555992432865706E-4</v>
      </c>
    </row>
    <row r="137" spans="1:3" ht="16" x14ac:dyDescent="0.2">
      <c r="A137" s="32">
        <v>45223</v>
      </c>
      <c r="B137" s="31">
        <v>346.46472199999999</v>
      </c>
      <c r="C137">
        <f t="shared" si="2"/>
        <v>-6.4743959224161122E-3</v>
      </c>
    </row>
    <row r="138" spans="1:3" ht="16" x14ac:dyDescent="0.2">
      <c r="A138" s="32">
        <v>45224</v>
      </c>
      <c r="B138" s="31">
        <v>347.64968900000002</v>
      </c>
      <c r="C138">
        <f t="shared" si="2"/>
        <v>3.4143309298364107E-3</v>
      </c>
    </row>
    <row r="139" spans="1:3" ht="16" x14ac:dyDescent="0.2">
      <c r="A139" s="32">
        <v>45225</v>
      </c>
      <c r="B139" s="31">
        <v>346.78338600000001</v>
      </c>
      <c r="C139">
        <f t="shared" si="2"/>
        <v>-2.4949947823109482E-3</v>
      </c>
    </row>
    <row r="140" spans="1:3" ht="16" x14ac:dyDescent="0.2">
      <c r="A140" s="32">
        <v>45226</v>
      </c>
      <c r="B140" s="31">
        <v>341.02789300000001</v>
      </c>
      <c r="C140">
        <f t="shared" si="2"/>
        <v>-1.6736065592205682E-2</v>
      </c>
    </row>
    <row r="141" spans="1:3" ht="16" x14ac:dyDescent="0.2">
      <c r="A141" s="32">
        <v>45229</v>
      </c>
      <c r="B141" s="31">
        <v>343.60690299999999</v>
      </c>
      <c r="C141">
        <f t="shared" si="2"/>
        <v>7.534008537251894E-3</v>
      </c>
    </row>
    <row r="142" spans="1:3" ht="16" x14ac:dyDescent="0.2">
      <c r="A142" s="32">
        <v>45230</v>
      </c>
      <c r="B142" s="31">
        <v>347.82891799999999</v>
      </c>
      <c r="C142">
        <f t="shared" si="2"/>
        <v>1.2212463820217734E-2</v>
      </c>
    </row>
    <row r="143" spans="1:3" ht="16" x14ac:dyDescent="0.2">
      <c r="A143" s="32">
        <v>45231</v>
      </c>
      <c r="B143" s="31">
        <v>349.91006499999997</v>
      </c>
      <c r="C143">
        <f t="shared" si="2"/>
        <v>5.9654203717592995E-3</v>
      </c>
    </row>
    <row r="144" spans="1:3" ht="16" x14ac:dyDescent="0.2">
      <c r="A144" s="32">
        <v>45232</v>
      </c>
      <c r="B144" s="31">
        <v>374.32611100000003</v>
      </c>
      <c r="C144">
        <f t="shared" si="2"/>
        <v>6.7451207707002206E-2</v>
      </c>
    </row>
    <row r="145" spans="1:3" ht="16" x14ac:dyDescent="0.2">
      <c r="A145" s="32">
        <v>45233</v>
      </c>
      <c r="B145" s="31">
        <v>381.27648900000003</v>
      </c>
      <c r="C145">
        <f t="shared" si="2"/>
        <v>1.8397432823844741E-2</v>
      </c>
    </row>
    <row r="146" spans="1:3" ht="16" x14ac:dyDescent="0.2">
      <c r="A146" s="32">
        <v>45236</v>
      </c>
      <c r="B146" s="31">
        <v>383.01907299999999</v>
      </c>
      <c r="C146">
        <f t="shared" si="2"/>
        <v>4.5599820440268271E-3</v>
      </c>
    </row>
    <row r="147" spans="1:3" ht="16" x14ac:dyDescent="0.2">
      <c r="A147" s="32">
        <v>45237</v>
      </c>
      <c r="B147" s="31">
        <v>382.93945300000001</v>
      </c>
      <c r="C147">
        <f t="shared" si="2"/>
        <v>-2.0789637450094298E-4</v>
      </c>
    </row>
    <row r="148" spans="1:3" ht="16" x14ac:dyDescent="0.2">
      <c r="A148" s="32">
        <v>45238</v>
      </c>
      <c r="B148" s="31">
        <v>384.74176</v>
      </c>
      <c r="C148">
        <f t="shared" si="2"/>
        <v>4.6954654635968027E-3</v>
      </c>
    </row>
    <row r="149" spans="1:3" ht="16" x14ac:dyDescent="0.2">
      <c r="A149" s="32">
        <v>45239</v>
      </c>
      <c r="B149" s="31">
        <v>386.03625499999998</v>
      </c>
      <c r="C149">
        <f t="shared" si="2"/>
        <v>3.3589339392041291E-3</v>
      </c>
    </row>
    <row r="150" spans="1:3" ht="16" x14ac:dyDescent="0.2">
      <c r="A150" s="32">
        <v>45240</v>
      </c>
      <c r="B150" s="31">
        <v>392.29959100000002</v>
      </c>
      <c r="C150">
        <f t="shared" si="2"/>
        <v>1.6094520720868654E-2</v>
      </c>
    </row>
    <row r="151" spans="1:3" ht="16" x14ac:dyDescent="0.2">
      <c r="A151" s="32">
        <v>45243</v>
      </c>
      <c r="B151" s="31">
        <v>393.13601699999998</v>
      </c>
      <c r="C151">
        <f t="shared" si="2"/>
        <v>2.1298405818757785E-3</v>
      </c>
    </row>
    <row r="152" spans="1:3" ht="16" x14ac:dyDescent="0.2">
      <c r="A152" s="32">
        <v>45244</v>
      </c>
      <c r="B152" s="31">
        <v>402.19741800000003</v>
      </c>
      <c r="C152">
        <f t="shared" si="2"/>
        <v>2.2787406398872535E-2</v>
      </c>
    </row>
    <row r="153" spans="1:3" ht="16" x14ac:dyDescent="0.2">
      <c r="A153" s="32">
        <v>45245</v>
      </c>
      <c r="B153" s="31">
        <v>400.355255</v>
      </c>
      <c r="C153">
        <f t="shared" si="2"/>
        <v>-4.5907671790151603E-3</v>
      </c>
    </row>
    <row r="154" spans="1:3" ht="16" x14ac:dyDescent="0.2">
      <c r="A154" s="32">
        <v>45246</v>
      </c>
      <c r="B154" s="31">
        <v>402.26711999999998</v>
      </c>
      <c r="C154">
        <f t="shared" si="2"/>
        <v>4.7640551162252791E-3</v>
      </c>
    </row>
    <row r="155" spans="1:3" ht="16" x14ac:dyDescent="0.2">
      <c r="A155" s="32">
        <v>45247</v>
      </c>
      <c r="B155" s="31">
        <v>406.38955700000002</v>
      </c>
      <c r="C155">
        <f t="shared" si="2"/>
        <v>1.0195854012387474E-2</v>
      </c>
    </row>
    <row r="156" spans="1:3" ht="16" x14ac:dyDescent="0.2">
      <c r="A156" s="32">
        <v>45250</v>
      </c>
      <c r="B156" s="31">
        <v>409.795074</v>
      </c>
      <c r="C156">
        <f t="shared" si="2"/>
        <v>8.3450156589013804E-3</v>
      </c>
    </row>
    <row r="157" spans="1:3" ht="16" x14ac:dyDescent="0.2">
      <c r="A157" s="32">
        <v>45251</v>
      </c>
      <c r="B157" s="31">
        <v>412.00567599999999</v>
      </c>
      <c r="C157">
        <f t="shared" si="2"/>
        <v>5.3799107189088057E-3</v>
      </c>
    </row>
    <row r="158" spans="1:3" ht="16" x14ac:dyDescent="0.2">
      <c r="A158" s="32">
        <v>45252</v>
      </c>
      <c r="B158" s="31">
        <v>413.339966</v>
      </c>
      <c r="C158">
        <f t="shared" si="2"/>
        <v>3.2332906227606371E-3</v>
      </c>
    </row>
    <row r="159" spans="1:3" ht="16" x14ac:dyDescent="0.2">
      <c r="A159" s="32">
        <v>45254</v>
      </c>
      <c r="B159" s="31">
        <v>413.339966</v>
      </c>
      <c r="C159">
        <f t="shared" si="2"/>
        <v>0</v>
      </c>
    </row>
    <row r="160" spans="1:3" ht="16" x14ac:dyDescent="0.2">
      <c r="A160" s="32">
        <v>45257</v>
      </c>
      <c r="B160" s="31">
        <v>411.39404300000001</v>
      </c>
      <c r="C160">
        <f t="shared" si="2"/>
        <v>-4.718919287383023E-3</v>
      </c>
    </row>
    <row r="161" spans="1:3" ht="16" x14ac:dyDescent="0.2">
      <c r="A161" s="32">
        <v>45258</v>
      </c>
      <c r="B161" s="31">
        <v>412.12252799999999</v>
      </c>
      <c r="C161">
        <f t="shared" si="2"/>
        <v>1.7692059047067685E-3</v>
      </c>
    </row>
    <row r="162" spans="1:3" ht="16" x14ac:dyDescent="0.2">
      <c r="A162" s="32">
        <v>45259</v>
      </c>
      <c r="B162" s="31">
        <v>413.77908300000001</v>
      </c>
      <c r="C162">
        <f t="shared" si="2"/>
        <v>4.0115122658878326E-3</v>
      </c>
    </row>
    <row r="163" spans="1:3" ht="16" x14ac:dyDescent="0.2">
      <c r="A163" s="32">
        <v>45260</v>
      </c>
      <c r="B163" s="31">
        <v>414.96658300000001</v>
      </c>
      <c r="C163">
        <f t="shared" si="2"/>
        <v>2.865778637359896E-3</v>
      </c>
    </row>
    <row r="164" spans="1:3" ht="16" x14ac:dyDescent="0.2">
      <c r="A164" s="32">
        <v>45261</v>
      </c>
      <c r="B164" s="31">
        <v>421.12377900000001</v>
      </c>
      <c r="C164">
        <f t="shared" si="2"/>
        <v>1.4728808248854048E-2</v>
      </c>
    </row>
    <row r="165" spans="1:3" ht="16" x14ac:dyDescent="0.2">
      <c r="A165" s="32">
        <v>45264</v>
      </c>
      <c r="B165" s="31">
        <v>423.309235</v>
      </c>
      <c r="C165">
        <f t="shared" si="2"/>
        <v>5.1761616215321576E-3</v>
      </c>
    </row>
    <row r="166" spans="1:3" ht="16" x14ac:dyDescent="0.2">
      <c r="A166" s="32">
        <v>45265</v>
      </c>
      <c r="B166" s="31">
        <v>422.27139299999999</v>
      </c>
      <c r="C166">
        <f t="shared" si="2"/>
        <v>-2.4547452644577798E-3</v>
      </c>
    </row>
    <row r="167" spans="1:3" ht="16" x14ac:dyDescent="0.2">
      <c r="A167" s="32">
        <v>45266</v>
      </c>
      <c r="B167" s="31">
        <v>417.79074100000003</v>
      </c>
      <c r="C167">
        <f t="shared" si="2"/>
        <v>-1.0667531147225165E-2</v>
      </c>
    </row>
    <row r="168" spans="1:3" ht="16" x14ac:dyDescent="0.2">
      <c r="A168" s="32">
        <v>45267</v>
      </c>
      <c r="B168" s="31">
        <v>416.513397</v>
      </c>
      <c r="C168">
        <f t="shared" si="2"/>
        <v>-3.0620607998335415E-3</v>
      </c>
    </row>
    <row r="169" spans="1:3" ht="16" x14ac:dyDescent="0.2">
      <c r="A169" s="32">
        <v>45268</v>
      </c>
      <c r="B169" s="31">
        <v>414.51754799999998</v>
      </c>
      <c r="C169">
        <f t="shared" si="2"/>
        <v>-4.8033177328380408E-3</v>
      </c>
    </row>
    <row r="170" spans="1:3" ht="16" x14ac:dyDescent="0.2">
      <c r="A170" s="32">
        <v>45271</v>
      </c>
      <c r="B170" s="31">
        <v>422.87014799999997</v>
      </c>
      <c r="C170">
        <f t="shared" si="2"/>
        <v>1.9949844172238308E-2</v>
      </c>
    </row>
    <row r="171" spans="1:3" ht="16" x14ac:dyDescent="0.2">
      <c r="A171" s="32">
        <v>45272</v>
      </c>
      <c r="B171" s="31">
        <v>425.92379799999998</v>
      </c>
      <c r="C171">
        <f t="shared" si="2"/>
        <v>7.1952991392720163E-3</v>
      </c>
    </row>
    <row r="172" spans="1:3" ht="16" x14ac:dyDescent="0.2">
      <c r="A172" s="32">
        <v>45273</v>
      </c>
      <c r="B172" s="31">
        <v>434.35626200000002</v>
      </c>
      <c r="C172">
        <f t="shared" si="2"/>
        <v>1.9604625212334251E-2</v>
      </c>
    </row>
    <row r="173" spans="1:3" ht="16" x14ac:dyDescent="0.2">
      <c r="A173" s="32">
        <v>45274</v>
      </c>
      <c r="B173" s="31">
        <v>436.87103300000001</v>
      </c>
      <c r="C173">
        <f t="shared" si="2"/>
        <v>5.7729549994088624E-3</v>
      </c>
    </row>
    <row r="174" spans="1:3" ht="16" x14ac:dyDescent="0.2">
      <c r="A174" s="32">
        <v>45275</v>
      </c>
      <c r="B174" s="31">
        <v>434.87518299999999</v>
      </c>
      <c r="C174">
        <f t="shared" si="2"/>
        <v>-4.5789782636801142E-3</v>
      </c>
    </row>
    <row r="175" spans="1:3" ht="16" x14ac:dyDescent="0.2">
      <c r="A175" s="32">
        <v>45278</v>
      </c>
      <c r="B175" s="31">
        <v>435.50387599999999</v>
      </c>
      <c r="C175">
        <f t="shared" si="2"/>
        <v>1.4446420851668379E-3</v>
      </c>
    </row>
    <row r="176" spans="1:3" ht="16" x14ac:dyDescent="0.2">
      <c r="A176" s="32">
        <v>45279</v>
      </c>
      <c r="B176" s="31">
        <v>435.75335699999999</v>
      </c>
      <c r="C176">
        <f t="shared" si="2"/>
        <v>5.726919613845211E-4</v>
      </c>
    </row>
    <row r="177" spans="1:3" ht="16" x14ac:dyDescent="0.2">
      <c r="A177" s="32">
        <v>45280</v>
      </c>
      <c r="B177" s="31">
        <v>426.94168100000002</v>
      </c>
      <c r="C177">
        <f t="shared" si="2"/>
        <v>-2.0428962882541254E-2</v>
      </c>
    </row>
    <row r="178" spans="1:3" ht="16" x14ac:dyDescent="0.2">
      <c r="A178" s="32">
        <v>45281</v>
      </c>
      <c r="B178" s="31">
        <v>431.79159499999997</v>
      </c>
      <c r="C178">
        <f t="shared" si="2"/>
        <v>1.1295627414548495E-2</v>
      </c>
    </row>
    <row r="179" spans="1:3" ht="16" x14ac:dyDescent="0.2">
      <c r="A179" s="32">
        <v>45282</v>
      </c>
      <c r="B179" s="31">
        <v>433.93713400000001</v>
      </c>
      <c r="C179">
        <f t="shared" si="2"/>
        <v>4.9566182125469456E-3</v>
      </c>
    </row>
    <row r="180" spans="1:3" ht="16" x14ac:dyDescent="0.2">
      <c r="A180" s="32">
        <v>45286</v>
      </c>
      <c r="B180" s="31">
        <v>435.32424900000001</v>
      </c>
      <c r="C180">
        <f t="shared" si="2"/>
        <v>3.1914823423793391E-3</v>
      </c>
    </row>
    <row r="181" spans="1:3" ht="16" x14ac:dyDescent="0.2">
      <c r="A181" s="32">
        <v>45287</v>
      </c>
      <c r="B181" s="31">
        <v>439.08642600000002</v>
      </c>
      <c r="C181">
        <f t="shared" si="2"/>
        <v>8.6051104421576291E-3</v>
      </c>
    </row>
    <row r="182" spans="1:3" ht="16" x14ac:dyDescent="0.2">
      <c r="A182" s="32">
        <v>45288</v>
      </c>
      <c r="B182" s="31">
        <v>440.92257699999999</v>
      </c>
      <c r="C182">
        <f t="shared" si="2"/>
        <v>4.1730338174567009E-3</v>
      </c>
    </row>
    <row r="183" spans="1:3" ht="16" x14ac:dyDescent="0.2">
      <c r="A183" s="32">
        <v>45289</v>
      </c>
      <c r="B183" s="31">
        <v>439.60531600000002</v>
      </c>
      <c r="C183">
        <f t="shared" si="2"/>
        <v>-2.9919824076987188E-3</v>
      </c>
    </row>
    <row r="184" spans="1:3" ht="16" x14ac:dyDescent="0.2">
      <c r="A184" s="32">
        <v>45293</v>
      </c>
      <c r="B184" s="31">
        <v>435.48391700000002</v>
      </c>
      <c r="C184">
        <f t="shared" si="2"/>
        <v>-9.4194496229231366E-3</v>
      </c>
    </row>
    <row r="185" spans="1:3" ht="16" x14ac:dyDescent="0.2">
      <c r="A185" s="32">
        <v>45294</v>
      </c>
      <c r="B185" s="31">
        <v>428.967468</v>
      </c>
      <c r="C185">
        <f t="shared" si="2"/>
        <v>-1.5076781760292158E-2</v>
      </c>
    </row>
    <row r="186" spans="1:3" ht="16" x14ac:dyDescent="0.2">
      <c r="A186" s="32">
        <v>45295</v>
      </c>
      <c r="B186" s="31">
        <v>428.77786300000002</v>
      </c>
      <c r="C186">
        <f t="shared" si="2"/>
        <v>-4.4210092724647975E-4</v>
      </c>
    </row>
    <row r="187" spans="1:3" ht="16" x14ac:dyDescent="0.2">
      <c r="A187" s="32">
        <v>45296</v>
      </c>
      <c r="B187" s="31">
        <v>427.041473</v>
      </c>
      <c r="C187">
        <f t="shared" si="2"/>
        <v>-4.0578479816789194E-3</v>
      </c>
    </row>
    <row r="188" spans="1:3" ht="16" x14ac:dyDescent="0.2">
      <c r="A188" s="32">
        <v>45299</v>
      </c>
      <c r="B188" s="31">
        <v>431.27267499999999</v>
      </c>
      <c r="C188">
        <f t="shared" si="2"/>
        <v>9.8594116975948016E-3</v>
      </c>
    </row>
    <row r="189" spans="1:3" ht="16" x14ac:dyDescent="0.2">
      <c r="A189" s="32">
        <v>45300</v>
      </c>
      <c r="B189" s="31">
        <v>429.27682499999997</v>
      </c>
      <c r="C189">
        <f t="shared" si="2"/>
        <v>-4.638556128593466E-3</v>
      </c>
    </row>
    <row r="190" spans="1:3" ht="16" x14ac:dyDescent="0.2">
      <c r="A190" s="32">
        <v>45301</v>
      </c>
      <c r="B190" s="31">
        <v>432.230682</v>
      </c>
      <c r="C190">
        <f t="shared" si="2"/>
        <v>6.8574412905150544E-3</v>
      </c>
    </row>
    <row r="191" spans="1:3" ht="16" x14ac:dyDescent="0.2">
      <c r="A191" s="32">
        <v>45302</v>
      </c>
      <c r="B191" s="31">
        <v>433.28848299999999</v>
      </c>
      <c r="C191">
        <f t="shared" si="2"/>
        <v>2.4443168203419968E-3</v>
      </c>
    </row>
    <row r="192" spans="1:3" ht="16" x14ac:dyDescent="0.2">
      <c r="A192" s="32">
        <v>45303</v>
      </c>
      <c r="B192" s="31">
        <v>436.09265099999999</v>
      </c>
      <c r="C192">
        <f t="shared" si="2"/>
        <v>6.4509744114846241E-3</v>
      </c>
    </row>
    <row r="193" spans="1:3" ht="16" x14ac:dyDescent="0.2">
      <c r="A193" s="32">
        <v>45307</v>
      </c>
      <c r="B193" s="31">
        <v>435.64355499999999</v>
      </c>
      <c r="C193">
        <f t="shared" si="2"/>
        <v>-1.030348485332278E-3</v>
      </c>
    </row>
    <row r="194" spans="1:3" ht="16" x14ac:dyDescent="0.2">
      <c r="A194" s="32">
        <v>45308</v>
      </c>
      <c r="B194" s="31">
        <v>436.82113600000002</v>
      </c>
      <c r="C194">
        <f t="shared" si="2"/>
        <v>2.6994369565427872E-3</v>
      </c>
    </row>
    <row r="195" spans="1:3" ht="16" x14ac:dyDescent="0.2">
      <c r="A195" s="32">
        <v>45309</v>
      </c>
      <c r="B195" s="31">
        <v>438.68725599999999</v>
      </c>
      <c r="C195">
        <f t="shared" si="2"/>
        <v>4.2629467474893518E-3</v>
      </c>
    </row>
    <row r="196" spans="1:3" ht="16" x14ac:dyDescent="0.2">
      <c r="A196" s="32">
        <v>45310</v>
      </c>
      <c r="B196" s="31">
        <v>441.03237899999999</v>
      </c>
      <c r="C196">
        <f t="shared" si="2"/>
        <v>5.3315362344092563E-3</v>
      </c>
    </row>
    <row r="197" spans="1:3" ht="16" x14ac:dyDescent="0.2">
      <c r="A197" s="32">
        <v>45313</v>
      </c>
      <c r="B197" s="31">
        <v>443.53714000000002</v>
      </c>
      <c r="C197">
        <f t="shared" ref="C197:C252" si="3">LN(B197/B196)</f>
        <v>5.6632466768582945E-3</v>
      </c>
    </row>
    <row r="198" spans="1:3" ht="16" x14ac:dyDescent="0.2">
      <c r="A198" s="32">
        <v>45314</v>
      </c>
      <c r="B198" s="31">
        <v>445.562927</v>
      </c>
      <c r="C198">
        <f t="shared" si="3"/>
        <v>4.5569460194003295E-3</v>
      </c>
    </row>
    <row r="199" spans="1:3" ht="16" x14ac:dyDescent="0.2">
      <c r="A199" s="32">
        <v>45315</v>
      </c>
      <c r="B199" s="31">
        <v>444.974152</v>
      </c>
      <c r="C199">
        <f t="shared" si="3"/>
        <v>-1.3222921306060135E-3</v>
      </c>
    </row>
    <row r="200" spans="1:3" ht="16" x14ac:dyDescent="0.2">
      <c r="A200" s="32">
        <v>45316</v>
      </c>
      <c r="B200" s="31">
        <v>448.40701300000001</v>
      </c>
      <c r="C200">
        <f t="shared" si="3"/>
        <v>7.6851360432642251E-3</v>
      </c>
    </row>
    <row r="201" spans="1:3" ht="16" x14ac:dyDescent="0.2">
      <c r="A201" s="32">
        <v>45317</v>
      </c>
      <c r="B201" s="31">
        <v>445.672729</v>
      </c>
      <c r="C201">
        <f t="shared" si="3"/>
        <v>-6.1164399457244332E-3</v>
      </c>
    </row>
    <row r="202" spans="1:3" ht="16" x14ac:dyDescent="0.2">
      <c r="A202" s="32">
        <v>45320</v>
      </c>
      <c r="B202" s="31">
        <v>448.87603799999999</v>
      </c>
      <c r="C202">
        <f t="shared" si="3"/>
        <v>7.1618738078597444E-3</v>
      </c>
    </row>
    <row r="203" spans="1:3" ht="16" x14ac:dyDescent="0.2">
      <c r="A203" s="32">
        <v>45321</v>
      </c>
      <c r="B203" s="31">
        <v>453.61617999999999</v>
      </c>
      <c r="C203">
        <f t="shared" si="3"/>
        <v>1.0504656980020281E-2</v>
      </c>
    </row>
    <row r="204" spans="1:3" ht="16" x14ac:dyDescent="0.2">
      <c r="A204" s="32">
        <v>45322</v>
      </c>
      <c r="B204" s="31">
        <v>447.41909800000002</v>
      </c>
      <c r="C204">
        <f t="shared" si="3"/>
        <v>-1.3755687192514019E-2</v>
      </c>
    </row>
    <row r="205" spans="1:3" ht="16" x14ac:dyDescent="0.2">
      <c r="A205" s="32">
        <v>45323</v>
      </c>
      <c r="B205" s="31">
        <v>456.27066000000002</v>
      </c>
      <c r="C205">
        <f t="shared" si="3"/>
        <v>1.9590451284409192E-2</v>
      </c>
    </row>
    <row r="206" spans="1:3" ht="16" x14ac:dyDescent="0.2">
      <c r="A206" s="32">
        <v>45324</v>
      </c>
      <c r="B206" s="31">
        <v>453.10723899999999</v>
      </c>
      <c r="C206">
        <f t="shared" si="3"/>
        <v>-6.9573579122009475E-3</v>
      </c>
    </row>
    <row r="207" spans="1:3" ht="16" x14ac:dyDescent="0.2">
      <c r="A207" s="32">
        <v>45327</v>
      </c>
      <c r="B207" s="31">
        <v>450.60247800000002</v>
      </c>
      <c r="C207">
        <f t="shared" si="3"/>
        <v>-5.5433008338298412E-3</v>
      </c>
    </row>
    <row r="208" spans="1:3" ht="16" x14ac:dyDescent="0.2">
      <c r="A208" s="32">
        <v>45328</v>
      </c>
      <c r="B208" s="31">
        <v>452.348816</v>
      </c>
      <c r="C208">
        <f t="shared" si="3"/>
        <v>3.8680717088351896E-3</v>
      </c>
    </row>
    <row r="209" spans="1:3" ht="16" x14ac:dyDescent="0.2">
      <c r="A209" s="32">
        <v>45329</v>
      </c>
      <c r="B209" s="31">
        <v>458.76547199999999</v>
      </c>
      <c r="C209">
        <f t="shared" si="3"/>
        <v>1.4085526204495314E-2</v>
      </c>
    </row>
    <row r="210" spans="1:3" ht="16" x14ac:dyDescent="0.2">
      <c r="A210" s="32">
        <v>45330</v>
      </c>
      <c r="B210" s="31">
        <v>435.72341899999998</v>
      </c>
      <c r="C210">
        <f t="shared" si="3"/>
        <v>-5.1531443264778293E-2</v>
      </c>
    </row>
    <row r="211" spans="1:3" ht="16" x14ac:dyDescent="0.2">
      <c r="A211" s="32">
        <v>45331</v>
      </c>
      <c r="B211" s="31">
        <v>436.98080399999998</v>
      </c>
      <c r="C211">
        <f t="shared" si="3"/>
        <v>2.8815853915297356E-3</v>
      </c>
    </row>
    <row r="212" spans="1:3" ht="16" x14ac:dyDescent="0.2">
      <c r="A212" s="32">
        <v>45334</v>
      </c>
      <c r="B212" s="31">
        <v>428.63815299999999</v>
      </c>
      <c r="C212">
        <f t="shared" si="3"/>
        <v>-1.9276170547541115E-2</v>
      </c>
    </row>
    <row r="213" spans="1:3" ht="16" x14ac:dyDescent="0.2">
      <c r="A213" s="32">
        <v>45335</v>
      </c>
      <c r="B213" s="31">
        <v>421.60281400000002</v>
      </c>
      <c r="C213">
        <f t="shared" si="3"/>
        <v>-1.654942503185176E-2</v>
      </c>
    </row>
    <row r="214" spans="1:3" ht="16" x14ac:dyDescent="0.2">
      <c r="A214" s="32">
        <v>45336</v>
      </c>
      <c r="B214" s="31">
        <v>420.335419</v>
      </c>
      <c r="C214">
        <f t="shared" si="3"/>
        <v>-3.0106625584610308E-3</v>
      </c>
    </row>
    <row r="215" spans="1:3" ht="16" x14ac:dyDescent="0.2">
      <c r="A215" s="32">
        <v>45337</v>
      </c>
      <c r="B215" s="31">
        <v>423.60861199999999</v>
      </c>
      <c r="C215">
        <f t="shared" si="3"/>
        <v>7.7569348015899204E-3</v>
      </c>
    </row>
    <row r="216" spans="1:3" ht="16" x14ac:dyDescent="0.2">
      <c r="A216" s="32">
        <v>45338</v>
      </c>
      <c r="B216" s="31">
        <v>422.69055200000003</v>
      </c>
      <c r="C216">
        <f t="shared" si="3"/>
        <v>-2.1695882476793819E-3</v>
      </c>
    </row>
    <row r="217" spans="1:3" ht="16" x14ac:dyDescent="0.2">
      <c r="A217" s="32">
        <v>45342</v>
      </c>
      <c r="B217" s="31">
        <v>425.12548800000002</v>
      </c>
      <c r="C217">
        <f t="shared" si="3"/>
        <v>5.7440354509955367E-3</v>
      </c>
    </row>
    <row r="218" spans="1:3" ht="16" x14ac:dyDescent="0.2">
      <c r="A218" s="32">
        <v>45343</v>
      </c>
      <c r="B218" s="31">
        <v>423.44894399999998</v>
      </c>
      <c r="C218">
        <f t="shared" si="3"/>
        <v>-3.9514416608004517E-3</v>
      </c>
    </row>
    <row r="219" spans="1:3" ht="16" x14ac:dyDescent="0.2">
      <c r="A219" s="32">
        <v>45344</v>
      </c>
      <c r="B219" s="31">
        <v>434.31634500000001</v>
      </c>
      <c r="C219">
        <f t="shared" si="3"/>
        <v>2.5340224544165055E-2</v>
      </c>
    </row>
    <row r="220" spans="1:3" ht="16" x14ac:dyDescent="0.2">
      <c r="A220" s="32">
        <v>45345</v>
      </c>
      <c r="B220" s="31">
        <v>437.35998499999999</v>
      </c>
      <c r="C220">
        <f t="shared" si="3"/>
        <v>6.9834461823115365E-3</v>
      </c>
    </row>
    <row r="221" spans="1:3" ht="16" x14ac:dyDescent="0.2">
      <c r="A221" s="32">
        <v>45348</v>
      </c>
      <c r="B221" s="31">
        <v>433.41000400000001</v>
      </c>
      <c r="C221">
        <f t="shared" si="3"/>
        <v>-9.0724488515179901E-3</v>
      </c>
    </row>
    <row r="222" spans="1:3" ht="16" x14ac:dyDescent="0.2">
      <c r="A222" s="32">
        <v>45349</v>
      </c>
      <c r="B222" s="31">
        <v>427.83999599999999</v>
      </c>
      <c r="C222">
        <f t="shared" si="3"/>
        <v>-1.2934886874247188E-2</v>
      </c>
    </row>
    <row r="223" spans="1:3" ht="16" x14ac:dyDescent="0.2">
      <c r="A223" s="32">
        <v>45350</v>
      </c>
      <c r="B223" s="31">
        <v>429.39001500000001</v>
      </c>
      <c r="C223">
        <f t="shared" si="3"/>
        <v>3.6163472332230466E-3</v>
      </c>
    </row>
    <row r="224" spans="1:3" ht="16" x14ac:dyDescent="0.2">
      <c r="A224" s="32">
        <v>45351</v>
      </c>
      <c r="B224" s="31">
        <v>428.38000499999998</v>
      </c>
      <c r="C224">
        <f t="shared" si="3"/>
        <v>-2.3549679826356394E-3</v>
      </c>
    </row>
    <row r="225" spans="1:3" ht="16" x14ac:dyDescent="0.2">
      <c r="A225" s="32">
        <v>45352</v>
      </c>
      <c r="B225" s="31">
        <v>429.01001000000002</v>
      </c>
      <c r="C225">
        <f t="shared" si="3"/>
        <v>1.4695881742561375E-3</v>
      </c>
    </row>
    <row r="226" spans="1:3" ht="16" x14ac:dyDescent="0.2">
      <c r="A226" s="32">
        <v>45355</v>
      </c>
      <c r="B226" s="31">
        <v>425.44000199999999</v>
      </c>
      <c r="C226">
        <f t="shared" si="3"/>
        <v>-8.3563197934073512E-3</v>
      </c>
    </row>
    <row r="227" spans="1:3" ht="16" x14ac:dyDescent="0.2">
      <c r="A227" s="32">
        <v>45356</v>
      </c>
      <c r="B227" s="31">
        <v>422.30999800000001</v>
      </c>
      <c r="C227">
        <f t="shared" si="3"/>
        <v>-7.3842954235989839E-3</v>
      </c>
    </row>
    <row r="228" spans="1:3" ht="16" x14ac:dyDescent="0.2">
      <c r="A228" s="32">
        <v>45357</v>
      </c>
      <c r="B228" s="31">
        <v>426.14001500000001</v>
      </c>
      <c r="C228">
        <f t="shared" si="3"/>
        <v>9.0283292047933141E-3</v>
      </c>
    </row>
    <row r="229" spans="1:3" ht="16" x14ac:dyDescent="0.2">
      <c r="A229" s="32">
        <v>45358</v>
      </c>
      <c r="B229" s="31">
        <v>426.67001299999998</v>
      </c>
      <c r="C229">
        <f t="shared" si="3"/>
        <v>1.2429452066278937E-3</v>
      </c>
    </row>
    <row r="230" spans="1:3" ht="16" x14ac:dyDescent="0.2">
      <c r="A230" s="32">
        <v>45359</v>
      </c>
      <c r="B230" s="31">
        <v>428.23001099999999</v>
      </c>
      <c r="C230">
        <f t="shared" si="3"/>
        <v>3.6495489243180924E-3</v>
      </c>
    </row>
    <row r="231" spans="1:3" ht="16" x14ac:dyDescent="0.2">
      <c r="A231" s="32">
        <v>45362</v>
      </c>
      <c r="B231" s="31">
        <v>426.67999300000002</v>
      </c>
      <c r="C231">
        <f t="shared" si="3"/>
        <v>-3.6261587563206107E-3</v>
      </c>
    </row>
    <row r="232" spans="1:3" ht="16" x14ac:dyDescent="0.2">
      <c r="A232" s="32">
        <v>45363</v>
      </c>
      <c r="B232" s="31">
        <v>428.60998499999999</v>
      </c>
      <c r="C232">
        <f t="shared" si="3"/>
        <v>4.5130781967808072E-3</v>
      </c>
    </row>
    <row r="233" spans="1:3" ht="16" x14ac:dyDescent="0.2">
      <c r="A233" s="32">
        <v>45364</v>
      </c>
      <c r="B233" s="31">
        <v>428.02999899999998</v>
      </c>
      <c r="C233">
        <f t="shared" si="3"/>
        <v>-1.3540953013012871E-3</v>
      </c>
    </row>
    <row r="234" spans="1:3" ht="16" x14ac:dyDescent="0.2">
      <c r="A234" s="32">
        <v>45365</v>
      </c>
      <c r="B234" s="31">
        <v>423.47000100000002</v>
      </c>
      <c r="C234">
        <f t="shared" si="3"/>
        <v>-1.0710608555276646E-2</v>
      </c>
    </row>
    <row r="235" spans="1:3" ht="16" x14ac:dyDescent="0.2">
      <c r="A235" s="32">
        <v>45366</v>
      </c>
      <c r="B235" s="31">
        <v>422.80999800000001</v>
      </c>
      <c r="C235">
        <f t="shared" si="3"/>
        <v>-1.5597748607786191E-3</v>
      </c>
    </row>
    <row r="236" spans="1:3" ht="16" x14ac:dyDescent="0.2">
      <c r="A236" s="32">
        <v>45369</v>
      </c>
      <c r="B236" s="31">
        <v>421.75</v>
      </c>
      <c r="C236">
        <f t="shared" si="3"/>
        <v>-2.5101794048912377E-3</v>
      </c>
    </row>
    <row r="237" spans="1:3" ht="16" x14ac:dyDescent="0.2">
      <c r="A237" s="32">
        <v>45370</v>
      </c>
      <c r="B237" s="31">
        <v>423.97000100000002</v>
      </c>
      <c r="C237">
        <f t="shared" si="3"/>
        <v>5.2499789443234742E-3</v>
      </c>
    </row>
    <row r="238" spans="1:3" ht="16" x14ac:dyDescent="0.2">
      <c r="A238" s="32">
        <v>45371</v>
      </c>
      <c r="B238" s="31">
        <v>426.02999899999998</v>
      </c>
      <c r="C238">
        <f t="shared" si="3"/>
        <v>4.8470636073777856E-3</v>
      </c>
    </row>
    <row r="239" spans="1:3" ht="16" x14ac:dyDescent="0.2">
      <c r="A239" s="32">
        <v>45372</v>
      </c>
      <c r="B239" s="31">
        <v>428.54998799999998</v>
      </c>
      <c r="C239">
        <f t="shared" si="3"/>
        <v>5.8976253657124517E-3</v>
      </c>
    </row>
    <row r="240" spans="1:3" ht="16" x14ac:dyDescent="0.2">
      <c r="A240" s="32">
        <v>45373</v>
      </c>
      <c r="B240" s="31">
        <v>419.13000499999998</v>
      </c>
      <c r="C240">
        <f t="shared" si="3"/>
        <v>-2.2226243083513203E-2</v>
      </c>
    </row>
    <row r="241" spans="1:3" ht="16" x14ac:dyDescent="0.2">
      <c r="A241" s="32">
        <v>45376</v>
      </c>
      <c r="B241" s="31">
        <v>418.48001099999999</v>
      </c>
      <c r="C241">
        <f t="shared" si="3"/>
        <v>-1.5520209120177975E-3</v>
      </c>
    </row>
    <row r="242" spans="1:3" ht="16" x14ac:dyDescent="0.2">
      <c r="A242" s="32">
        <v>45377</v>
      </c>
      <c r="B242" s="31">
        <v>419.48998999999998</v>
      </c>
      <c r="C242">
        <f t="shared" si="3"/>
        <v>2.4105385344377469E-3</v>
      </c>
    </row>
    <row r="243" spans="1:3" ht="16" x14ac:dyDescent="0.2">
      <c r="A243" s="32">
        <v>45378</v>
      </c>
      <c r="B243" s="31">
        <v>422.80999800000001</v>
      </c>
      <c r="C243">
        <f t="shared" si="3"/>
        <v>7.8832369485707567E-3</v>
      </c>
    </row>
    <row r="244" spans="1:3" ht="16" x14ac:dyDescent="0.2">
      <c r="A244" s="32">
        <v>45379</v>
      </c>
      <c r="B244" s="31">
        <v>425.45001200000002</v>
      </c>
      <c r="C244">
        <f t="shared" si="3"/>
        <v>6.2245596700266784E-3</v>
      </c>
    </row>
    <row r="245" spans="1:3" ht="16" x14ac:dyDescent="0.2">
      <c r="A245" s="32">
        <v>45383</v>
      </c>
      <c r="B245" s="31">
        <v>427.08999599999999</v>
      </c>
      <c r="C245">
        <f t="shared" si="3"/>
        <v>3.8472939861721985E-3</v>
      </c>
    </row>
    <row r="246" spans="1:3" ht="16" x14ac:dyDescent="0.2">
      <c r="A246" s="32">
        <v>45384</v>
      </c>
      <c r="B246" s="31">
        <v>426.10998499999999</v>
      </c>
      <c r="C246">
        <f t="shared" si="3"/>
        <v>-2.2972607895382379E-3</v>
      </c>
    </row>
    <row r="247" spans="1:3" ht="16" x14ac:dyDescent="0.2">
      <c r="A247" s="32">
        <v>45385</v>
      </c>
      <c r="B247" s="31">
        <v>426.459991</v>
      </c>
      <c r="C247">
        <f t="shared" si="3"/>
        <v>8.2106109648606967E-4</v>
      </c>
    </row>
    <row r="248" spans="1:3" ht="16" x14ac:dyDescent="0.2">
      <c r="A248" s="32">
        <v>45386</v>
      </c>
      <c r="B248" s="31">
        <v>428.42001299999998</v>
      </c>
      <c r="C248">
        <f t="shared" si="3"/>
        <v>4.5854983746089744E-3</v>
      </c>
    </row>
    <row r="249" spans="1:3" ht="16" x14ac:dyDescent="0.2">
      <c r="A249" s="32">
        <v>45387</v>
      </c>
      <c r="B249" s="31">
        <v>431.58999599999999</v>
      </c>
      <c r="C249">
        <f t="shared" si="3"/>
        <v>7.3720010772975663E-3</v>
      </c>
    </row>
    <row r="250" spans="1:3" ht="16" x14ac:dyDescent="0.2">
      <c r="A250" s="32">
        <v>45390</v>
      </c>
      <c r="B250" s="31">
        <v>434.10998499999999</v>
      </c>
      <c r="C250">
        <f t="shared" si="3"/>
        <v>5.8218694075246264E-3</v>
      </c>
    </row>
    <row r="251" spans="1:3" ht="16" x14ac:dyDescent="0.2">
      <c r="A251" s="32">
        <v>45391</v>
      </c>
      <c r="B251" s="31">
        <v>435</v>
      </c>
      <c r="C251">
        <f t="shared" si="3"/>
        <v>2.048107435137655E-3</v>
      </c>
    </row>
    <row r="252" spans="1:3" ht="16" x14ac:dyDescent="0.2">
      <c r="A252" s="32">
        <v>45392</v>
      </c>
      <c r="B252" s="31">
        <v>424.040009</v>
      </c>
      <c r="C252">
        <f t="shared" si="3"/>
        <v>-2.5518219459374634E-2</v>
      </c>
    </row>
    <row r="253" spans="1:3" ht="16" x14ac:dyDescent="0.2">
      <c r="A253" s="32">
        <v>45393</v>
      </c>
      <c r="B253" s="31">
        <v>422.92001299999998</v>
      </c>
      <c r="C253">
        <f t="shared" ref="C253" si="4">LN(B253/B252)</f>
        <v>-2.6447450263102326E-3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6711-8B54-7048-A35B-4D2DD0723417}">
  <dimension ref="A1:I133"/>
  <sheetViews>
    <sheetView tabSelected="1" workbookViewId="0">
      <selection activeCell="F30" sqref="F30"/>
    </sheetView>
  </sheetViews>
  <sheetFormatPr baseColWidth="10" defaultColWidth="8.83203125" defaultRowHeight="15" x14ac:dyDescent="0.2"/>
  <cols>
    <col min="1" max="1" width="70.6640625" bestFit="1" customWidth="1"/>
    <col min="2" max="2" width="21.33203125" customWidth="1"/>
    <col min="3" max="3" width="16.6640625" customWidth="1"/>
    <col min="6" max="6" width="27.83203125" bestFit="1" customWidth="1"/>
    <col min="7" max="7" width="47.83203125" bestFit="1" customWidth="1"/>
    <col min="8" max="8" width="22.33203125" bestFit="1" customWidth="1"/>
    <col min="9" max="9" width="21.33203125" bestFit="1" customWidth="1"/>
  </cols>
  <sheetData>
    <row r="1" spans="1:9" ht="40" customHeight="1" x14ac:dyDescent="0.2">
      <c r="A1" s="33" t="s">
        <v>63</v>
      </c>
      <c r="B1" s="34" t="s">
        <v>64</v>
      </c>
      <c r="C1" s="34" t="s">
        <v>65</v>
      </c>
    </row>
    <row r="2" spans="1:9" ht="16" x14ac:dyDescent="0.2">
      <c r="A2" s="35" t="s">
        <v>66</v>
      </c>
      <c r="B2" s="36" t="s">
        <v>67</v>
      </c>
      <c r="C2" s="36" t="s">
        <v>67</v>
      </c>
      <c r="F2" t="s">
        <v>68</v>
      </c>
      <c r="G2" s="37" t="s">
        <v>69</v>
      </c>
      <c r="H2" s="38" t="s">
        <v>70</v>
      </c>
      <c r="I2" s="38" t="s">
        <v>71</v>
      </c>
    </row>
    <row r="3" spans="1:9" ht="19" x14ac:dyDescent="0.25">
      <c r="A3" s="36" t="s">
        <v>72</v>
      </c>
      <c r="B3" s="39">
        <v>1290</v>
      </c>
      <c r="C3" s="39">
        <v>1286</v>
      </c>
      <c r="F3" s="40" t="s">
        <v>73</v>
      </c>
      <c r="G3" s="41" t="s">
        <v>74</v>
      </c>
      <c r="H3" s="42">
        <f t="shared" ref="H3" si="0">B9/B31</f>
        <v>0.83967346938775511</v>
      </c>
      <c r="I3" s="42"/>
    </row>
    <row r="4" spans="1:9" ht="19" x14ac:dyDescent="0.25">
      <c r="A4" s="36" t="s">
        <v>75</v>
      </c>
      <c r="B4" s="43">
        <v>1</v>
      </c>
      <c r="C4" s="43">
        <v>1</v>
      </c>
      <c r="F4" s="40" t="s">
        <v>76</v>
      </c>
      <c r="G4" s="44" t="s">
        <v>77</v>
      </c>
      <c r="H4" s="42">
        <f>B9/B31</f>
        <v>0.83967346938775511</v>
      </c>
      <c r="I4" s="42" t="s">
        <v>78</v>
      </c>
    </row>
    <row r="5" spans="1:9" ht="19" x14ac:dyDescent="0.25">
      <c r="A5" s="36" t="s">
        <v>79</v>
      </c>
      <c r="B5" s="43">
        <v>26</v>
      </c>
      <c r="C5" s="43">
        <v>14</v>
      </c>
      <c r="F5" s="40" t="s">
        <v>80</v>
      </c>
      <c r="G5" s="45" t="s">
        <v>81</v>
      </c>
      <c r="H5" s="42">
        <f>B32/B48</f>
        <v>0.33271137026239067</v>
      </c>
      <c r="I5" s="42"/>
    </row>
    <row r="6" spans="1:9" ht="19" x14ac:dyDescent="0.25">
      <c r="A6" s="36" t="s">
        <v>82</v>
      </c>
      <c r="B6" s="43">
        <v>2826</v>
      </c>
      <c r="C6" s="43">
        <v>2494</v>
      </c>
      <c r="F6" s="40" t="s">
        <v>83</v>
      </c>
      <c r="G6" s="45" t="s">
        <v>84</v>
      </c>
      <c r="H6" s="42">
        <v>0</v>
      </c>
      <c r="I6" s="42" t="s">
        <v>78</v>
      </c>
    </row>
    <row r="7" spans="1:9" ht="19" x14ac:dyDescent="0.25">
      <c r="A7" s="36" t="s">
        <v>85</v>
      </c>
      <c r="B7" s="43">
        <v>1000</v>
      </c>
      <c r="C7" s="43">
        <v>574</v>
      </c>
      <c r="F7" s="40" t="s">
        <v>86</v>
      </c>
      <c r="G7" s="44" t="s">
        <v>87</v>
      </c>
      <c r="H7" s="46">
        <f>(B56-B58)/B56</f>
        <v>0.66864047371369129</v>
      </c>
      <c r="I7" s="42" t="s">
        <v>88</v>
      </c>
    </row>
    <row r="8" spans="1:9" ht="19" x14ac:dyDescent="0.25">
      <c r="A8" s="36" t="s">
        <v>89</v>
      </c>
      <c r="B8" s="43">
        <v>0</v>
      </c>
      <c r="C8" s="43">
        <v>1298</v>
      </c>
      <c r="F8" s="40" t="s">
        <v>90</v>
      </c>
      <c r="G8" s="45" t="s">
        <v>91</v>
      </c>
      <c r="H8" s="46">
        <f>B65/B56</f>
        <v>0.32167720252860688</v>
      </c>
      <c r="I8" s="42"/>
    </row>
    <row r="9" spans="1:9" ht="19" x14ac:dyDescent="0.25">
      <c r="A9" s="36" t="s">
        <v>92</v>
      </c>
      <c r="B9" s="43">
        <v>5143</v>
      </c>
      <c r="C9" s="43">
        <v>5667</v>
      </c>
      <c r="F9" s="40" t="s">
        <v>93</v>
      </c>
      <c r="G9" s="45" t="s">
        <v>94</v>
      </c>
      <c r="H9" s="46">
        <f>B91/B22</f>
        <v>4.774794104540428E-2</v>
      </c>
      <c r="I9" s="42"/>
    </row>
    <row r="10" spans="1:9" ht="19" x14ac:dyDescent="0.25">
      <c r="A10" s="35" t="s">
        <v>95</v>
      </c>
      <c r="B10" s="36" t="s">
        <v>67</v>
      </c>
      <c r="C10" s="36" t="s">
        <v>67</v>
      </c>
      <c r="F10" s="40" t="s">
        <v>96</v>
      </c>
      <c r="G10" s="45" t="s">
        <v>97</v>
      </c>
      <c r="H10" s="46">
        <f>B91/B46</f>
        <v>8.45906432748538E-2</v>
      </c>
      <c r="I10" s="42"/>
    </row>
    <row r="11" spans="1:9" ht="19" x14ac:dyDescent="0.25">
      <c r="A11" s="36" t="s">
        <v>98</v>
      </c>
      <c r="B11" s="43">
        <v>424</v>
      </c>
      <c r="C11" s="43">
        <v>468</v>
      </c>
      <c r="F11" s="40" t="s">
        <v>99</v>
      </c>
      <c r="G11" s="45" t="s">
        <v>100</v>
      </c>
      <c r="H11" s="47">
        <f>B66/B79</f>
        <v>8.2474874371859297</v>
      </c>
      <c r="I11" s="48"/>
    </row>
    <row r="12" spans="1:9" ht="27.5" customHeight="1" x14ac:dyDescent="0.25">
      <c r="A12" s="36" t="s">
        <v>101</v>
      </c>
      <c r="B12" s="43">
        <v>628</v>
      </c>
      <c r="C12" s="43">
        <v>688</v>
      </c>
      <c r="F12" s="40" t="s">
        <v>102</v>
      </c>
      <c r="G12" s="49" t="s">
        <v>103</v>
      </c>
      <c r="H12" s="42">
        <f>B41/H11</f>
        <v>50.318354912414321</v>
      </c>
      <c r="I12" s="42"/>
    </row>
    <row r="13" spans="1:9" ht="19" x14ac:dyDescent="0.25">
      <c r="A13" s="36" t="s">
        <v>104</v>
      </c>
      <c r="B13" s="43">
        <v>1052</v>
      </c>
      <c r="C13" s="43">
        <v>1156</v>
      </c>
      <c r="F13" s="40" t="s">
        <v>105</v>
      </c>
      <c r="G13" s="45" t="s">
        <v>106</v>
      </c>
      <c r="H13" s="42">
        <f>1427/2893</f>
        <v>0.49325959211890769</v>
      </c>
      <c r="I13" s="42"/>
    </row>
    <row r="14" spans="1:9" ht="19" x14ac:dyDescent="0.25">
      <c r="A14" s="36" t="s">
        <v>107</v>
      </c>
      <c r="B14" s="43">
        <v>-794</v>
      </c>
      <c r="C14" s="43">
        <v>-859</v>
      </c>
      <c r="F14" s="40" t="s">
        <v>108</v>
      </c>
      <c r="G14" s="45" t="s">
        <v>109</v>
      </c>
      <c r="H14" s="42">
        <f>1-H13</f>
        <v>0.50674040788109231</v>
      </c>
      <c r="I14" s="42"/>
    </row>
    <row r="15" spans="1:9" ht="16" x14ac:dyDescent="0.2">
      <c r="A15" s="36" t="s">
        <v>110</v>
      </c>
      <c r="B15" s="43">
        <v>258</v>
      </c>
      <c r="C15" s="43">
        <v>297</v>
      </c>
    </row>
    <row r="16" spans="1:9" ht="16" x14ac:dyDescent="0.2">
      <c r="A16" s="36" t="s">
        <v>111</v>
      </c>
      <c r="B16" s="43">
        <v>379</v>
      </c>
      <c r="C16" s="43">
        <v>423</v>
      </c>
    </row>
    <row r="17" spans="1:8" ht="16" x14ac:dyDescent="0.2">
      <c r="A17" s="36" t="s">
        <v>112</v>
      </c>
      <c r="B17" s="43">
        <v>34850</v>
      </c>
      <c r="C17" s="43">
        <v>34545</v>
      </c>
    </row>
    <row r="18" spans="1:8" ht="16" x14ac:dyDescent="0.2">
      <c r="A18" s="36" t="s">
        <v>113</v>
      </c>
      <c r="B18" s="43">
        <v>17398</v>
      </c>
      <c r="C18" s="43">
        <v>18306</v>
      </c>
    </row>
    <row r="19" spans="1:8" ht="16" x14ac:dyDescent="0.2">
      <c r="A19" s="36" t="s">
        <v>114</v>
      </c>
      <c r="B19" s="43">
        <v>1787</v>
      </c>
      <c r="C19" s="43">
        <v>1752</v>
      </c>
    </row>
    <row r="20" spans="1:8" ht="16" x14ac:dyDescent="0.2">
      <c r="A20" s="36" t="s">
        <v>115</v>
      </c>
      <c r="B20" s="43">
        <v>238</v>
      </c>
      <c r="C20" s="43">
        <v>232</v>
      </c>
    </row>
    <row r="21" spans="1:8" ht="16" x14ac:dyDescent="0.2">
      <c r="A21" s="36" t="s">
        <v>116</v>
      </c>
      <c r="B21" s="43">
        <v>536</v>
      </c>
      <c r="C21" s="43">
        <v>562</v>
      </c>
    </row>
    <row r="22" spans="1:8" ht="16" x14ac:dyDescent="0.2">
      <c r="A22" s="36" t="s">
        <v>117</v>
      </c>
      <c r="B22" s="43">
        <v>60589</v>
      </c>
      <c r="C22" s="43">
        <v>61784</v>
      </c>
    </row>
    <row r="23" spans="1:8" ht="16" x14ac:dyDescent="0.2">
      <c r="A23" s="35" t="s">
        <v>118</v>
      </c>
      <c r="B23" s="36" t="s">
        <v>67</v>
      </c>
      <c r="C23" s="36" t="s">
        <v>67</v>
      </c>
    </row>
    <row r="24" spans="1:8" ht="16" x14ac:dyDescent="0.2">
      <c r="A24" s="36" t="s">
        <v>119</v>
      </c>
      <c r="B24" s="43">
        <v>557</v>
      </c>
      <c r="C24" s="43">
        <v>450</v>
      </c>
      <c r="H24" s="50"/>
    </row>
    <row r="25" spans="1:8" ht="16" x14ac:dyDescent="0.2">
      <c r="A25" s="36" t="s">
        <v>120</v>
      </c>
      <c r="B25" s="43">
        <v>906</v>
      </c>
      <c r="C25" s="43">
        <v>753</v>
      </c>
    </row>
    <row r="26" spans="1:8" ht="16" x14ac:dyDescent="0.2">
      <c r="A26" s="36" t="s">
        <v>121</v>
      </c>
      <c r="B26" s="43">
        <v>47</v>
      </c>
      <c r="C26" s="43">
        <v>226</v>
      </c>
    </row>
    <row r="27" spans="1:8" ht="16" x14ac:dyDescent="0.2">
      <c r="A27" s="36" t="s">
        <v>122</v>
      </c>
      <c r="B27" s="43">
        <v>121</v>
      </c>
      <c r="C27" s="43">
        <v>116</v>
      </c>
    </row>
    <row r="28" spans="1:8" ht="16" x14ac:dyDescent="0.2">
      <c r="A28" s="36" t="s">
        <v>123</v>
      </c>
      <c r="B28" s="43">
        <v>3461</v>
      </c>
      <c r="C28" s="43">
        <v>3126</v>
      </c>
    </row>
    <row r="29" spans="1:8" ht="16" x14ac:dyDescent="0.2">
      <c r="A29" s="36" t="s">
        <v>124</v>
      </c>
      <c r="B29" s="43">
        <v>1033</v>
      </c>
      <c r="C29" s="43">
        <v>1094</v>
      </c>
    </row>
    <row r="30" spans="1:8" ht="16" x14ac:dyDescent="0.2">
      <c r="A30" s="36" t="s">
        <v>125</v>
      </c>
      <c r="B30" s="43">
        <v>0</v>
      </c>
      <c r="C30" s="43">
        <v>234</v>
      </c>
    </row>
    <row r="31" spans="1:8" ht="16" x14ac:dyDescent="0.2">
      <c r="A31" s="36" t="s">
        <v>126</v>
      </c>
      <c r="B31" s="43">
        <v>6125</v>
      </c>
      <c r="C31" s="43">
        <v>5999</v>
      </c>
    </row>
    <row r="32" spans="1:8" ht="16" x14ac:dyDescent="0.2">
      <c r="A32" s="36" t="s">
        <v>127</v>
      </c>
      <c r="B32" s="43">
        <v>11412</v>
      </c>
      <c r="C32" s="43">
        <v>10730</v>
      </c>
    </row>
    <row r="33" spans="1:3" ht="16" x14ac:dyDescent="0.2">
      <c r="A33" s="36" t="s">
        <v>128</v>
      </c>
      <c r="B33" s="43">
        <v>541</v>
      </c>
      <c r="C33" s="43">
        <v>577</v>
      </c>
    </row>
    <row r="34" spans="1:3" ht="16" x14ac:dyDescent="0.2">
      <c r="A34" s="36" t="s">
        <v>129</v>
      </c>
      <c r="B34" s="43">
        <v>199</v>
      </c>
      <c r="C34" s="43">
        <v>180</v>
      </c>
    </row>
    <row r="35" spans="1:3" ht="16" x14ac:dyDescent="0.2">
      <c r="A35" s="36" t="s">
        <v>130</v>
      </c>
      <c r="B35" s="43">
        <v>3690</v>
      </c>
      <c r="C35" s="43">
        <v>4065</v>
      </c>
    </row>
    <row r="36" spans="1:3" ht="16" x14ac:dyDescent="0.2">
      <c r="A36" s="36" t="s">
        <v>131</v>
      </c>
      <c r="B36" s="43">
        <v>522</v>
      </c>
      <c r="C36" s="43">
        <v>489</v>
      </c>
    </row>
    <row r="37" spans="1:3" ht="16" x14ac:dyDescent="0.2">
      <c r="A37" s="36" t="s">
        <v>132</v>
      </c>
      <c r="B37" s="43">
        <v>22489</v>
      </c>
      <c r="C37" s="43">
        <v>22040</v>
      </c>
    </row>
    <row r="38" spans="1:3" ht="16" x14ac:dyDescent="0.2">
      <c r="A38" s="36" t="s">
        <v>133</v>
      </c>
      <c r="B38" s="43">
        <v>3800</v>
      </c>
      <c r="C38" s="43">
        <v>3267</v>
      </c>
    </row>
    <row r="39" spans="1:3" ht="16" x14ac:dyDescent="0.2">
      <c r="A39" s="36" t="s">
        <v>134</v>
      </c>
      <c r="B39" s="36" t="s">
        <v>135</v>
      </c>
      <c r="C39" s="36" t="s">
        <v>135</v>
      </c>
    </row>
    <row r="40" spans="1:3" ht="16" x14ac:dyDescent="0.2">
      <c r="A40" s="35" t="s">
        <v>136</v>
      </c>
      <c r="B40" s="36" t="s">
        <v>67</v>
      </c>
      <c r="C40" s="36" t="s">
        <v>67</v>
      </c>
    </row>
    <row r="41" spans="1:3" ht="32" x14ac:dyDescent="0.2">
      <c r="A41" s="36" t="s">
        <v>137</v>
      </c>
      <c r="B41" s="43">
        <v>415</v>
      </c>
      <c r="C41" s="43">
        <v>415</v>
      </c>
    </row>
    <row r="42" spans="1:3" ht="16" x14ac:dyDescent="0.2">
      <c r="A42" s="36" t="s">
        <v>138</v>
      </c>
      <c r="B42" s="43">
        <v>44231</v>
      </c>
      <c r="C42" s="43">
        <v>44422</v>
      </c>
    </row>
    <row r="43" spans="1:3" ht="16" x14ac:dyDescent="0.2">
      <c r="A43" s="36" t="s">
        <v>139</v>
      </c>
      <c r="B43" s="43">
        <v>18728</v>
      </c>
      <c r="C43" s="43">
        <v>17784</v>
      </c>
    </row>
    <row r="44" spans="1:3" ht="16" x14ac:dyDescent="0.2">
      <c r="A44" s="36" t="s">
        <v>140</v>
      </c>
      <c r="B44" s="43">
        <v>-763</v>
      </c>
      <c r="C44" s="43">
        <v>-886</v>
      </c>
    </row>
    <row r="45" spans="1:3" ht="16" x14ac:dyDescent="0.2">
      <c r="A45" s="36" t="s">
        <v>141</v>
      </c>
      <c r="B45" s="43">
        <v>-28411</v>
      </c>
      <c r="C45" s="43">
        <v>-25347</v>
      </c>
    </row>
    <row r="46" spans="1:3" ht="16" x14ac:dyDescent="0.2">
      <c r="A46" s="36" t="s">
        <v>142</v>
      </c>
      <c r="B46" s="43">
        <v>34200</v>
      </c>
      <c r="C46" s="43">
        <v>36388</v>
      </c>
    </row>
    <row r="47" spans="1:3" ht="16" x14ac:dyDescent="0.2">
      <c r="A47" s="36" t="s">
        <v>143</v>
      </c>
      <c r="B47" s="43">
        <v>100</v>
      </c>
      <c r="C47" s="43">
        <v>89</v>
      </c>
    </row>
    <row r="48" spans="1:3" ht="16" x14ac:dyDescent="0.2">
      <c r="A48" s="36" t="s">
        <v>144</v>
      </c>
      <c r="B48" s="43">
        <v>34300</v>
      </c>
      <c r="C48" s="43">
        <v>36477</v>
      </c>
    </row>
    <row r="49" spans="1:4" ht="16" x14ac:dyDescent="0.2">
      <c r="A49" s="36" t="s">
        <v>145</v>
      </c>
      <c r="B49" s="39">
        <v>60589</v>
      </c>
      <c r="C49" s="39">
        <v>61784</v>
      </c>
    </row>
    <row r="53" spans="1:4" x14ac:dyDescent="0.2">
      <c r="A53" s="51" t="s">
        <v>146</v>
      </c>
      <c r="B53" s="52" t="s">
        <v>147</v>
      </c>
      <c r="C53" s="53"/>
      <c r="D53" s="53"/>
    </row>
    <row r="54" spans="1:4" ht="32" x14ac:dyDescent="0.2">
      <c r="A54" s="53"/>
      <c r="B54" s="34" t="s">
        <v>64</v>
      </c>
      <c r="C54" s="34" t="s">
        <v>65</v>
      </c>
      <c r="D54" s="34" t="s">
        <v>148</v>
      </c>
    </row>
    <row r="55" spans="1:4" ht="16" x14ac:dyDescent="0.2">
      <c r="A55" s="35" t="s">
        <v>149</v>
      </c>
      <c r="B55" s="36" t="s">
        <v>67</v>
      </c>
      <c r="C55" s="36" t="s">
        <v>67</v>
      </c>
      <c r="D55" s="36" t="s">
        <v>67</v>
      </c>
    </row>
    <row r="56" spans="1:4" ht="16" x14ac:dyDescent="0.2">
      <c r="A56" s="36" t="s">
        <v>150</v>
      </c>
      <c r="B56" s="39">
        <v>12497</v>
      </c>
      <c r="C56" s="39">
        <v>11181</v>
      </c>
      <c r="D56" s="39">
        <v>8297</v>
      </c>
    </row>
    <row r="57" spans="1:4" ht="16" x14ac:dyDescent="0.2">
      <c r="A57" s="35" t="s">
        <v>151</v>
      </c>
      <c r="B57" s="36" t="s">
        <v>67</v>
      </c>
      <c r="C57" s="36" t="s">
        <v>67</v>
      </c>
      <c r="D57" s="36" t="s">
        <v>67</v>
      </c>
    </row>
    <row r="58" spans="1:4" ht="16" x14ac:dyDescent="0.2">
      <c r="A58" s="36" t="s">
        <v>152</v>
      </c>
      <c r="B58" s="43">
        <v>4141</v>
      </c>
      <c r="C58" s="43">
        <v>3753</v>
      </c>
      <c r="D58" s="43">
        <v>2180</v>
      </c>
    </row>
    <row r="59" spans="1:4" ht="16" x14ac:dyDescent="0.2">
      <c r="A59" s="36" t="s">
        <v>153</v>
      </c>
      <c r="B59" s="43">
        <v>3159</v>
      </c>
      <c r="C59" s="43">
        <v>3396</v>
      </c>
      <c r="D59" s="43">
        <v>1729</v>
      </c>
    </row>
    <row r="60" spans="1:4" ht="16" x14ac:dyDescent="0.2">
      <c r="A60" s="36" t="s">
        <v>154</v>
      </c>
      <c r="B60" s="43">
        <v>101</v>
      </c>
      <c r="C60" s="43">
        <v>108</v>
      </c>
      <c r="D60" s="43">
        <v>82</v>
      </c>
    </row>
    <row r="61" spans="1:4" ht="16" x14ac:dyDescent="0.2">
      <c r="A61" s="36" t="s">
        <v>155</v>
      </c>
      <c r="B61" s="43">
        <v>1042</v>
      </c>
      <c r="C61" s="43">
        <v>905</v>
      </c>
      <c r="D61" s="43">
        <v>96</v>
      </c>
    </row>
    <row r="62" spans="1:4" ht="16" x14ac:dyDescent="0.2">
      <c r="A62" s="36" t="s">
        <v>156</v>
      </c>
      <c r="B62" s="43">
        <v>8443</v>
      </c>
      <c r="C62" s="43">
        <v>8162</v>
      </c>
      <c r="D62" s="43">
        <v>4087</v>
      </c>
    </row>
    <row r="63" spans="1:4" ht="16" x14ac:dyDescent="0.2">
      <c r="A63" s="36" t="s">
        <v>157</v>
      </c>
      <c r="B63" s="43">
        <v>70</v>
      </c>
      <c r="C63" s="43">
        <v>-1898</v>
      </c>
      <c r="D63" s="43">
        <v>-11</v>
      </c>
    </row>
    <row r="64" spans="1:4" ht="16" x14ac:dyDescent="0.2">
      <c r="A64" s="36" t="s">
        <v>158</v>
      </c>
      <c r="B64" s="43">
        <v>-36</v>
      </c>
      <c r="C64" s="43">
        <v>-27</v>
      </c>
      <c r="D64" s="43">
        <v>0</v>
      </c>
    </row>
    <row r="65" spans="1:4" ht="16" x14ac:dyDescent="0.2">
      <c r="A65" s="36" t="s">
        <v>159</v>
      </c>
      <c r="B65" s="43">
        <v>4020</v>
      </c>
      <c r="C65" s="43">
        <v>4944</v>
      </c>
      <c r="D65" s="43">
        <v>4221</v>
      </c>
    </row>
    <row r="66" spans="1:4" ht="16" x14ac:dyDescent="0.2">
      <c r="A66" s="36" t="s">
        <v>160</v>
      </c>
      <c r="B66" s="43">
        <v>2626</v>
      </c>
      <c r="C66" s="43"/>
      <c r="D66" s="43"/>
    </row>
    <row r="67" spans="1:4" ht="16" x14ac:dyDescent="0.2">
      <c r="A67" s="36" t="s">
        <v>161</v>
      </c>
      <c r="B67" s="43">
        <v>15</v>
      </c>
      <c r="C67" s="43">
        <v>-70</v>
      </c>
      <c r="D67" s="43">
        <v>-62</v>
      </c>
    </row>
    <row r="68" spans="1:4" ht="16" x14ac:dyDescent="0.2">
      <c r="A68" s="36" t="s">
        <v>162</v>
      </c>
      <c r="B68" s="43">
        <v>334</v>
      </c>
      <c r="C68" s="43">
        <v>304</v>
      </c>
      <c r="D68" s="43">
        <v>119</v>
      </c>
    </row>
    <row r="69" spans="1:4" ht="16" x14ac:dyDescent="0.2">
      <c r="A69" s="36" t="s">
        <v>163</v>
      </c>
      <c r="B69" s="43">
        <v>0</v>
      </c>
      <c r="C69" s="43">
        <v>8</v>
      </c>
      <c r="D69" s="43">
        <v>0</v>
      </c>
    </row>
    <row r="70" spans="1:4" ht="16" x14ac:dyDescent="0.2">
      <c r="A70" s="36" t="s">
        <v>164</v>
      </c>
      <c r="B70" s="43">
        <v>3671</v>
      </c>
      <c r="C70" s="43">
        <v>4702</v>
      </c>
      <c r="D70" s="43">
        <v>4164</v>
      </c>
    </row>
    <row r="71" spans="1:4" ht="16" x14ac:dyDescent="0.2">
      <c r="A71" s="36" t="s">
        <v>165</v>
      </c>
      <c r="B71" s="43">
        <v>778</v>
      </c>
      <c r="C71" s="43">
        <v>1180</v>
      </c>
      <c r="D71" s="43">
        <v>901</v>
      </c>
    </row>
    <row r="72" spans="1:4" ht="16" x14ac:dyDescent="0.2">
      <c r="A72" s="36" t="s">
        <v>166</v>
      </c>
      <c r="B72" s="43">
        <v>2893</v>
      </c>
      <c r="C72" s="43">
        <v>3522</v>
      </c>
      <c r="D72" s="43">
        <v>3263</v>
      </c>
    </row>
    <row r="73" spans="1:4" ht="16" x14ac:dyDescent="0.2">
      <c r="A73" s="36" t="s">
        <v>167</v>
      </c>
      <c r="B73" s="43">
        <v>-267</v>
      </c>
      <c r="C73" s="43">
        <v>-274</v>
      </c>
      <c r="D73" s="43">
        <v>-239</v>
      </c>
    </row>
    <row r="74" spans="1:4" ht="16" x14ac:dyDescent="0.2">
      <c r="A74" s="36" t="s">
        <v>168</v>
      </c>
      <c r="B74" s="39">
        <v>2626</v>
      </c>
      <c r="C74" s="39">
        <v>3248</v>
      </c>
      <c r="D74" s="39">
        <v>3024</v>
      </c>
    </row>
    <row r="75" spans="1:4" ht="16" x14ac:dyDescent="0.2">
      <c r="A75" s="35" t="s">
        <v>169</v>
      </c>
      <c r="B75" s="36" t="s">
        <v>67</v>
      </c>
      <c r="C75" s="36" t="s">
        <v>67</v>
      </c>
      <c r="D75" s="36" t="s">
        <v>67</v>
      </c>
    </row>
    <row r="76" spans="1:4" ht="16" x14ac:dyDescent="0.2">
      <c r="A76" s="36" t="s">
        <v>170</v>
      </c>
      <c r="B76" s="54">
        <v>8.25</v>
      </c>
      <c r="C76" s="54">
        <v>10.25</v>
      </c>
      <c r="D76" s="54">
        <v>12.56</v>
      </c>
    </row>
    <row r="77" spans="1:4" ht="16" x14ac:dyDescent="0.2">
      <c r="A77" s="36" t="s">
        <v>171</v>
      </c>
      <c r="B77" s="54">
        <v>8.23</v>
      </c>
      <c r="C77" s="54">
        <v>10.199999999999999</v>
      </c>
      <c r="D77" s="54">
        <v>12.51</v>
      </c>
    </row>
    <row r="78" spans="1:4" ht="16" x14ac:dyDescent="0.2">
      <c r="A78" s="35" t="s">
        <v>172</v>
      </c>
      <c r="B78" s="36" t="s">
        <v>67</v>
      </c>
      <c r="C78" s="36" t="s">
        <v>67</v>
      </c>
      <c r="D78" s="36" t="s">
        <v>67</v>
      </c>
    </row>
    <row r="79" spans="1:4" ht="16" x14ac:dyDescent="0.2">
      <c r="A79" s="36" t="s">
        <v>173</v>
      </c>
      <c r="B79" s="55">
        <v>318.39999999999998</v>
      </c>
      <c r="C79" s="55">
        <v>316.89999999999998</v>
      </c>
      <c r="D79" s="55">
        <v>240.8</v>
      </c>
    </row>
    <row r="80" spans="1:4" ht="16" x14ac:dyDescent="0.2">
      <c r="A80" s="36" t="s">
        <v>174</v>
      </c>
      <c r="B80" s="55">
        <v>318.89999999999998</v>
      </c>
      <c r="C80" s="55">
        <v>318.5</v>
      </c>
      <c r="D80" s="55">
        <v>241.8</v>
      </c>
    </row>
    <row r="81" spans="1:5" ht="16" x14ac:dyDescent="0.2">
      <c r="A81" s="36" t="s">
        <v>175</v>
      </c>
      <c r="B81" s="55">
        <v>314.10000000000002</v>
      </c>
      <c r="C81" s="55">
        <v>321.89999999999998</v>
      </c>
      <c r="D81" s="43">
        <v>241</v>
      </c>
    </row>
    <row r="85" spans="1:5" x14ac:dyDescent="0.2">
      <c r="A85" s="36"/>
      <c r="B85" s="55"/>
    </row>
    <row r="88" spans="1:5" ht="48" x14ac:dyDescent="0.2">
      <c r="A88" s="51" t="s">
        <v>176</v>
      </c>
      <c r="B88" s="52" t="s">
        <v>147</v>
      </c>
      <c r="C88" s="53"/>
      <c r="D88" s="53"/>
      <c r="E88" s="34" t="s">
        <v>177</v>
      </c>
    </row>
    <row r="89" spans="1:5" ht="32" x14ac:dyDescent="0.2">
      <c r="A89" s="53"/>
      <c r="B89" s="34" t="s">
        <v>64</v>
      </c>
      <c r="C89" s="34" t="s">
        <v>65</v>
      </c>
      <c r="D89" s="34" t="s">
        <v>148</v>
      </c>
      <c r="E89" s="34" t="s">
        <v>64</v>
      </c>
    </row>
    <row r="90" spans="1:5" ht="16" x14ac:dyDescent="0.2">
      <c r="A90" s="35" t="s">
        <v>178</v>
      </c>
      <c r="B90" s="36" t="s">
        <v>67</v>
      </c>
      <c r="C90" s="36" t="s">
        <v>67</v>
      </c>
      <c r="D90" s="36" t="s">
        <v>67</v>
      </c>
      <c r="E90" s="36" t="s">
        <v>67</v>
      </c>
    </row>
    <row r="91" spans="1:5" ht="16" x14ac:dyDescent="0.2">
      <c r="A91" s="36" t="s">
        <v>166</v>
      </c>
      <c r="B91" s="39">
        <v>2893</v>
      </c>
      <c r="C91" s="39">
        <v>3522</v>
      </c>
      <c r="D91" s="39">
        <v>3263</v>
      </c>
      <c r="E91" s="36" t="s">
        <v>67</v>
      </c>
    </row>
    <row r="92" spans="1:5" ht="16" x14ac:dyDescent="0.2">
      <c r="A92" s="35" t="s">
        <v>179</v>
      </c>
      <c r="B92" s="36" t="s">
        <v>67</v>
      </c>
      <c r="C92" s="36" t="s">
        <v>67</v>
      </c>
      <c r="D92" s="36" t="s">
        <v>67</v>
      </c>
      <c r="E92" s="36" t="s">
        <v>67</v>
      </c>
    </row>
    <row r="93" spans="1:5" ht="16" x14ac:dyDescent="0.2">
      <c r="A93" s="36" t="s">
        <v>154</v>
      </c>
      <c r="B93" s="43">
        <v>101</v>
      </c>
      <c r="C93" s="43">
        <v>108</v>
      </c>
      <c r="D93" s="43">
        <v>82</v>
      </c>
      <c r="E93" s="36" t="s">
        <v>67</v>
      </c>
    </row>
    <row r="94" spans="1:5" ht="16" x14ac:dyDescent="0.2">
      <c r="A94" s="36" t="s">
        <v>155</v>
      </c>
      <c r="B94" s="43">
        <v>1042</v>
      </c>
      <c r="C94" s="43">
        <v>905</v>
      </c>
      <c r="D94" s="43">
        <v>96</v>
      </c>
      <c r="E94" s="36" t="s">
        <v>67</v>
      </c>
    </row>
    <row r="95" spans="1:5" ht="16" x14ac:dyDescent="0.2">
      <c r="A95" s="36" t="s">
        <v>180</v>
      </c>
      <c r="B95" s="43">
        <v>28</v>
      </c>
      <c r="C95" s="43">
        <v>24</v>
      </c>
      <c r="D95" s="43">
        <v>14</v>
      </c>
      <c r="E95" s="36" t="s">
        <v>67</v>
      </c>
    </row>
    <row r="96" spans="1:5" ht="16" x14ac:dyDescent="0.2">
      <c r="A96" s="36" t="s">
        <v>181</v>
      </c>
      <c r="B96" s="43">
        <v>-381</v>
      </c>
      <c r="C96" s="43">
        <v>-353</v>
      </c>
      <c r="D96" s="43">
        <v>13</v>
      </c>
      <c r="E96" s="36" t="s">
        <v>67</v>
      </c>
    </row>
    <row r="97" spans="1:5" ht="16" x14ac:dyDescent="0.2">
      <c r="A97" s="36" t="s">
        <v>182</v>
      </c>
      <c r="B97" s="43">
        <v>171</v>
      </c>
      <c r="C97" s="43">
        <v>214</v>
      </c>
      <c r="D97" s="43">
        <v>122</v>
      </c>
      <c r="E97" s="36" t="s">
        <v>67</v>
      </c>
    </row>
    <row r="98" spans="1:5" ht="16" x14ac:dyDescent="0.2">
      <c r="A98" s="36" t="s">
        <v>157</v>
      </c>
      <c r="B98" s="43">
        <v>70</v>
      </c>
      <c r="C98" s="43">
        <v>-1898</v>
      </c>
      <c r="D98" s="43">
        <v>-11</v>
      </c>
      <c r="E98" s="36" t="s">
        <v>67</v>
      </c>
    </row>
    <row r="99" spans="1:5" ht="16" x14ac:dyDescent="0.2">
      <c r="A99" s="36" t="s">
        <v>183</v>
      </c>
      <c r="B99" s="43">
        <v>246</v>
      </c>
      <c r="C99" s="43">
        <v>319</v>
      </c>
      <c r="D99" s="43">
        <v>89</v>
      </c>
      <c r="E99" s="36" t="s">
        <v>67</v>
      </c>
    </row>
    <row r="100" spans="1:5" ht="16" x14ac:dyDescent="0.2">
      <c r="A100" s="35" t="s">
        <v>184</v>
      </c>
      <c r="B100" s="36" t="s">
        <v>67</v>
      </c>
      <c r="C100" s="36" t="s">
        <v>67</v>
      </c>
      <c r="D100" s="36" t="s">
        <v>67</v>
      </c>
      <c r="E100" s="36" t="s">
        <v>67</v>
      </c>
    </row>
    <row r="101" spans="1:5" ht="16" x14ac:dyDescent="0.2">
      <c r="A101" s="36" t="s">
        <v>185</v>
      </c>
      <c r="B101" s="43">
        <v>-291</v>
      </c>
      <c r="C101" s="43">
        <v>36</v>
      </c>
      <c r="D101" s="43">
        <v>-144</v>
      </c>
      <c r="E101" s="36" t="s">
        <v>67</v>
      </c>
    </row>
    <row r="102" spans="1:5" ht="16" x14ac:dyDescent="0.2">
      <c r="A102" s="36" t="s">
        <v>85</v>
      </c>
      <c r="B102" s="43">
        <v>-310</v>
      </c>
      <c r="C102" s="43">
        <v>-123</v>
      </c>
      <c r="D102" s="43">
        <v>-86</v>
      </c>
      <c r="E102" s="36" t="s">
        <v>67</v>
      </c>
    </row>
    <row r="103" spans="1:5" ht="16" x14ac:dyDescent="0.2">
      <c r="A103" s="36" t="s">
        <v>186</v>
      </c>
      <c r="B103" s="43">
        <v>328</v>
      </c>
      <c r="C103" s="43">
        <v>43</v>
      </c>
      <c r="D103" s="43">
        <v>38</v>
      </c>
      <c r="E103" s="36" t="s">
        <v>67</v>
      </c>
    </row>
    <row r="104" spans="1:5" ht="16" x14ac:dyDescent="0.2">
      <c r="A104" s="36" t="s">
        <v>123</v>
      </c>
      <c r="B104" s="43">
        <v>352</v>
      </c>
      <c r="C104" s="43">
        <v>37</v>
      </c>
      <c r="D104" s="43">
        <v>198</v>
      </c>
      <c r="E104" s="36" t="s">
        <v>67</v>
      </c>
    </row>
    <row r="105" spans="1:5" ht="16" x14ac:dyDescent="0.2">
      <c r="A105" s="36" t="s">
        <v>124</v>
      </c>
      <c r="B105" s="43">
        <v>-277</v>
      </c>
      <c r="C105" s="43">
        <v>-166</v>
      </c>
      <c r="D105" s="43">
        <v>-45</v>
      </c>
      <c r="E105" s="36" t="s">
        <v>67</v>
      </c>
    </row>
    <row r="106" spans="1:5" ht="16" x14ac:dyDescent="0.2">
      <c r="A106" s="36" t="s">
        <v>187</v>
      </c>
      <c r="B106" s="43">
        <v>-175</v>
      </c>
      <c r="C106" s="43">
        <v>-135</v>
      </c>
      <c r="D106" s="43">
        <v>-36</v>
      </c>
      <c r="E106" s="36" t="s">
        <v>67</v>
      </c>
    </row>
    <row r="107" spans="1:5" ht="16" x14ac:dyDescent="0.2">
      <c r="A107" s="36" t="s">
        <v>188</v>
      </c>
      <c r="B107" s="43">
        <v>-87</v>
      </c>
      <c r="C107" s="43">
        <v>70</v>
      </c>
      <c r="D107" s="43">
        <v>5</v>
      </c>
      <c r="E107" s="36" t="s">
        <v>67</v>
      </c>
    </row>
    <row r="108" spans="1:5" ht="16" x14ac:dyDescent="0.2">
      <c r="A108" s="36" t="s">
        <v>189</v>
      </c>
      <c r="B108" s="43">
        <v>3710</v>
      </c>
      <c r="C108" s="43">
        <v>2603</v>
      </c>
      <c r="D108" s="43">
        <v>3598</v>
      </c>
      <c r="E108" s="36" t="s">
        <v>67</v>
      </c>
    </row>
    <row r="109" spans="1:5" ht="16" x14ac:dyDescent="0.2">
      <c r="A109" s="35" t="s">
        <v>190</v>
      </c>
      <c r="B109" s="36" t="s">
        <v>67</v>
      </c>
      <c r="C109" s="36" t="s">
        <v>67</v>
      </c>
      <c r="D109" s="36" t="s">
        <v>67</v>
      </c>
      <c r="E109" s="36" t="s">
        <v>67</v>
      </c>
    </row>
    <row r="110" spans="1:5" ht="16" x14ac:dyDescent="0.2">
      <c r="A110" s="36" t="s">
        <v>191</v>
      </c>
      <c r="B110" s="43">
        <v>-143</v>
      </c>
      <c r="C110" s="43">
        <v>-89</v>
      </c>
      <c r="D110" s="43">
        <v>-35</v>
      </c>
      <c r="E110" s="36" t="s">
        <v>67</v>
      </c>
    </row>
    <row r="111" spans="1:5" ht="16" x14ac:dyDescent="0.2">
      <c r="A111" s="36" t="s">
        <v>192</v>
      </c>
      <c r="B111" s="43">
        <v>-296</v>
      </c>
      <c r="C111" s="43">
        <v>210</v>
      </c>
      <c r="D111" s="43">
        <v>-99</v>
      </c>
      <c r="E111" s="36" t="s">
        <v>67</v>
      </c>
    </row>
    <row r="112" spans="1:5" ht="16" x14ac:dyDescent="0.2">
      <c r="A112" s="36" t="s">
        <v>193</v>
      </c>
      <c r="B112" s="43">
        <v>1014</v>
      </c>
      <c r="C112" s="43">
        <v>3509</v>
      </c>
      <c r="D112" s="43">
        <v>16</v>
      </c>
      <c r="E112" s="36" t="s">
        <v>67</v>
      </c>
    </row>
    <row r="113" spans="1:5" ht="16" x14ac:dyDescent="0.2">
      <c r="A113" s="36" t="s">
        <v>194</v>
      </c>
      <c r="B113" s="43">
        <v>-13</v>
      </c>
      <c r="C113" s="43">
        <v>-2</v>
      </c>
      <c r="D113" s="43">
        <v>-2</v>
      </c>
      <c r="E113" s="36" t="s">
        <v>67</v>
      </c>
    </row>
    <row r="114" spans="1:5" ht="16" x14ac:dyDescent="0.2">
      <c r="A114" s="36" t="s">
        <v>195</v>
      </c>
      <c r="B114" s="43">
        <v>562</v>
      </c>
      <c r="C114" s="43">
        <v>3628</v>
      </c>
      <c r="D114" s="43">
        <v>-120</v>
      </c>
      <c r="E114" s="36" t="s">
        <v>67</v>
      </c>
    </row>
    <row r="115" spans="1:5" ht="16" x14ac:dyDescent="0.2">
      <c r="A115" s="35" t="s">
        <v>196</v>
      </c>
      <c r="B115" s="36" t="s">
        <v>67</v>
      </c>
      <c r="C115" s="36" t="s">
        <v>67</v>
      </c>
      <c r="D115" s="36" t="s">
        <v>67</v>
      </c>
      <c r="E115" s="36" t="s">
        <v>67</v>
      </c>
    </row>
    <row r="116" spans="1:5" ht="16" x14ac:dyDescent="0.2">
      <c r="A116" s="36" t="s">
        <v>197</v>
      </c>
      <c r="B116" s="43">
        <v>-188</v>
      </c>
      <c r="C116" s="43">
        <v>-32</v>
      </c>
      <c r="D116" s="43">
        <v>0</v>
      </c>
      <c r="E116" s="36" t="s">
        <v>67</v>
      </c>
    </row>
    <row r="117" spans="1:5" ht="16" x14ac:dyDescent="0.2">
      <c r="A117" s="36" t="s">
        <v>198</v>
      </c>
      <c r="B117" s="43">
        <v>744</v>
      </c>
      <c r="C117" s="43">
        <v>5395</v>
      </c>
      <c r="D117" s="43">
        <v>0</v>
      </c>
      <c r="E117" s="36" t="s">
        <v>67</v>
      </c>
    </row>
    <row r="118" spans="1:5" ht="16" x14ac:dyDescent="0.2">
      <c r="A118" s="36" t="s">
        <v>199</v>
      </c>
      <c r="B118" s="43">
        <v>0</v>
      </c>
      <c r="C118" s="43">
        <v>-3698</v>
      </c>
      <c r="D118" s="43">
        <v>0</v>
      </c>
      <c r="E118" s="36" t="s">
        <v>67</v>
      </c>
    </row>
    <row r="119" spans="1:5" ht="16" x14ac:dyDescent="0.2">
      <c r="A119" s="36" t="s">
        <v>200</v>
      </c>
      <c r="B119" s="43">
        <v>-1147</v>
      </c>
      <c r="C119" s="43">
        <v>-1024</v>
      </c>
      <c r="D119" s="43">
        <v>-743</v>
      </c>
      <c r="E119" s="36" t="s">
        <v>67</v>
      </c>
    </row>
    <row r="120" spans="1:5" ht="16" x14ac:dyDescent="0.2">
      <c r="A120" s="36" t="s">
        <v>201</v>
      </c>
      <c r="B120" s="43">
        <v>-280</v>
      </c>
      <c r="C120" s="43">
        <v>-270</v>
      </c>
      <c r="D120" s="43">
        <v>-227</v>
      </c>
      <c r="E120" s="36" t="s">
        <v>67</v>
      </c>
    </row>
    <row r="121" spans="1:5" ht="16" x14ac:dyDescent="0.2">
      <c r="A121" s="36" t="s">
        <v>202</v>
      </c>
      <c r="B121" s="43">
        <v>0</v>
      </c>
      <c r="C121" s="43">
        <v>410</v>
      </c>
      <c r="D121" s="43">
        <v>0</v>
      </c>
      <c r="E121" s="36" t="s">
        <v>67</v>
      </c>
    </row>
    <row r="122" spans="1:5" ht="16" x14ac:dyDescent="0.2">
      <c r="A122" s="36" t="s">
        <v>203</v>
      </c>
      <c r="B122" s="43">
        <v>-3301</v>
      </c>
      <c r="C122" s="43">
        <v>-12004</v>
      </c>
      <c r="D122" s="43">
        <v>0</v>
      </c>
      <c r="E122" s="36" t="s">
        <v>67</v>
      </c>
    </row>
    <row r="123" spans="1:5" ht="16" x14ac:dyDescent="0.2">
      <c r="A123" s="36" t="s">
        <v>204</v>
      </c>
      <c r="B123" s="43">
        <v>13</v>
      </c>
      <c r="C123" s="43">
        <v>7</v>
      </c>
      <c r="D123" s="43">
        <v>13</v>
      </c>
      <c r="E123" s="36" t="s">
        <v>67</v>
      </c>
    </row>
    <row r="124" spans="1:5" ht="16" x14ac:dyDescent="0.2">
      <c r="A124" s="36" t="s">
        <v>205</v>
      </c>
      <c r="B124" s="43">
        <v>-9</v>
      </c>
      <c r="C124" s="43">
        <v>0</v>
      </c>
      <c r="D124" s="43">
        <v>0</v>
      </c>
      <c r="E124" s="36" t="s">
        <v>67</v>
      </c>
    </row>
    <row r="125" spans="1:5" ht="16" x14ac:dyDescent="0.2">
      <c r="A125" s="36" t="s">
        <v>206</v>
      </c>
      <c r="B125" s="43">
        <v>-112</v>
      </c>
      <c r="C125" s="43">
        <v>-110</v>
      </c>
      <c r="D125" s="43">
        <v>-56</v>
      </c>
      <c r="E125" s="36" t="s">
        <v>67</v>
      </c>
    </row>
    <row r="126" spans="1:5" ht="16" x14ac:dyDescent="0.2">
      <c r="A126" s="36" t="s">
        <v>207</v>
      </c>
      <c r="B126" s="43">
        <v>-4280</v>
      </c>
      <c r="C126" s="43">
        <v>-11326</v>
      </c>
      <c r="D126" s="43">
        <v>-1013</v>
      </c>
      <c r="E126" s="36" t="s">
        <v>67</v>
      </c>
    </row>
    <row r="127" spans="1:5" ht="16" x14ac:dyDescent="0.2">
      <c r="A127" s="36" t="s">
        <v>208</v>
      </c>
      <c r="B127" s="43">
        <v>12</v>
      </c>
      <c r="C127" s="43">
        <v>-123</v>
      </c>
      <c r="D127" s="43">
        <v>-82</v>
      </c>
      <c r="E127" s="36" t="s">
        <v>67</v>
      </c>
    </row>
    <row r="128" spans="1:5" ht="16" x14ac:dyDescent="0.2">
      <c r="A128" s="36" t="s">
        <v>209</v>
      </c>
      <c r="B128" s="43">
        <v>4</v>
      </c>
      <c r="C128" s="43">
        <v>-5218</v>
      </c>
      <c r="D128" s="43">
        <v>2383</v>
      </c>
      <c r="E128" s="36" t="s">
        <v>67</v>
      </c>
    </row>
    <row r="129" spans="1:5" ht="16" x14ac:dyDescent="0.2">
      <c r="A129" s="36" t="s">
        <v>210</v>
      </c>
      <c r="B129" s="43">
        <v>1287</v>
      </c>
      <c r="C129" s="43">
        <v>6505</v>
      </c>
      <c r="D129" s="43">
        <v>4122</v>
      </c>
      <c r="E129" s="39">
        <v>6505</v>
      </c>
    </row>
    <row r="130" spans="1:5" ht="16" x14ac:dyDescent="0.2">
      <c r="A130" s="36" t="s">
        <v>211</v>
      </c>
      <c r="B130" s="43">
        <v>1291</v>
      </c>
      <c r="C130" s="43">
        <v>1287</v>
      </c>
      <c r="D130" s="43">
        <v>6505</v>
      </c>
      <c r="E130" s="39">
        <v>1291</v>
      </c>
    </row>
    <row r="131" spans="1:5" ht="16" x14ac:dyDescent="0.2">
      <c r="A131" s="35" t="s">
        <v>212</v>
      </c>
      <c r="B131" s="36" t="s">
        <v>67</v>
      </c>
      <c r="C131" s="36" t="s">
        <v>67</v>
      </c>
      <c r="D131" s="36" t="s">
        <v>67</v>
      </c>
      <c r="E131" s="36" t="s">
        <v>67</v>
      </c>
    </row>
    <row r="132" spans="1:5" ht="16" x14ac:dyDescent="0.2">
      <c r="A132" s="36" t="s">
        <v>213</v>
      </c>
      <c r="B132" s="43">
        <v>369</v>
      </c>
      <c r="C132" s="43">
        <v>240</v>
      </c>
      <c r="D132" s="43">
        <v>130</v>
      </c>
      <c r="E132" s="36" t="s">
        <v>67</v>
      </c>
    </row>
    <row r="133" spans="1:5" ht="16" x14ac:dyDescent="0.2">
      <c r="A133" s="36" t="s">
        <v>214</v>
      </c>
      <c r="B133" s="39">
        <v>1279</v>
      </c>
      <c r="C133" s="39">
        <v>1555</v>
      </c>
      <c r="D133" s="39">
        <v>883</v>
      </c>
      <c r="E133" s="36" t="s">
        <v>67</v>
      </c>
    </row>
  </sheetData>
  <mergeCells count="4">
    <mergeCell ref="A53:A54"/>
    <mergeCell ref="B53:D53"/>
    <mergeCell ref="A88:A89"/>
    <mergeCell ref="B88:D88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SPGI_CAPM</vt:lpstr>
      <vt:lpstr>WACC</vt:lpstr>
      <vt:lpstr>Sheet2</vt:lpstr>
      <vt:lpstr>MCS</vt:lpstr>
      <vt:lpstr>brownian</vt:lpstr>
      <vt:lpstr>balance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vishant bhatia</dc:creator>
  <cp:lastModifiedBy>Pushkar Kapil</cp:lastModifiedBy>
  <dcterms:created xsi:type="dcterms:W3CDTF">2024-03-06T17:42:19Z</dcterms:created>
  <dcterms:modified xsi:type="dcterms:W3CDTF">2024-04-15T01:40:20Z</dcterms:modified>
</cp:coreProperties>
</file>