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ITERACY INDIA\Documents\Harshita 3-4\"/>
    </mc:Choice>
  </mc:AlternateContent>
  <xr:revisionPtr revIDLastSave="0" documentId="13_ncr:1_{802705E5-145F-464F-BC34-76F15D3404EF}" xr6:coauthVersionLast="47" xr6:coauthVersionMax="47" xr10:uidLastSave="{00000000-0000-0000-0000-000000000000}"/>
  <bookViews>
    <workbookView xWindow="-110" yWindow="-110" windowWidth="19420" windowHeight="1030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4" i="1"/>
  <c r="E73" i="1"/>
  <c r="E72" i="1"/>
  <c r="E68" i="1"/>
  <c r="E71" i="1"/>
  <c r="E70" i="1"/>
  <c r="E69" i="1"/>
  <c r="F67" i="1"/>
  <c r="S4" i="1"/>
  <c r="S17" i="1" s="1"/>
  <c r="S5" i="1"/>
  <c r="S15" i="1"/>
  <c r="S14" i="1"/>
  <c r="S13" i="1"/>
  <c r="S12" i="1"/>
  <c r="S11" i="1"/>
  <c r="S8" i="1"/>
  <c r="S10" i="1"/>
  <c r="S9" i="1"/>
  <c r="S6" i="1"/>
  <c r="S7" i="1"/>
  <c r="O27" i="1"/>
  <c r="S28" i="1"/>
  <c r="S25" i="1"/>
  <c r="O21" i="1"/>
  <c r="O22" i="1"/>
  <c r="O20" i="1"/>
  <c r="S23" i="1"/>
  <c r="S22" i="1"/>
  <c r="O26" i="1"/>
  <c r="O24" i="1"/>
  <c r="O23" i="1"/>
  <c r="S27" i="1"/>
  <c r="S24" i="1"/>
  <c r="S26" i="1"/>
  <c r="S16" i="1" l="1"/>
</calcChain>
</file>

<file path=xl/sharedStrings.xml><?xml version="1.0" encoding="utf-8"?>
<sst xmlns="http://schemas.openxmlformats.org/spreadsheetml/2006/main" count="106" uniqueCount="70">
  <si>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</si>
  <si>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</si>
  <si>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</si>
  <si>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</si>
  <si>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</si>
  <si>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</si>
  <si>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</si>
  <si>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</si>
  <si>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</si>
  <si>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</si>
  <si>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</si>
  <si>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</si>
  <si>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</si>
  <si>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</si>
  <si>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</si>
  <si>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</si>
  <si>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</si>
  <si>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</si>
  <si>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</si>
  <si>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</si>
  <si>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</si>
  <si>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</si>
  <si>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</si>
  <si>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</si>
  <si>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</si>
  <si>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</si>
  <si>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</si>
  <si>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</si>
  <si>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</si>
  <si>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</si>
  <si>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</si>
  <si>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</si>
  <si>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</si>
  <si>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</si>
  <si>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</si>
  <si>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</si>
  <si>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</si>
  <si>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</si>
  <si>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</si>
  <si>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</si>
  <si>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</si>
  <si>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</si>
  <si>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</si>
  <si>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</si>
  <si>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</si>
  <si>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</si>
  <si>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</si>
  <si>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</si>
  <si>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</si>
  <si>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</si>
  <si>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</si>
  <si>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</si>
  <si>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</si>
  <si>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</si>
  <si>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</si>
  <si>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</si>
  <si>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</si>
  <si>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</si>
  <si>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</si>
  <si>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punjab</t>
  </si>
  <si>
    <t>h.p. female</t>
  </si>
  <si>
    <t>state</t>
  </si>
  <si>
    <t>kerala</t>
  </si>
  <si>
    <t>Andman and nikobar</t>
  </si>
  <si>
    <t>arunachal pradesh</t>
  </si>
  <si>
    <t>female population</t>
  </si>
  <si>
    <t>delhi</t>
  </si>
  <si>
    <t>goa</t>
  </si>
  <si>
    <t>gujarat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</si>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</sst>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12" xfId="0" applyBorder="1"/>
    <xf numFmtId="0" fontId="1" fillId="0" borderId="2" xfId="0" applyFont="1" applyBorder="1"/>
    <xf numFmtId="1" fontId="0" fillId="0" borderId="12" xfId="0" applyNumberFormat="1" applyBorder="1"/>
    <xf numFmtId="0" fontId="0" fillId="0" borderId="8" xfId="0" quotePrefix="1" applyBorder="1"/>
    <xf numFmtId="3" fontId="0" fillId="0" borderId="8" xfId="0" applyNumberFormat="1" applyBorder="1"/>
    <xf numFmtId="0" fontId="0" fillId="2" borderId="22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3" fontId="0" fillId="2" borderId="23" xfId="0" applyNumberFormat="1" applyFill="1" applyBorder="1" applyAlignment="1">
      <alignment vertical="center" wrapText="1"/>
    </xf>
    <xf numFmtId="3" fontId="0" fillId="0" borderId="23" xfId="0" applyNumberFormat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3" fontId="0" fillId="0" borderId="24" xfId="0" applyNumberFormat="1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261307</xdr:colOff>
      <xdr:row>31</xdr:row>
      <xdr:rowOff>112386</xdr:rowOff>
    </xdr:from>
    <xdr:to>
      <xdr:col>16</xdr:col>
      <xdr:colOff>256582</xdr:colOff>
      <xdr:row>56</xdr:row>
      <xdr:rowOff>72775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CCF556-CA25-559D-6D6C-73EFC9F41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4663" y="6010057"/>
          <a:ext cx="7763354" cy="45271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3" totalsRowShown="0" headerRowDxfId="11" dataDxfId="10">
  <autoFilter ref="A1:E33" xr:uid="{3AFFC3C6-18A4-4344-90FF-CD4759D3805A}"/>
  <sortState xmlns:xlrd2="http://schemas.microsoft.com/office/spreadsheetml/2017/richdata2" ref="A2:E33">
    <sortCondition ref="A2:A33"/>
  </sortState>
  <tableColumns count="5">
    <tableColumn id="1" xr3:uid="{E25E3956-D0C9-45A3-895D-EAB4252DF3DF}" name="state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G108"/>
  <sheetViews>
    <sheetView tabSelected="1" topLeftCell="A53" zoomScale="86" workbookViewId="0">
      <selection activeCell="D76" sqref="D76"/>
    </sheetView>
  </sheetViews>
  <sheetFormatPr defaultRowHeight="14.5" x14ac:dyDescent="0.35"/>
  <cols>
    <col min="1" max="1" width="18" bestFit="1" customWidth="1"/>
    <col min="2" max="2" width="11.1796875" bestFit="1" customWidth="1"/>
    <col min="3" max="3" width="13.81640625" bestFit="1" customWidth="1"/>
    <col min="4" max="4" width="16.26953125" bestFit="1" customWidth="1"/>
    <col min="5" max="5" width="10.453125" bestFit="1" customWidth="1"/>
    <col min="6" max="6" width="11.54296875" bestFit="1" customWidth="1"/>
    <col min="7" max="7" width="10.453125" bestFit="1" customWidth="1"/>
    <col min="8" max="8" width="8.36328125" bestFit="1" customWidth="1"/>
    <col min="9" max="9" width="10.453125" bestFit="1" customWidth="1"/>
    <col min="10" max="10" width="9.36328125" bestFit="1" customWidth="1"/>
    <col min="11" max="12" width="10.453125" bestFit="1" customWidth="1"/>
    <col min="13" max="13" width="9.36328125" bestFit="1" customWidth="1"/>
    <col min="14" max="17" width="10.453125" bestFit="1" customWidth="1"/>
    <col min="18" max="18" width="12" bestFit="1" customWidth="1"/>
    <col min="19" max="19" width="16.26953125" bestFit="1" customWidth="1"/>
    <col min="20" max="20" width="11.54296875" bestFit="1" customWidth="1"/>
    <col min="21" max="24" width="9.36328125" bestFit="1" customWidth="1"/>
    <col min="25" max="27" width="10.453125" bestFit="1" customWidth="1"/>
    <col min="28" max="28" width="7.81640625" bestFit="1" customWidth="1"/>
    <col min="29" max="30" width="10.453125" bestFit="1" customWidth="1"/>
    <col min="31" max="31" width="9.36328125" bestFit="1" customWidth="1"/>
    <col min="32" max="32" width="11.54296875" bestFit="1" customWidth="1"/>
    <col min="33" max="33" width="10.453125" bestFit="1" customWidth="1"/>
  </cols>
  <sheetData>
    <row r="1" spans="1:19" x14ac:dyDescent="0.35">
      <c r="A1" s="1" t="s">
        <v>61</v>
      </c>
      <c r="B1" s="1" t="s">
        <v>0</v>
      </c>
      <c r="C1" s="1" t="s">
        <v>1</v>
      </c>
      <c r="D1" s="1" t="s">
        <v>2</v>
      </c>
      <c r="E1" s="1" t="s">
        <v>40</v>
      </c>
    </row>
    <row r="2" spans="1:19" ht="15" thickBot="1" x14ac:dyDescent="0.4">
      <c r="A2" s="2" t="s">
        <v>12</v>
      </c>
      <c r="B2" s="3">
        <v>380581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12</v>
      </c>
      <c r="B3" s="3">
        <v>49386799</v>
      </c>
      <c r="C3" s="3">
        <v>24831408</v>
      </c>
      <c r="D3" s="3">
        <v>24555391</v>
      </c>
      <c r="E3" s="2">
        <v>989</v>
      </c>
      <c r="G3" s="17" t="s">
        <v>38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6" t="s">
        <v>39</v>
      </c>
    </row>
    <row r="4" spans="1:19" x14ac:dyDescent="0.35">
      <c r="A4" s="2" t="s">
        <v>30</v>
      </c>
      <c r="B4" s="3">
        <v>1383727</v>
      </c>
      <c r="C4" s="3">
        <v>713912</v>
      </c>
      <c r="D4" s="3">
        <v>669815</v>
      </c>
      <c r="E4" s="2">
        <v>938</v>
      </c>
      <c r="G4" s="26" t="s">
        <v>35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8"/>
      <c r="S4" s="7">
        <f>SUM(Table1[Population])</f>
        <v>1116988863</v>
      </c>
    </row>
    <row r="5" spans="1:19" x14ac:dyDescent="0.35">
      <c r="A5" s="2" t="s">
        <v>17</v>
      </c>
      <c r="B5" s="3">
        <v>31205576</v>
      </c>
      <c r="C5" s="3">
        <v>15939443</v>
      </c>
      <c r="D5" s="3">
        <v>15266133</v>
      </c>
      <c r="E5" s="2">
        <v>958</v>
      </c>
      <c r="G5" s="20" t="s">
        <v>36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  <c r="S5" s="4">
        <f>COUNTA(Table1[Population])</f>
        <v>32</v>
      </c>
    </row>
    <row r="6" spans="1:19" x14ac:dyDescent="0.35">
      <c r="A6" s="2" t="s">
        <v>5</v>
      </c>
      <c r="B6" s="3">
        <v>104099452</v>
      </c>
      <c r="C6" s="3">
        <v>54278157</v>
      </c>
      <c r="D6" s="3">
        <v>49821295</v>
      </c>
      <c r="E6" s="2">
        <v>919</v>
      </c>
      <c r="G6" s="20" t="s">
        <v>37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  <c r="S6" s="4">
        <f>AVERAGE(Table1[Population])</f>
        <v>34905901.96875</v>
      </c>
    </row>
    <row r="7" spans="1:19" x14ac:dyDescent="0.35">
      <c r="A7" s="2" t="s">
        <v>19</v>
      </c>
      <c r="B7" s="3">
        <v>25545198</v>
      </c>
      <c r="C7" s="3">
        <v>12827915</v>
      </c>
      <c r="D7" s="3">
        <v>12717283</v>
      </c>
      <c r="E7" s="2">
        <v>992</v>
      </c>
      <c r="G7" s="20" t="s">
        <v>41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4">
        <f>SUM(A34:E34)</f>
        <v>182553180</v>
      </c>
    </row>
    <row r="8" spans="1:19" ht="29" x14ac:dyDescent="0.35">
      <c r="A8" s="2" t="s">
        <v>33</v>
      </c>
      <c r="B8" s="3">
        <v>585764</v>
      </c>
      <c r="C8" s="3">
        <v>344669</v>
      </c>
      <c r="D8" s="3">
        <v>241095</v>
      </c>
      <c r="E8" s="2">
        <v>700</v>
      </c>
      <c r="G8" s="20" t="s">
        <v>43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2"/>
      <c r="S8" s="4">
        <f>COUNTIF(Table1[Population],"&gt;50000000")</f>
        <v>8</v>
      </c>
    </row>
    <row r="9" spans="1:19" x14ac:dyDescent="0.35">
      <c r="A9" s="2" t="s">
        <v>21</v>
      </c>
      <c r="B9" s="3">
        <v>16787941</v>
      </c>
      <c r="C9" s="3">
        <v>8987326</v>
      </c>
      <c r="D9" s="3">
        <v>7800615</v>
      </c>
      <c r="E9" s="2">
        <v>868</v>
      </c>
      <c r="G9" s="20" t="s">
        <v>42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  <c r="S9" s="4">
        <f>AVERAGEIF(Table1[Gender Ratio],"&gt;950",Table1[Population])</f>
        <v>25244799.866666667</v>
      </c>
    </row>
    <row r="10" spans="1:19" x14ac:dyDescent="0.35">
      <c r="A10" s="2" t="s">
        <v>29</v>
      </c>
      <c r="B10" s="3">
        <v>1458545</v>
      </c>
      <c r="C10" s="3">
        <v>739140</v>
      </c>
      <c r="D10" s="3">
        <v>719405</v>
      </c>
      <c r="E10" s="2">
        <v>973</v>
      </c>
      <c r="G10" s="20" t="s">
        <v>44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2"/>
      <c r="S10" s="4">
        <f>SUMIFS(Table1[Population],Table1[Gender Ratio],"&gt;950",Table1[Population],"&lt;50000000")</f>
        <v>245429671</v>
      </c>
    </row>
    <row r="11" spans="1:19" x14ac:dyDescent="0.35">
      <c r="A11" s="2" t="s">
        <v>11</v>
      </c>
      <c r="B11" s="3">
        <v>60439692</v>
      </c>
      <c r="C11" s="3">
        <v>31491260</v>
      </c>
      <c r="D11" s="3">
        <v>28948432</v>
      </c>
      <c r="E11" s="2">
        <v>920</v>
      </c>
      <c r="G11" s="20" t="s">
        <v>46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  <c r="S11" s="8">
        <f>COUNTIFS(Table1[Male Population],"&gt;20000000",Table1[Female Population],"&gt;20000000")</f>
        <v>10</v>
      </c>
    </row>
    <row r="12" spans="1:19" x14ac:dyDescent="0.35">
      <c r="A12" s="2" t="s">
        <v>20</v>
      </c>
      <c r="B12" s="3">
        <v>25351462</v>
      </c>
      <c r="C12" s="3">
        <v>13494734</v>
      </c>
      <c r="D12" s="3">
        <v>11856728</v>
      </c>
      <c r="E12" s="2">
        <v>879</v>
      </c>
      <c r="G12" s="20" t="s">
        <v>45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4">
        <f>AVERAGEIFS(Table1[Population],Table1[Male Population],"&gt;10000000",Table1[Gender Ratio],"&lt;950")</f>
        <v>78220444.222222224</v>
      </c>
    </row>
    <row r="13" spans="1:19" x14ac:dyDescent="0.35">
      <c r="A13" s="2" t="s">
        <v>24</v>
      </c>
      <c r="B13" s="3">
        <v>6864602</v>
      </c>
      <c r="C13" s="3">
        <v>3481873</v>
      </c>
      <c r="D13" s="3">
        <v>3382729</v>
      </c>
      <c r="E13" s="2">
        <v>972</v>
      </c>
      <c r="G13" s="20" t="s">
        <v>48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4">
        <f>MAX(Table1[Gender Ratio])</f>
        <v>1084</v>
      </c>
    </row>
    <row r="14" spans="1:19" x14ac:dyDescent="0.35">
      <c r="A14" s="2" t="s">
        <v>22</v>
      </c>
      <c r="B14" s="3">
        <v>12541302</v>
      </c>
      <c r="C14" s="3">
        <v>6640662</v>
      </c>
      <c r="D14" s="3">
        <v>5900640</v>
      </c>
      <c r="E14" s="2">
        <v>889</v>
      </c>
      <c r="G14" s="20" t="s">
        <v>47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4">
        <f>MIN(Table1[Gender Ratio])</f>
        <v>700</v>
      </c>
    </row>
    <row r="15" spans="1:19" x14ac:dyDescent="0.35">
      <c r="A15" s="2" t="s">
        <v>16</v>
      </c>
      <c r="B15" s="3">
        <v>32988134</v>
      </c>
      <c r="C15" s="3">
        <v>16930315</v>
      </c>
      <c r="D15" s="3">
        <v>16057819</v>
      </c>
      <c r="E15" s="2">
        <v>948</v>
      </c>
      <c r="G15" s="20" t="s">
        <v>54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4">
        <f>COUNT(Table1[Population],600000000)</f>
        <v>33</v>
      </c>
    </row>
    <row r="16" spans="1:19" x14ac:dyDescent="0.35">
      <c r="A16" s="2" t="s">
        <v>10</v>
      </c>
      <c r="B16" s="3">
        <v>61095297</v>
      </c>
      <c r="C16" s="3">
        <v>30966657</v>
      </c>
      <c r="D16" s="3">
        <v>30128640</v>
      </c>
      <c r="E16" s="2">
        <v>973</v>
      </c>
      <c r="G16" s="20" t="s">
        <v>57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2"/>
      <c r="S16" s="4">
        <f>B32/S4*100</f>
        <v>17.888481042088959</v>
      </c>
    </row>
    <row r="17" spans="1:20" ht="15" thickBot="1" x14ac:dyDescent="0.4">
      <c r="A17" s="2" t="s">
        <v>15</v>
      </c>
      <c r="B17" s="3">
        <v>33406061</v>
      </c>
      <c r="C17" s="3">
        <v>16027412</v>
      </c>
      <c r="D17" s="3">
        <v>17378649</v>
      </c>
      <c r="E17" s="3">
        <v>1084</v>
      </c>
      <c r="G17" s="32" t="s">
        <v>58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9" t="e">
        <f>(Table1[[#Totals],[Male Population]]/S4)</f>
        <v>#REF!</v>
      </c>
    </row>
    <row r="18" spans="1:20" ht="15" thickBot="1" x14ac:dyDescent="0.4">
      <c r="A18" s="2" t="s">
        <v>34</v>
      </c>
      <c r="B18" s="3">
        <v>64473</v>
      </c>
      <c r="C18" s="3">
        <v>33123</v>
      </c>
      <c r="D18" s="3">
        <v>31350</v>
      </c>
      <c r="E18" s="2">
        <v>947</v>
      </c>
    </row>
    <row r="19" spans="1:20" ht="15" thickBot="1" x14ac:dyDescent="0.4">
      <c r="A19" s="2" t="s">
        <v>7</v>
      </c>
      <c r="B19" s="3">
        <v>72626809</v>
      </c>
      <c r="C19" s="3">
        <v>37612306</v>
      </c>
      <c r="D19" s="3">
        <v>35014503</v>
      </c>
      <c r="E19" s="2">
        <v>931</v>
      </c>
      <c r="G19" s="35" t="s">
        <v>55</v>
      </c>
      <c r="H19" s="36"/>
      <c r="I19" s="36"/>
      <c r="J19" s="36"/>
      <c r="K19" s="36"/>
      <c r="L19" s="36"/>
      <c r="M19" s="36"/>
      <c r="N19" s="37"/>
      <c r="O19" s="6" t="s">
        <v>39</v>
      </c>
    </row>
    <row r="20" spans="1:20" x14ac:dyDescent="0.35">
      <c r="A20" s="2" t="s">
        <v>4</v>
      </c>
      <c r="B20" s="3">
        <v>112374333</v>
      </c>
      <c r="C20" s="3">
        <v>58243056</v>
      </c>
      <c r="D20" s="3">
        <v>54131277</v>
      </c>
      <c r="E20" s="2">
        <v>931</v>
      </c>
      <c r="G20" s="23" t="s">
        <v>49</v>
      </c>
      <c r="H20" s="24"/>
      <c r="I20" s="24"/>
      <c r="J20" s="24"/>
      <c r="K20" s="24"/>
      <c r="L20" s="24"/>
      <c r="M20" s="24"/>
      <c r="N20" s="25"/>
      <c r="O20" s="5">
        <f>VLOOKUP(A17,Table1[],3,0)</f>
        <v>16027412</v>
      </c>
    </row>
    <row r="21" spans="1:20" x14ac:dyDescent="0.35">
      <c r="A21" s="2" t="s">
        <v>27</v>
      </c>
      <c r="B21" s="3">
        <v>2570390</v>
      </c>
      <c r="C21" s="3">
        <v>1290171</v>
      </c>
      <c r="D21" s="3">
        <v>1280219</v>
      </c>
      <c r="E21" s="2">
        <v>992</v>
      </c>
      <c r="G21" s="20" t="s">
        <v>50</v>
      </c>
      <c r="H21" s="21"/>
      <c r="I21" s="21"/>
      <c r="J21" s="21"/>
      <c r="K21" s="21"/>
      <c r="L21" s="21"/>
      <c r="M21" s="21"/>
      <c r="N21" s="22"/>
      <c r="O21" s="5">
        <f>VLOOKUP("maharashtra",Table1[],3,0)</f>
        <v>58243056</v>
      </c>
    </row>
    <row r="22" spans="1:20" x14ac:dyDescent="0.35">
      <c r="A22" s="2" t="s">
        <v>26</v>
      </c>
      <c r="B22" s="3">
        <v>2966889</v>
      </c>
      <c r="C22" s="3">
        <v>1491832</v>
      </c>
      <c r="D22" s="3">
        <v>1475057</v>
      </c>
      <c r="E22" s="2">
        <v>989</v>
      </c>
      <c r="G22" s="20" t="s">
        <v>51</v>
      </c>
      <c r="H22" s="21"/>
      <c r="I22" s="21"/>
      <c r="J22" s="21"/>
      <c r="K22" s="21"/>
      <c r="L22" s="21"/>
      <c r="M22" s="21"/>
      <c r="N22" s="22"/>
      <c r="O22" s="5">
        <f>VLOOKUP("tamil nadu",Table1[],4,0)</f>
        <v>36009055</v>
      </c>
      <c r="S22">
        <f>VLOOKUP("kerala",Table1[],2,0)</f>
        <v>33406061</v>
      </c>
    </row>
    <row r="23" spans="1:20" x14ac:dyDescent="0.35">
      <c r="A23" s="2" t="s">
        <v>31</v>
      </c>
      <c r="B23" s="3">
        <v>1097206</v>
      </c>
      <c r="C23" s="3">
        <v>555339</v>
      </c>
      <c r="D23" s="3">
        <v>541867</v>
      </c>
      <c r="E23" s="2">
        <v>976</v>
      </c>
      <c r="G23" s="20" t="s">
        <v>52</v>
      </c>
      <c r="H23" s="21"/>
      <c r="I23" s="21"/>
      <c r="J23" s="21"/>
      <c r="K23" s="21"/>
      <c r="L23" s="21"/>
      <c r="M23" s="21"/>
      <c r="N23" s="22"/>
      <c r="O23" s="5">
        <f>VLOOKUP("rajasthan",Table1[],5,0)</f>
        <v>928</v>
      </c>
      <c r="S23">
        <f>VLOOKUP("punjab",Table1[],5,0)</f>
        <v>895</v>
      </c>
    </row>
    <row r="24" spans="1:20" x14ac:dyDescent="0.35">
      <c r="A24" s="2" t="s">
        <v>28</v>
      </c>
      <c r="B24" s="3">
        <v>1978502</v>
      </c>
      <c r="C24" s="3">
        <v>1024649</v>
      </c>
      <c r="D24" s="3">
        <v>953853</v>
      </c>
      <c r="E24" s="2">
        <v>931</v>
      </c>
      <c r="G24" s="20" t="s">
        <v>56</v>
      </c>
      <c r="H24" s="21"/>
      <c r="I24" s="21"/>
      <c r="J24" s="21"/>
      <c r="K24" s="21"/>
      <c r="L24" s="21"/>
      <c r="M24" s="21"/>
      <c r="N24" s="22"/>
      <c r="O24" s="5">
        <f>VLOOKUP("uttar pradesh",Table1[],5,0)</f>
        <v>912</v>
      </c>
      <c r="S24">
        <f>VLOOKUP("punjab",Table1[],3,0)</f>
        <v>14639465</v>
      </c>
      <c r="T24" t="s">
        <v>59</v>
      </c>
    </row>
    <row r="25" spans="1:20" x14ac:dyDescent="0.35">
      <c r="A25" s="2" t="s">
        <v>13</v>
      </c>
      <c r="B25" s="3">
        <v>41974218</v>
      </c>
      <c r="C25" s="3">
        <v>21212136</v>
      </c>
      <c r="D25" s="3">
        <v>20762082</v>
      </c>
      <c r="E25" s="2">
        <v>979</v>
      </c>
      <c r="G25" s="38"/>
      <c r="H25" s="39"/>
      <c r="I25" s="39"/>
      <c r="J25" s="39"/>
      <c r="K25" s="39"/>
      <c r="L25" s="39"/>
      <c r="M25" s="39"/>
      <c r="N25" s="40"/>
      <c r="O25" s="5"/>
      <c r="S25">
        <f>VLOOKUP("Tamil Nadu",Table1[],3,0)</f>
        <v>36137975</v>
      </c>
    </row>
    <row r="26" spans="1:20" x14ac:dyDescent="0.35">
      <c r="A26" s="2" t="s">
        <v>18</v>
      </c>
      <c r="B26" s="3">
        <v>27743338</v>
      </c>
      <c r="C26" s="3">
        <v>14639465</v>
      </c>
      <c r="D26" s="3">
        <v>13103873</v>
      </c>
      <c r="E26" s="2">
        <v>895</v>
      </c>
      <c r="G26" s="20" t="s">
        <v>53</v>
      </c>
      <c r="H26" s="21"/>
      <c r="I26" s="21"/>
      <c r="J26" s="21"/>
      <c r="K26" s="21"/>
      <c r="L26" s="21"/>
      <c r="M26" s="21"/>
      <c r="N26" s="22"/>
      <c r="O26" s="5">
        <f>VLOOKUP("kerala",Table1[],2,0)</f>
        <v>33406061</v>
      </c>
      <c r="S26">
        <f>VLOOKUP("jharkhand",Table1[],4,0)</f>
        <v>16057819</v>
      </c>
    </row>
    <row r="27" spans="1:20" x14ac:dyDescent="0.35">
      <c r="A27" s="2" t="s">
        <v>9</v>
      </c>
      <c r="B27" s="3">
        <v>68548437</v>
      </c>
      <c r="C27" s="3">
        <v>35550997</v>
      </c>
      <c r="D27" s="3">
        <v>32997440</v>
      </c>
      <c r="E27" s="2">
        <v>928</v>
      </c>
      <c r="G27" s="38"/>
      <c r="H27" s="39"/>
      <c r="I27" s="39"/>
      <c r="J27" s="39"/>
      <c r="K27" s="39"/>
      <c r="L27" s="39"/>
      <c r="M27" s="39"/>
      <c r="N27" s="40"/>
      <c r="O27" s="5">
        <f>VLOOKUP("KERALA",Table1[],2,0)</f>
        <v>33406061</v>
      </c>
      <c r="S27">
        <f>VLOOKUP("himachal pradesh",Table1[],4,0)</f>
        <v>3382729</v>
      </c>
      <c r="T27" t="s">
        <v>60</v>
      </c>
    </row>
    <row r="28" spans="1:20" ht="15" thickBot="1" x14ac:dyDescent="0.4">
      <c r="A28" s="2" t="s">
        <v>32</v>
      </c>
      <c r="B28" s="3">
        <v>610577</v>
      </c>
      <c r="C28" s="3">
        <v>323070</v>
      </c>
      <c r="D28" s="3">
        <v>287507</v>
      </c>
      <c r="E28" s="2">
        <v>890</v>
      </c>
      <c r="G28" s="29"/>
      <c r="H28" s="30"/>
      <c r="I28" s="30"/>
      <c r="J28" s="30"/>
      <c r="K28" s="30"/>
      <c r="L28" s="30"/>
      <c r="M28" s="30"/>
      <c r="N28" s="31"/>
      <c r="O28" s="5"/>
      <c r="S28">
        <f>VLOOKUP("himachal pradesh",Table1[],5,0)</f>
        <v>972</v>
      </c>
    </row>
    <row r="29" spans="1:20" x14ac:dyDescent="0.35">
      <c r="A29" s="2" t="s">
        <v>8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20" x14ac:dyDescent="0.35">
      <c r="A30" s="2" t="s">
        <v>14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20" x14ac:dyDescent="0.35">
      <c r="A31" s="2" t="s">
        <v>25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20" x14ac:dyDescent="0.35">
      <c r="A32" s="2" t="s">
        <v>3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5" x14ac:dyDescent="0.35">
      <c r="A33" s="2" t="s">
        <v>23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5" x14ac:dyDescent="0.35">
      <c r="A34" s="2" t="s">
        <v>6</v>
      </c>
      <c r="B34" s="3">
        <v>91276115</v>
      </c>
      <c r="C34" s="3">
        <v>46809027</v>
      </c>
      <c r="D34" s="3">
        <v>44467088</v>
      </c>
      <c r="E34" s="2">
        <v>950</v>
      </c>
    </row>
    <row r="60" spans="2:33" ht="87" x14ac:dyDescent="0.35">
      <c r="B60" s="10" t="s">
        <v>63</v>
      </c>
      <c r="C60" s="11" t="s">
        <v>12</v>
      </c>
      <c r="D60" s="10" t="s">
        <v>30</v>
      </c>
      <c r="E60" s="11" t="s">
        <v>17</v>
      </c>
      <c r="F60" s="10" t="s">
        <v>5</v>
      </c>
      <c r="G60" s="11" t="s">
        <v>19</v>
      </c>
      <c r="H60" s="10" t="s">
        <v>33</v>
      </c>
      <c r="I60" s="11" t="s">
        <v>21</v>
      </c>
      <c r="J60" s="10" t="s">
        <v>29</v>
      </c>
      <c r="K60" s="11" t="s">
        <v>11</v>
      </c>
      <c r="L60" s="10" t="s">
        <v>20</v>
      </c>
      <c r="M60" s="11" t="s">
        <v>24</v>
      </c>
      <c r="N60" s="10" t="s">
        <v>22</v>
      </c>
      <c r="O60" s="11" t="s">
        <v>16</v>
      </c>
      <c r="P60" s="10" t="s">
        <v>10</v>
      </c>
      <c r="Q60" s="11" t="s">
        <v>15</v>
      </c>
      <c r="R60" s="11" t="s">
        <v>12</v>
      </c>
      <c r="S60" s="10" t="s">
        <v>30</v>
      </c>
      <c r="T60" s="10" t="s">
        <v>4</v>
      </c>
      <c r="U60" s="11" t="s">
        <v>27</v>
      </c>
      <c r="V60" s="10" t="s">
        <v>26</v>
      </c>
      <c r="W60" s="11" t="s">
        <v>31</v>
      </c>
      <c r="X60" s="10" t="s">
        <v>28</v>
      </c>
      <c r="Y60" s="11" t="s">
        <v>13</v>
      </c>
      <c r="Z60" s="10" t="s">
        <v>18</v>
      </c>
      <c r="AA60" s="11" t="s">
        <v>9</v>
      </c>
      <c r="AB60" s="10" t="s">
        <v>32</v>
      </c>
      <c r="AC60" s="11" t="s">
        <v>8</v>
      </c>
      <c r="AD60" s="10" t="s">
        <v>14</v>
      </c>
      <c r="AE60" s="11" t="s">
        <v>25</v>
      </c>
      <c r="AF60" s="10" t="s">
        <v>3</v>
      </c>
      <c r="AG60" s="11" t="s">
        <v>23</v>
      </c>
    </row>
    <row r="61" spans="2:33" x14ac:dyDescent="0.35">
      <c r="B61" s="12">
        <v>380581</v>
      </c>
      <c r="C61" s="13">
        <v>49386799</v>
      </c>
      <c r="D61" s="12">
        <v>1383727</v>
      </c>
      <c r="E61" s="13">
        <v>31205576</v>
      </c>
      <c r="F61" s="12">
        <v>104099452</v>
      </c>
      <c r="G61" s="13">
        <v>25545198</v>
      </c>
      <c r="H61" s="12">
        <v>585764</v>
      </c>
      <c r="I61" s="13">
        <v>16787941</v>
      </c>
      <c r="J61" s="12">
        <v>1458545</v>
      </c>
      <c r="K61" s="13">
        <v>60439692</v>
      </c>
      <c r="L61" s="12">
        <v>25351462</v>
      </c>
      <c r="M61" s="13">
        <v>6864602</v>
      </c>
      <c r="N61" s="12">
        <v>12541302</v>
      </c>
      <c r="O61" s="13">
        <v>32988134</v>
      </c>
      <c r="P61" s="12">
        <v>61095297</v>
      </c>
      <c r="Q61" s="13">
        <v>33406061</v>
      </c>
      <c r="R61" s="13">
        <v>28768135.9333333</v>
      </c>
      <c r="S61" s="12">
        <v>28504656.658333302</v>
      </c>
      <c r="T61" s="12">
        <v>112374333</v>
      </c>
      <c r="U61" s="13">
        <v>2570390</v>
      </c>
      <c r="V61" s="12">
        <v>2966889</v>
      </c>
      <c r="W61" s="13">
        <v>1097206</v>
      </c>
      <c r="X61" s="12">
        <v>1978502</v>
      </c>
      <c r="Y61" s="13">
        <v>41974218</v>
      </c>
      <c r="Z61" s="12">
        <v>27743338</v>
      </c>
      <c r="AA61" s="13">
        <v>68548437</v>
      </c>
      <c r="AB61" s="12">
        <v>610577</v>
      </c>
      <c r="AC61" s="13">
        <v>72147030</v>
      </c>
      <c r="AD61" s="12">
        <v>35193978</v>
      </c>
      <c r="AE61" s="13">
        <v>3673917</v>
      </c>
      <c r="AF61" s="12">
        <v>199812341</v>
      </c>
      <c r="AG61" s="13">
        <v>10086292</v>
      </c>
    </row>
    <row r="62" spans="2:33" x14ac:dyDescent="0.35">
      <c r="B62" s="12">
        <v>202871</v>
      </c>
      <c r="C62" s="13">
        <v>24831408</v>
      </c>
      <c r="D62" s="12">
        <v>713912</v>
      </c>
      <c r="E62" s="13">
        <v>15939443</v>
      </c>
      <c r="F62" s="12">
        <v>54278157</v>
      </c>
      <c r="G62" s="13">
        <v>12827915</v>
      </c>
      <c r="H62" s="12">
        <v>344669</v>
      </c>
      <c r="I62" s="13">
        <v>8987326</v>
      </c>
      <c r="J62" s="12">
        <v>739140</v>
      </c>
      <c r="K62" s="13">
        <v>31491260</v>
      </c>
      <c r="L62" s="12">
        <v>13494734</v>
      </c>
      <c r="M62" s="13">
        <v>3481873</v>
      </c>
      <c r="N62" s="12">
        <v>6640662</v>
      </c>
      <c r="O62" s="13">
        <v>16930315</v>
      </c>
      <c r="P62" s="12">
        <v>30966657</v>
      </c>
      <c r="Q62" s="13">
        <v>16027412</v>
      </c>
      <c r="R62" s="13">
        <v>14562291.7047619</v>
      </c>
      <c r="S62" s="12">
        <v>14401787.4761905</v>
      </c>
      <c r="T62" s="12">
        <v>58243056</v>
      </c>
      <c r="U62" s="13">
        <v>1290171</v>
      </c>
      <c r="V62" s="12">
        <v>1491832</v>
      </c>
      <c r="W62" s="13">
        <v>555339</v>
      </c>
      <c r="X62" s="12">
        <v>1024649</v>
      </c>
      <c r="Y62" s="13">
        <v>21212136</v>
      </c>
      <c r="Z62" s="12">
        <v>14639465</v>
      </c>
      <c r="AA62" s="13">
        <v>35550997</v>
      </c>
      <c r="AB62" s="12">
        <v>323070</v>
      </c>
      <c r="AC62" s="13">
        <v>36137975</v>
      </c>
      <c r="AD62" s="12">
        <v>17611633</v>
      </c>
      <c r="AE62" s="13">
        <v>1874376</v>
      </c>
      <c r="AF62" s="12">
        <v>104596415</v>
      </c>
      <c r="AG62" s="13">
        <v>5137773</v>
      </c>
    </row>
    <row r="63" spans="2:33" x14ac:dyDescent="0.35">
      <c r="B63" s="12">
        <v>177710</v>
      </c>
      <c r="C63" s="13">
        <v>24555391</v>
      </c>
      <c r="D63" s="12">
        <v>669815</v>
      </c>
      <c r="E63" s="13">
        <v>15266133</v>
      </c>
      <c r="F63" s="12">
        <v>49821295</v>
      </c>
      <c r="G63" s="13">
        <v>12717283</v>
      </c>
      <c r="H63" s="12">
        <v>241095</v>
      </c>
      <c r="I63" s="13">
        <v>7800615</v>
      </c>
      <c r="J63" s="12">
        <v>719405</v>
      </c>
      <c r="K63" s="13">
        <v>28948432</v>
      </c>
      <c r="L63" s="12">
        <v>11856728</v>
      </c>
      <c r="M63" s="13">
        <v>3382729</v>
      </c>
      <c r="N63" s="12">
        <v>5900640</v>
      </c>
      <c r="O63" s="13">
        <v>16057819</v>
      </c>
      <c r="P63" s="12">
        <v>30128640</v>
      </c>
      <c r="Q63" s="13">
        <v>17378649</v>
      </c>
      <c r="R63" s="13">
        <v>14205844.2285714</v>
      </c>
      <c r="S63" s="12">
        <v>14102869.1821429</v>
      </c>
      <c r="T63" s="12">
        <v>54131277</v>
      </c>
      <c r="U63" s="13">
        <v>1280219</v>
      </c>
      <c r="V63" s="12">
        <v>1475057</v>
      </c>
      <c r="W63" s="13">
        <v>541867</v>
      </c>
      <c r="X63" s="12">
        <v>953853</v>
      </c>
      <c r="Y63" s="13">
        <v>20762082</v>
      </c>
      <c r="Z63" s="12">
        <v>13103873</v>
      </c>
      <c r="AA63" s="13">
        <v>32997440</v>
      </c>
      <c r="AB63" s="12">
        <v>287507</v>
      </c>
      <c r="AC63" s="13">
        <v>36009055</v>
      </c>
      <c r="AD63" s="12">
        <v>17582345</v>
      </c>
      <c r="AE63" s="13">
        <v>1799541</v>
      </c>
      <c r="AF63" s="12">
        <v>95215926</v>
      </c>
      <c r="AG63" s="13">
        <v>4948519</v>
      </c>
    </row>
    <row r="64" spans="2:33" x14ac:dyDescent="0.35">
      <c r="B64" s="14">
        <v>876</v>
      </c>
      <c r="C64" s="15">
        <v>989</v>
      </c>
      <c r="D64" s="14">
        <v>938</v>
      </c>
      <c r="E64" s="15">
        <v>958</v>
      </c>
      <c r="F64" s="14">
        <v>919</v>
      </c>
      <c r="G64" s="15">
        <v>992</v>
      </c>
      <c r="H64" s="14">
        <v>700</v>
      </c>
      <c r="I64" s="15">
        <v>868</v>
      </c>
      <c r="J64" s="14">
        <v>973</v>
      </c>
      <c r="K64" s="15">
        <v>920</v>
      </c>
      <c r="L64" s="14">
        <v>879</v>
      </c>
      <c r="M64" s="15">
        <v>972</v>
      </c>
      <c r="N64" s="14">
        <v>889</v>
      </c>
      <c r="O64" s="15">
        <v>948</v>
      </c>
      <c r="P64" s="14">
        <v>973</v>
      </c>
      <c r="Q64" s="16">
        <v>1084</v>
      </c>
      <c r="R64" s="15">
        <v>963.60952380952403</v>
      </c>
      <c r="S64" s="14">
        <v>967.37738095238103</v>
      </c>
      <c r="T64" s="14">
        <v>931</v>
      </c>
      <c r="U64" s="15">
        <v>992</v>
      </c>
      <c r="V64" s="14">
        <v>989</v>
      </c>
      <c r="W64" s="15">
        <v>976</v>
      </c>
      <c r="X64" s="14">
        <v>931</v>
      </c>
      <c r="Y64" s="15">
        <v>979</v>
      </c>
      <c r="Z64" s="14">
        <v>895</v>
      </c>
      <c r="AA64" s="15">
        <v>928</v>
      </c>
      <c r="AB64" s="14">
        <v>890</v>
      </c>
      <c r="AC64" s="15">
        <v>996</v>
      </c>
      <c r="AD64" s="14">
        <v>998</v>
      </c>
      <c r="AE64" s="15">
        <v>960</v>
      </c>
      <c r="AF64" s="14">
        <v>912</v>
      </c>
      <c r="AG64" s="15">
        <v>963</v>
      </c>
    </row>
    <row r="67" spans="4:10" x14ac:dyDescent="0.35">
      <c r="D67" t="s">
        <v>62</v>
      </c>
      <c r="F67">
        <f>HLOOKUP(D67,B60:AG64,2,0)</f>
        <v>33406061</v>
      </c>
    </row>
    <row r="68" spans="4:10" x14ac:dyDescent="0.35">
      <c r="D68" t="s">
        <v>64</v>
      </c>
      <c r="E68">
        <f>HLOOKUP(D68,B60:AG64,2,0)</f>
        <v>1383727</v>
      </c>
    </row>
    <row r="69" spans="4:10" x14ac:dyDescent="0.35">
      <c r="D69" t="s">
        <v>17</v>
      </c>
      <c r="E69">
        <f>HLOOKUP(D69,C60:S64,3,0)</f>
        <v>15939443</v>
      </c>
    </row>
    <row r="70" spans="4:10" x14ac:dyDescent="0.35">
      <c r="D70" t="s">
        <v>5</v>
      </c>
      <c r="E70">
        <f>HLOOKUP(D70,C60:S64,4,0)</f>
        <v>49821295</v>
      </c>
      <c r="F70" t="s">
        <v>65</v>
      </c>
    </row>
    <row r="71" spans="4:10" x14ac:dyDescent="0.35">
      <c r="D71" t="s">
        <v>66</v>
      </c>
      <c r="E71">
        <f>HLOOKUP(D71,A60:R64,2,0)</f>
        <v>16787941</v>
      </c>
    </row>
    <row r="72" spans="4:10" x14ac:dyDescent="0.35">
      <c r="D72" t="s">
        <v>67</v>
      </c>
      <c r="E72">
        <f>HLOOKUP(D72,B60:AG64,2,0)</f>
        <v>1458545</v>
      </c>
    </row>
    <row r="73" spans="4:10" x14ac:dyDescent="0.35">
      <c r="D73" t="s">
        <v>68</v>
      </c>
      <c r="E73">
        <f>HLOOKUP(D73,B60:AG64,3,0)</f>
        <v>31491260</v>
      </c>
    </row>
    <row r="74" spans="4:10" x14ac:dyDescent="0.35">
      <c r="D74" t="s">
        <v>62</v>
      </c>
      <c r="E74">
        <f>HLOOKUP(D74,B60:AH64,4,0)</f>
        <v>17378649</v>
      </c>
      <c r="F74" s="1"/>
      <c r="G74" s="1"/>
      <c r="H74" s="1"/>
      <c r="I74" s="1"/>
      <c r="J74" s="1"/>
    </row>
    <row r="75" spans="4:10" x14ac:dyDescent="0.35">
      <c r="D75" t="s">
        <v>69</v>
      </c>
      <c r="E75">
        <f>HLOOKUP(D75,B60:AG64,5,0)</f>
        <v>996</v>
      </c>
      <c r="F75" s="2"/>
      <c r="G75" s="3"/>
      <c r="H75" s="3"/>
      <c r="I75" s="3"/>
      <c r="J75" s="2"/>
    </row>
    <row r="76" spans="4:10" x14ac:dyDescent="0.35">
      <c r="F76" s="2"/>
      <c r="G76" s="3"/>
      <c r="H76" s="3"/>
      <c r="I76" s="3"/>
      <c r="J76" s="2"/>
    </row>
    <row r="77" spans="4:10" x14ac:dyDescent="0.35">
      <c r="F77" s="2"/>
      <c r="G77" s="3"/>
      <c r="H77" s="3"/>
      <c r="I77" s="3"/>
      <c r="J77" s="2"/>
    </row>
    <row r="78" spans="4:10" x14ac:dyDescent="0.35">
      <c r="F78" s="2"/>
      <c r="G78" s="3"/>
      <c r="H78" s="3"/>
      <c r="I78" s="3"/>
      <c r="J78" s="2"/>
    </row>
    <row r="79" spans="4:10" x14ac:dyDescent="0.35">
      <c r="F79" s="2"/>
      <c r="G79" s="3"/>
      <c r="H79" s="3"/>
      <c r="I79" s="3"/>
      <c r="J79" s="2"/>
    </row>
    <row r="80" spans="4:10" x14ac:dyDescent="0.35">
      <c r="F80" s="2"/>
      <c r="G80" s="3"/>
      <c r="H80" s="3"/>
      <c r="I80" s="3"/>
      <c r="J80" s="2"/>
    </row>
    <row r="81" spans="6:10" x14ac:dyDescent="0.35">
      <c r="F81" s="2"/>
      <c r="G81" s="3"/>
      <c r="H81" s="3"/>
      <c r="I81" s="3"/>
      <c r="J81" s="2"/>
    </row>
    <row r="82" spans="6:10" x14ac:dyDescent="0.35">
      <c r="F82" s="2"/>
      <c r="G82" s="3"/>
      <c r="H82" s="3"/>
      <c r="I82" s="3"/>
      <c r="J82" s="2"/>
    </row>
    <row r="83" spans="6:10" x14ac:dyDescent="0.35">
      <c r="F83" s="2"/>
      <c r="G83" s="3"/>
      <c r="H83" s="3"/>
      <c r="I83" s="3"/>
      <c r="J83" s="2"/>
    </row>
    <row r="84" spans="6:10" x14ac:dyDescent="0.35">
      <c r="F84" s="2"/>
      <c r="G84" s="3"/>
      <c r="H84" s="3"/>
      <c r="I84" s="3"/>
      <c r="J84" s="2"/>
    </row>
    <row r="85" spans="6:10" x14ac:dyDescent="0.35">
      <c r="F85" s="2"/>
      <c r="G85" s="3"/>
      <c r="H85" s="3"/>
      <c r="I85" s="3"/>
      <c r="J85" s="2"/>
    </row>
    <row r="86" spans="6:10" x14ac:dyDescent="0.35">
      <c r="F86" s="2"/>
      <c r="G86" s="3"/>
      <c r="H86" s="3"/>
      <c r="I86" s="3"/>
      <c r="J86" s="2"/>
    </row>
    <row r="87" spans="6:10" x14ac:dyDescent="0.35">
      <c r="F87" s="2"/>
      <c r="G87" s="3"/>
      <c r="H87" s="3"/>
      <c r="I87" s="3"/>
      <c r="J87" s="2"/>
    </row>
    <row r="88" spans="6:10" x14ac:dyDescent="0.35">
      <c r="F88" s="2"/>
      <c r="G88" s="3"/>
      <c r="H88" s="3"/>
      <c r="I88" s="3"/>
      <c r="J88" s="2"/>
    </row>
    <row r="89" spans="6:10" x14ac:dyDescent="0.35">
      <c r="F89" s="2"/>
      <c r="G89" s="3"/>
      <c r="H89" s="3"/>
      <c r="I89" s="3"/>
      <c r="J89" s="2"/>
    </row>
    <row r="90" spans="6:10" x14ac:dyDescent="0.35">
      <c r="F90" s="2"/>
      <c r="G90" s="3"/>
      <c r="H90" s="3"/>
      <c r="I90" s="3"/>
      <c r="J90" s="3"/>
    </row>
    <row r="91" spans="6:10" x14ac:dyDescent="0.35">
      <c r="F91" s="2"/>
      <c r="G91" s="3"/>
      <c r="H91" s="3"/>
      <c r="I91" s="3"/>
      <c r="J91" s="2"/>
    </row>
    <row r="92" spans="6:10" x14ac:dyDescent="0.35">
      <c r="F92" s="2"/>
      <c r="G92" s="3"/>
      <c r="H92" s="3"/>
      <c r="I92" s="3"/>
      <c r="J92" s="2"/>
    </row>
    <row r="93" spans="6:10" x14ac:dyDescent="0.35">
      <c r="F93" s="2"/>
      <c r="G93" s="3"/>
      <c r="H93" s="3"/>
      <c r="I93" s="3"/>
      <c r="J93" s="2"/>
    </row>
    <row r="94" spans="6:10" x14ac:dyDescent="0.35">
      <c r="F94" s="2"/>
      <c r="G94" s="3"/>
      <c r="H94" s="3"/>
      <c r="I94" s="3"/>
      <c r="J94" s="2"/>
    </row>
    <row r="95" spans="6:10" x14ac:dyDescent="0.35">
      <c r="F95" s="2"/>
      <c r="G95" s="3"/>
      <c r="H95" s="3"/>
      <c r="I95" s="3"/>
      <c r="J95" s="2"/>
    </row>
    <row r="96" spans="6:10" x14ac:dyDescent="0.35">
      <c r="F96" s="2"/>
      <c r="G96" s="3"/>
      <c r="H96" s="3"/>
      <c r="I96" s="3"/>
      <c r="J96" s="2"/>
    </row>
    <row r="97" spans="6:10" x14ac:dyDescent="0.35">
      <c r="F97" s="2"/>
      <c r="G97" s="3"/>
      <c r="H97" s="3"/>
      <c r="I97" s="3"/>
      <c r="J97" s="2"/>
    </row>
    <row r="98" spans="6:10" x14ac:dyDescent="0.35">
      <c r="F98" s="2"/>
      <c r="G98" s="3"/>
      <c r="H98" s="3"/>
      <c r="I98" s="3"/>
      <c r="J98" s="2"/>
    </row>
    <row r="99" spans="6:10" x14ac:dyDescent="0.35">
      <c r="F99" s="2"/>
      <c r="G99" s="3"/>
      <c r="H99" s="3"/>
      <c r="I99" s="3"/>
      <c r="J99" s="2"/>
    </row>
    <row r="100" spans="6:10" x14ac:dyDescent="0.35">
      <c r="F100" s="2"/>
      <c r="G100" s="3"/>
      <c r="H100" s="3"/>
      <c r="I100" s="3"/>
      <c r="J100" s="2"/>
    </row>
    <row r="101" spans="6:10" x14ac:dyDescent="0.35">
      <c r="F101" s="2"/>
      <c r="G101" s="3"/>
      <c r="H101" s="3"/>
      <c r="I101" s="3"/>
      <c r="J101" s="2"/>
    </row>
    <row r="102" spans="6:10" x14ac:dyDescent="0.35">
      <c r="F102" s="2"/>
      <c r="G102" s="3"/>
      <c r="H102" s="3"/>
      <c r="I102" s="3"/>
      <c r="J102" s="2"/>
    </row>
    <row r="103" spans="6:10" x14ac:dyDescent="0.35">
      <c r="F103" s="2"/>
      <c r="G103" s="3"/>
      <c r="H103" s="3"/>
      <c r="I103" s="3"/>
      <c r="J103" s="2"/>
    </row>
    <row r="104" spans="6:10" x14ac:dyDescent="0.35">
      <c r="F104" s="2"/>
      <c r="G104" s="3"/>
      <c r="H104" s="3"/>
      <c r="I104" s="3"/>
      <c r="J104" s="2"/>
    </row>
    <row r="105" spans="6:10" x14ac:dyDescent="0.35">
      <c r="F105" s="2"/>
      <c r="G105" s="3"/>
      <c r="H105" s="3"/>
      <c r="I105" s="3"/>
      <c r="J105" s="2"/>
    </row>
    <row r="106" spans="6:10" x14ac:dyDescent="0.35">
      <c r="F106" s="2"/>
      <c r="G106" s="3"/>
      <c r="H106" s="3"/>
      <c r="I106" s="3"/>
      <c r="J106" s="2"/>
    </row>
    <row r="107" spans="6:10" x14ac:dyDescent="0.35">
      <c r="F107" s="2"/>
      <c r="G107" s="3"/>
      <c r="H107" s="3"/>
      <c r="I107" s="3"/>
      <c r="J107" s="2"/>
    </row>
    <row r="108" spans="6:10" x14ac:dyDescent="0.35">
      <c r="F108" s="2"/>
      <c r="G108" s="3"/>
      <c r="H108" s="3"/>
      <c r="I108" s="3"/>
      <c r="J108" s="2"/>
    </row>
  </sheetData>
  <mergeCells count="25"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LITERACY INDIA</cp:lastModifiedBy>
  <cp:lastPrinted>2024-12-24T10:02:16Z</cp:lastPrinted>
  <dcterms:created xsi:type="dcterms:W3CDTF">2024-12-15T17:39:50Z</dcterms:created>
  <dcterms:modified xsi:type="dcterms:W3CDTF">2024-12-26T10:29:48Z</dcterms:modified>
</cp:coreProperties>
</file>