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rshitGaur/Documents/Northeastern University/MPS Analytics/ALY 6050/Class 3/Assignment/"/>
    </mc:Choice>
  </mc:AlternateContent>
  <xr:revisionPtr revIDLastSave="0" documentId="13_ncr:1_{70439D9F-EDBC-6B4F-9230-0DE01546038D}" xr6:coauthVersionLast="47" xr6:coauthVersionMax="47" xr10:uidLastSave="{00000000-0000-0000-0000-000000000000}"/>
  <bookViews>
    <workbookView xWindow="0" yWindow="500" windowWidth="25600" windowHeight="14260" activeTab="1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5" i="7" l="1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" i="7"/>
  <c r="AI3" i="7" l="1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" i="7"/>
  <c r="AJ2" i="7" s="1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AA128" i="7" s="1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137" i="7"/>
  <c r="AJ138" i="7"/>
  <c r="AJ139" i="7"/>
  <c r="AJ140" i="7"/>
  <c r="AJ141" i="7"/>
  <c r="AJ142" i="7"/>
  <c r="AJ143" i="7"/>
  <c r="AJ144" i="7"/>
  <c r="AJ145" i="7"/>
  <c r="AJ146" i="7"/>
  <c r="AJ147" i="7"/>
  <c r="AJ148" i="7"/>
  <c r="AJ149" i="7"/>
  <c r="AJ150" i="7"/>
  <c r="AJ151" i="7"/>
  <c r="AJ152" i="7"/>
  <c r="AJ153" i="7"/>
  <c r="AJ154" i="7"/>
  <c r="AJ155" i="7"/>
  <c r="AJ156" i="7"/>
  <c r="AJ157" i="7"/>
  <c r="AJ158" i="7"/>
  <c r="AJ159" i="7"/>
  <c r="AJ160" i="7"/>
  <c r="AJ161" i="7"/>
  <c r="AJ162" i="7"/>
  <c r="AJ163" i="7"/>
  <c r="AJ164" i="7"/>
  <c r="AJ165" i="7"/>
  <c r="AJ166" i="7"/>
  <c r="AJ167" i="7"/>
  <c r="AJ168" i="7"/>
  <c r="AJ169" i="7"/>
  <c r="AJ170" i="7"/>
  <c r="AJ171" i="7"/>
  <c r="AJ172" i="7"/>
  <c r="AJ173" i="7"/>
  <c r="AJ174" i="7"/>
  <c r="AJ175" i="7"/>
  <c r="AJ176" i="7"/>
  <c r="AJ177" i="7"/>
  <c r="AJ178" i="7"/>
  <c r="AJ179" i="7"/>
  <c r="AJ180" i="7"/>
  <c r="AJ181" i="7"/>
  <c r="AJ182" i="7"/>
  <c r="AJ183" i="7"/>
  <c r="AJ184" i="7"/>
  <c r="AJ185" i="7"/>
  <c r="AJ186" i="7"/>
  <c r="AJ187" i="7"/>
  <c r="AJ188" i="7"/>
  <c r="AJ189" i="7"/>
  <c r="AJ190" i="7"/>
  <c r="AJ191" i="7"/>
  <c r="AJ192" i="7"/>
  <c r="AJ193" i="7"/>
  <c r="AJ194" i="7"/>
  <c r="AJ195" i="7"/>
  <c r="AJ196" i="7"/>
  <c r="AJ197" i="7"/>
  <c r="AJ198" i="7"/>
  <c r="AJ199" i="7"/>
  <c r="AJ200" i="7"/>
  <c r="AJ201" i="7"/>
  <c r="AJ2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C259" i="6"/>
  <c r="AA259" i="6"/>
  <c r="L6" i="6"/>
  <c r="AC6" i="6" s="1"/>
  <c r="J6" i="6"/>
  <c r="Q4" i="7"/>
  <c r="Q5" i="7" s="1"/>
  <c r="R4" i="7"/>
  <c r="R5" i="7" s="1"/>
  <c r="R3" i="7"/>
  <c r="R2" i="7"/>
  <c r="Q3" i="7"/>
  <c r="Q2" i="7"/>
  <c r="AC253" i="6"/>
  <c r="AC252" i="6"/>
  <c r="AC251" i="6"/>
  <c r="AC250" i="6"/>
  <c r="AC249" i="6"/>
  <c r="AC248" i="6"/>
  <c r="AC247" i="6"/>
  <c r="AC246" i="6"/>
  <c r="AC245" i="6"/>
  <c r="AC244" i="6"/>
  <c r="AC243" i="6"/>
  <c r="AC242" i="6"/>
  <c r="AC241" i="6"/>
  <c r="AC240" i="6"/>
  <c r="AC239" i="6"/>
  <c r="AC238" i="6"/>
  <c r="AC237" i="6"/>
  <c r="AC236" i="6"/>
  <c r="AC235" i="6"/>
  <c r="AC234" i="6"/>
  <c r="AC233" i="6"/>
  <c r="AC232" i="6"/>
  <c r="AC231" i="6"/>
  <c r="AC230" i="6"/>
  <c r="AC229" i="6"/>
  <c r="AC228" i="6"/>
  <c r="AC227" i="6"/>
  <c r="AC226" i="6"/>
  <c r="AC225" i="6"/>
  <c r="AC224" i="6"/>
  <c r="AC223" i="6"/>
  <c r="AC222" i="6"/>
  <c r="AC221" i="6"/>
  <c r="AC220" i="6"/>
  <c r="AC219" i="6"/>
  <c r="AC218" i="6"/>
  <c r="AC217" i="6"/>
  <c r="AC216" i="6"/>
  <c r="AC215" i="6"/>
  <c r="AC214" i="6"/>
  <c r="AC213" i="6"/>
  <c r="AC212" i="6"/>
  <c r="AC211" i="6"/>
  <c r="AC210" i="6"/>
  <c r="AC209" i="6"/>
  <c r="AC208" i="6"/>
  <c r="AC207" i="6"/>
  <c r="AC206" i="6"/>
  <c r="AC205" i="6"/>
  <c r="AC204" i="6"/>
  <c r="AC203" i="6"/>
  <c r="AC202" i="6"/>
  <c r="AC201" i="6"/>
  <c r="AC200" i="6"/>
  <c r="AC199" i="6"/>
  <c r="AC198" i="6"/>
  <c r="AC197" i="6"/>
  <c r="AC196" i="6"/>
  <c r="AC195" i="6"/>
  <c r="AC194" i="6"/>
  <c r="AC193" i="6"/>
  <c r="AC192" i="6"/>
  <c r="AC191" i="6"/>
  <c r="AC190" i="6"/>
  <c r="AC189" i="6"/>
  <c r="AC188" i="6"/>
  <c r="AC187" i="6"/>
  <c r="AC186" i="6"/>
  <c r="AC185" i="6"/>
  <c r="AC184" i="6"/>
  <c r="AC183" i="6"/>
  <c r="AC182" i="6"/>
  <c r="AC181" i="6"/>
  <c r="AC180" i="6"/>
  <c r="AC179" i="6"/>
  <c r="AC178" i="6"/>
  <c r="AC177" i="6"/>
  <c r="AC176" i="6"/>
  <c r="AC175" i="6"/>
  <c r="AC174" i="6"/>
  <c r="AC173" i="6"/>
  <c r="AC172" i="6"/>
  <c r="AC171" i="6"/>
  <c r="AC170" i="6"/>
  <c r="AC169" i="6"/>
  <c r="AC168" i="6"/>
  <c r="AC167" i="6"/>
  <c r="AC166" i="6"/>
  <c r="AC165" i="6"/>
  <c r="AC164" i="6"/>
  <c r="AC163" i="6"/>
  <c r="AC162" i="6"/>
  <c r="AC161" i="6"/>
  <c r="AC160" i="6"/>
  <c r="AC159" i="6"/>
  <c r="AC158" i="6"/>
  <c r="AC157" i="6"/>
  <c r="AC156" i="6"/>
  <c r="AC155" i="6"/>
  <c r="AC154" i="6"/>
  <c r="AC153" i="6"/>
  <c r="AC152" i="6"/>
  <c r="AC151" i="6"/>
  <c r="AC150" i="6"/>
  <c r="AC149" i="6"/>
  <c r="AC148" i="6"/>
  <c r="AC147" i="6"/>
  <c r="AC146" i="6"/>
  <c r="AC145" i="6"/>
  <c r="AC144" i="6"/>
  <c r="AC143" i="6"/>
  <c r="AC142" i="6"/>
  <c r="AC141" i="6"/>
  <c r="AC140" i="6"/>
  <c r="AC139" i="6"/>
  <c r="AC138" i="6"/>
  <c r="AC137" i="6"/>
  <c r="AC136" i="6"/>
  <c r="AC135" i="6"/>
  <c r="AC134" i="6"/>
  <c r="AC133" i="6"/>
  <c r="AC132" i="6"/>
  <c r="AC131" i="6"/>
  <c r="AC130" i="6"/>
  <c r="AC129" i="6"/>
  <c r="AC128" i="6"/>
  <c r="AC127" i="6"/>
  <c r="AC126" i="6"/>
  <c r="AC125" i="6"/>
  <c r="AC124" i="6"/>
  <c r="AC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1" i="6"/>
  <c r="AC100" i="6"/>
  <c r="AC99" i="6"/>
  <c r="AC98" i="6"/>
  <c r="AC97" i="6"/>
  <c r="AC96" i="6"/>
  <c r="AC95" i="6"/>
  <c r="AC94" i="6"/>
  <c r="AC93" i="6"/>
  <c r="AC92" i="6"/>
  <c r="AC91" i="6"/>
  <c r="AC90" i="6"/>
  <c r="AC89" i="6"/>
  <c r="AC88" i="6"/>
  <c r="AC87" i="6"/>
  <c r="AC86" i="6"/>
  <c r="AC85" i="6"/>
  <c r="AC84" i="6"/>
  <c r="AC83" i="6"/>
  <c r="AC82" i="6"/>
  <c r="AC81" i="6"/>
  <c r="AC80" i="6"/>
  <c r="AC79" i="6"/>
  <c r="AC78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6" i="6"/>
  <c r="AC55" i="6"/>
  <c r="AC54" i="6"/>
  <c r="AC53" i="6"/>
  <c r="AC52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7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2" i="6"/>
  <c r="AC11" i="6"/>
  <c r="AC10" i="6"/>
  <c r="AC9" i="6"/>
  <c r="AC8" i="6"/>
  <c r="AC7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6" i="6"/>
  <c r="L102" i="6" a="1"/>
  <c r="L102" i="6" s="1"/>
  <c r="J102" i="6" a="1"/>
  <c r="J102" i="6" s="1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T3" i="7" l="1"/>
  <c r="U3" i="7" s="1"/>
  <c r="AC3" i="7"/>
  <c r="AE3" i="7" s="1"/>
  <c r="AC2" i="7"/>
  <c r="AE2" i="7" s="1"/>
  <c r="AC250" i="7"/>
  <c r="AE250" i="7" s="1"/>
  <c r="AC246" i="7"/>
  <c r="AE246" i="7" s="1"/>
  <c r="AC242" i="7"/>
  <c r="AE242" i="7" s="1"/>
  <c r="AC238" i="7"/>
  <c r="AE238" i="7" s="1"/>
  <c r="AC234" i="7"/>
  <c r="AE234" i="7" s="1"/>
  <c r="AC230" i="7"/>
  <c r="AE230" i="7" s="1"/>
  <c r="AC226" i="7"/>
  <c r="AE226" i="7" s="1"/>
  <c r="AC222" i="7"/>
  <c r="AE222" i="7" s="1"/>
  <c r="AC218" i="7"/>
  <c r="AE218" i="7" s="1"/>
  <c r="AC214" i="7"/>
  <c r="AE214" i="7" s="1"/>
  <c r="AC210" i="7"/>
  <c r="AE210" i="7" s="1"/>
  <c r="AC206" i="7"/>
  <c r="AE206" i="7" s="1"/>
  <c r="AC202" i="7"/>
  <c r="AE202" i="7" s="1"/>
  <c r="AC198" i="7"/>
  <c r="AE198" i="7" s="1"/>
  <c r="AC194" i="7"/>
  <c r="AE194" i="7" s="1"/>
  <c r="AC190" i="7"/>
  <c r="AE190" i="7" s="1"/>
  <c r="AC186" i="7"/>
  <c r="AE186" i="7" s="1"/>
  <c r="AC182" i="7"/>
  <c r="AE182" i="7" s="1"/>
  <c r="AC178" i="7"/>
  <c r="AE178" i="7" s="1"/>
  <c r="AC174" i="7"/>
  <c r="AE174" i="7" s="1"/>
  <c r="AC170" i="7"/>
  <c r="AE170" i="7" s="1"/>
  <c r="AC166" i="7"/>
  <c r="AE166" i="7" s="1"/>
  <c r="AC162" i="7"/>
  <c r="AE162" i="7" s="1"/>
  <c r="AC158" i="7"/>
  <c r="AE158" i="7" s="1"/>
  <c r="AC154" i="7"/>
  <c r="AE154" i="7" s="1"/>
  <c r="AC150" i="7"/>
  <c r="AE150" i="7" s="1"/>
  <c r="AC146" i="7"/>
  <c r="AE146" i="7" s="1"/>
  <c r="AC142" i="7"/>
  <c r="AE142" i="7" s="1"/>
  <c r="AC138" i="7"/>
  <c r="AE138" i="7" s="1"/>
  <c r="AC134" i="7"/>
  <c r="AE134" i="7" s="1"/>
  <c r="AC130" i="7"/>
  <c r="AE130" i="7" s="1"/>
  <c r="AC126" i="7"/>
  <c r="AE126" i="7" s="1"/>
  <c r="AC122" i="7"/>
  <c r="AE122" i="7" s="1"/>
  <c r="AC118" i="7"/>
  <c r="AE118" i="7" s="1"/>
  <c r="AC114" i="7"/>
  <c r="AE114" i="7" s="1"/>
  <c r="AC110" i="7"/>
  <c r="AE110" i="7" s="1"/>
  <c r="AC106" i="7"/>
  <c r="AE106" i="7" s="1"/>
  <c r="AC102" i="7"/>
  <c r="AE102" i="7" s="1"/>
  <c r="AC98" i="7"/>
  <c r="AE98" i="7" s="1"/>
  <c r="AC94" i="7"/>
  <c r="AE94" i="7" s="1"/>
  <c r="AC90" i="7"/>
  <c r="AE90" i="7" s="1"/>
  <c r="AC86" i="7"/>
  <c r="AE86" i="7" s="1"/>
  <c r="AC82" i="7"/>
  <c r="AE82" i="7" s="1"/>
  <c r="AC78" i="7"/>
  <c r="AE78" i="7" s="1"/>
  <c r="AC74" i="7"/>
  <c r="AE74" i="7" s="1"/>
  <c r="AC70" i="7"/>
  <c r="AE70" i="7" s="1"/>
  <c r="AC66" i="7"/>
  <c r="AE66" i="7" s="1"/>
  <c r="AC62" i="7"/>
  <c r="AE62" i="7" s="1"/>
  <c r="AC58" i="7"/>
  <c r="AE58" i="7" s="1"/>
  <c r="AC54" i="7"/>
  <c r="AE54" i="7" s="1"/>
  <c r="AC50" i="7"/>
  <c r="AE50" i="7" s="1"/>
  <c r="AC46" i="7"/>
  <c r="AE46" i="7" s="1"/>
  <c r="AC42" i="7"/>
  <c r="AE42" i="7" s="1"/>
  <c r="AC38" i="7"/>
  <c r="AE38" i="7" s="1"/>
  <c r="AC34" i="7"/>
  <c r="AE34" i="7" s="1"/>
  <c r="AC30" i="7"/>
  <c r="AE30" i="7" s="1"/>
  <c r="AC26" i="7"/>
  <c r="AE26" i="7" s="1"/>
  <c r="AC22" i="7"/>
  <c r="AE22" i="7" s="1"/>
  <c r="AC18" i="7"/>
  <c r="AE18" i="7" s="1"/>
  <c r="AC14" i="7"/>
  <c r="AE14" i="7" s="1"/>
  <c r="AC10" i="7"/>
  <c r="AE10" i="7" s="1"/>
  <c r="AC6" i="7"/>
  <c r="AE6" i="7" s="1"/>
  <c r="AC253" i="7"/>
  <c r="AE253" i="7" s="1"/>
  <c r="AC249" i="7"/>
  <c r="AE249" i="7" s="1"/>
  <c r="AC245" i="7"/>
  <c r="AE245" i="7" s="1"/>
  <c r="AC241" i="7"/>
  <c r="AE241" i="7" s="1"/>
  <c r="AC237" i="7"/>
  <c r="AE237" i="7" s="1"/>
  <c r="AC233" i="7"/>
  <c r="AE233" i="7" s="1"/>
  <c r="AC229" i="7"/>
  <c r="AE229" i="7" s="1"/>
  <c r="AC225" i="7"/>
  <c r="AE225" i="7" s="1"/>
  <c r="AC221" i="7"/>
  <c r="AE221" i="7" s="1"/>
  <c r="AC217" i="7"/>
  <c r="AE217" i="7" s="1"/>
  <c r="AC213" i="7"/>
  <c r="AE213" i="7" s="1"/>
  <c r="AC209" i="7"/>
  <c r="AE209" i="7" s="1"/>
  <c r="AC205" i="7"/>
  <c r="AE205" i="7" s="1"/>
  <c r="AC201" i="7"/>
  <c r="AE201" i="7" s="1"/>
  <c r="AC197" i="7"/>
  <c r="AE197" i="7" s="1"/>
  <c r="AC193" i="7"/>
  <c r="AE193" i="7" s="1"/>
  <c r="AC189" i="7"/>
  <c r="AE189" i="7" s="1"/>
  <c r="AC185" i="7"/>
  <c r="AE185" i="7" s="1"/>
  <c r="AC181" i="7"/>
  <c r="AE181" i="7" s="1"/>
  <c r="AC177" i="7"/>
  <c r="AE177" i="7" s="1"/>
  <c r="AC173" i="7"/>
  <c r="AE173" i="7" s="1"/>
  <c r="AC169" i="7"/>
  <c r="AE169" i="7" s="1"/>
  <c r="AC165" i="7"/>
  <c r="AE165" i="7" s="1"/>
  <c r="AC161" i="7"/>
  <c r="AE161" i="7" s="1"/>
  <c r="AC157" i="7"/>
  <c r="AE157" i="7" s="1"/>
  <c r="AC153" i="7"/>
  <c r="AE153" i="7" s="1"/>
  <c r="AC149" i="7"/>
  <c r="AE149" i="7" s="1"/>
  <c r="AC145" i="7"/>
  <c r="AE145" i="7" s="1"/>
  <c r="AC141" i="7"/>
  <c r="AE141" i="7" s="1"/>
  <c r="AC137" i="7"/>
  <c r="AE137" i="7" s="1"/>
  <c r="AC133" i="7"/>
  <c r="AE133" i="7" s="1"/>
  <c r="AC129" i="7"/>
  <c r="AE129" i="7" s="1"/>
  <c r="AC125" i="7"/>
  <c r="AE125" i="7" s="1"/>
  <c r="AC121" i="7"/>
  <c r="AE121" i="7" s="1"/>
  <c r="AC117" i="7"/>
  <c r="AE117" i="7" s="1"/>
  <c r="AC113" i="7"/>
  <c r="AE113" i="7" s="1"/>
  <c r="AC109" i="7"/>
  <c r="AE109" i="7" s="1"/>
  <c r="AC105" i="7"/>
  <c r="AE105" i="7" s="1"/>
  <c r="AC101" i="7"/>
  <c r="AE101" i="7" s="1"/>
  <c r="AC97" i="7"/>
  <c r="AE97" i="7" s="1"/>
  <c r="AC93" i="7"/>
  <c r="AE93" i="7" s="1"/>
  <c r="AC89" i="7"/>
  <c r="AE89" i="7" s="1"/>
  <c r="AC85" i="7"/>
  <c r="AE85" i="7" s="1"/>
  <c r="AC81" i="7"/>
  <c r="AE81" i="7" s="1"/>
  <c r="AC77" i="7"/>
  <c r="AE77" i="7" s="1"/>
  <c r="AC73" i="7"/>
  <c r="AE73" i="7" s="1"/>
  <c r="AC69" i="7"/>
  <c r="AE69" i="7" s="1"/>
  <c r="AC65" i="7"/>
  <c r="AE65" i="7" s="1"/>
  <c r="AC61" i="7"/>
  <c r="AE61" i="7" s="1"/>
  <c r="AC57" i="7"/>
  <c r="AE57" i="7" s="1"/>
  <c r="AC53" i="7"/>
  <c r="AE53" i="7" s="1"/>
  <c r="AC49" i="7"/>
  <c r="AE49" i="7" s="1"/>
  <c r="AC45" i="7"/>
  <c r="AE45" i="7" s="1"/>
  <c r="AC41" i="7"/>
  <c r="AE41" i="7" s="1"/>
  <c r="AC37" i="7"/>
  <c r="AE37" i="7" s="1"/>
  <c r="AC33" i="7"/>
  <c r="AE33" i="7" s="1"/>
  <c r="AC29" i="7"/>
  <c r="AE29" i="7" s="1"/>
  <c r="AC25" i="7"/>
  <c r="AE25" i="7" s="1"/>
  <c r="AC21" i="7"/>
  <c r="AE21" i="7" s="1"/>
  <c r="AC17" i="7"/>
  <c r="AE17" i="7" s="1"/>
  <c r="AC13" i="7"/>
  <c r="AE13" i="7" s="1"/>
  <c r="AC9" i="7"/>
  <c r="AE9" i="7" s="1"/>
  <c r="AC5" i="7"/>
  <c r="AE5" i="7" s="1"/>
  <c r="AC252" i="7"/>
  <c r="AE252" i="7" s="1"/>
  <c r="AC248" i="7"/>
  <c r="AE248" i="7" s="1"/>
  <c r="AC244" i="7"/>
  <c r="AE244" i="7" s="1"/>
  <c r="AC240" i="7"/>
  <c r="AE240" i="7" s="1"/>
  <c r="AC236" i="7"/>
  <c r="AE236" i="7" s="1"/>
  <c r="AC232" i="7"/>
  <c r="AE232" i="7" s="1"/>
  <c r="AC228" i="7"/>
  <c r="AE228" i="7" s="1"/>
  <c r="AC224" i="7"/>
  <c r="AE224" i="7" s="1"/>
  <c r="AC220" i="7"/>
  <c r="AE220" i="7" s="1"/>
  <c r="AC216" i="7"/>
  <c r="AE216" i="7" s="1"/>
  <c r="AC212" i="7"/>
  <c r="AE212" i="7" s="1"/>
  <c r="AC208" i="7"/>
  <c r="AE208" i="7" s="1"/>
  <c r="AC204" i="7"/>
  <c r="AE204" i="7" s="1"/>
  <c r="AC200" i="7"/>
  <c r="AE200" i="7" s="1"/>
  <c r="AC196" i="7"/>
  <c r="AE196" i="7" s="1"/>
  <c r="AC192" i="7"/>
  <c r="AE192" i="7" s="1"/>
  <c r="AC188" i="7"/>
  <c r="AE188" i="7" s="1"/>
  <c r="AC184" i="7"/>
  <c r="AE184" i="7" s="1"/>
  <c r="AC180" i="7"/>
  <c r="AE180" i="7" s="1"/>
  <c r="AC176" i="7"/>
  <c r="AE176" i="7" s="1"/>
  <c r="AC172" i="7"/>
  <c r="AE172" i="7" s="1"/>
  <c r="AC168" i="7"/>
  <c r="AE168" i="7" s="1"/>
  <c r="AC164" i="7"/>
  <c r="AE164" i="7" s="1"/>
  <c r="AC160" i="7"/>
  <c r="AE160" i="7" s="1"/>
  <c r="AC156" i="7"/>
  <c r="AE156" i="7" s="1"/>
  <c r="AC152" i="7"/>
  <c r="AE152" i="7" s="1"/>
  <c r="AC148" i="7"/>
  <c r="AE148" i="7" s="1"/>
  <c r="AC144" i="7"/>
  <c r="AE144" i="7" s="1"/>
  <c r="AC140" i="7"/>
  <c r="AE140" i="7" s="1"/>
  <c r="AC136" i="7"/>
  <c r="AE136" i="7" s="1"/>
  <c r="AC132" i="7"/>
  <c r="AE132" i="7" s="1"/>
  <c r="AC128" i="7"/>
  <c r="AE128" i="7" s="1"/>
  <c r="AC124" i="7"/>
  <c r="AE124" i="7" s="1"/>
  <c r="AC120" i="7"/>
  <c r="AE120" i="7" s="1"/>
  <c r="AC116" i="7"/>
  <c r="AE116" i="7" s="1"/>
  <c r="AC112" i="7"/>
  <c r="AE112" i="7" s="1"/>
  <c r="AC108" i="7"/>
  <c r="AE108" i="7" s="1"/>
  <c r="AC104" i="7"/>
  <c r="AE104" i="7" s="1"/>
  <c r="AC100" i="7"/>
  <c r="AE100" i="7" s="1"/>
  <c r="AC96" i="7"/>
  <c r="AE96" i="7" s="1"/>
  <c r="AC92" i="7"/>
  <c r="AE92" i="7" s="1"/>
  <c r="AC88" i="7"/>
  <c r="AE88" i="7" s="1"/>
  <c r="AC84" i="7"/>
  <c r="AE84" i="7" s="1"/>
  <c r="AC80" i="7"/>
  <c r="AE80" i="7" s="1"/>
  <c r="AC76" i="7"/>
  <c r="AE76" i="7" s="1"/>
  <c r="AC72" i="7"/>
  <c r="AE72" i="7" s="1"/>
  <c r="AC68" i="7"/>
  <c r="AE68" i="7" s="1"/>
  <c r="AC64" i="7"/>
  <c r="AE64" i="7" s="1"/>
  <c r="AC60" i="7"/>
  <c r="AE60" i="7" s="1"/>
  <c r="AC56" i="7"/>
  <c r="AE56" i="7" s="1"/>
  <c r="AC52" i="7"/>
  <c r="AE52" i="7" s="1"/>
  <c r="AC48" i="7"/>
  <c r="AE48" i="7" s="1"/>
  <c r="AC44" i="7"/>
  <c r="AE44" i="7" s="1"/>
  <c r="AC40" i="7"/>
  <c r="AE40" i="7" s="1"/>
  <c r="AC36" i="7"/>
  <c r="AE36" i="7" s="1"/>
  <c r="AC32" i="7"/>
  <c r="AE32" i="7" s="1"/>
  <c r="AC28" i="7"/>
  <c r="AE28" i="7" s="1"/>
  <c r="AC24" i="7"/>
  <c r="AE24" i="7" s="1"/>
  <c r="AC20" i="7"/>
  <c r="AE20" i="7" s="1"/>
  <c r="AC16" i="7"/>
  <c r="AE16" i="7" s="1"/>
  <c r="AC12" i="7"/>
  <c r="AE12" i="7" s="1"/>
  <c r="AC8" i="7"/>
  <c r="AE8" i="7" s="1"/>
  <c r="AC4" i="7"/>
  <c r="AE4" i="7" s="1"/>
  <c r="AC251" i="7"/>
  <c r="AE251" i="7" s="1"/>
  <c r="AC247" i="7"/>
  <c r="AE247" i="7" s="1"/>
  <c r="AC243" i="7"/>
  <c r="AE243" i="7" s="1"/>
  <c r="AC239" i="7"/>
  <c r="AE239" i="7" s="1"/>
  <c r="AC235" i="7"/>
  <c r="AE235" i="7" s="1"/>
  <c r="AC231" i="7"/>
  <c r="AE231" i="7" s="1"/>
  <c r="AC227" i="7"/>
  <c r="AE227" i="7" s="1"/>
  <c r="AC223" i="7"/>
  <c r="AE223" i="7" s="1"/>
  <c r="AC219" i="7"/>
  <c r="AE219" i="7" s="1"/>
  <c r="AC215" i="7"/>
  <c r="AE215" i="7" s="1"/>
  <c r="AC211" i="7"/>
  <c r="AE211" i="7" s="1"/>
  <c r="AC207" i="7"/>
  <c r="AE207" i="7" s="1"/>
  <c r="AC203" i="7"/>
  <c r="AE203" i="7" s="1"/>
  <c r="AC199" i="7"/>
  <c r="AE199" i="7" s="1"/>
  <c r="AC195" i="7"/>
  <c r="AE195" i="7" s="1"/>
  <c r="AC191" i="7"/>
  <c r="AE191" i="7" s="1"/>
  <c r="AC187" i="7"/>
  <c r="AE187" i="7" s="1"/>
  <c r="AC183" i="7"/>
  <c r="AE183" i="7" s="1"/>
  <c r="AC179" i="7"/>
  <c r="AE179" i="7" s="1"/>
  <c r="AC175" i="7"/>
  <c r="AE175" i="7" s="1"/>
  <c r="AC171" i="7"/>
  <c r="AE171" i="7" s="1"/>
  <c r="AC167" i="7"/>
  <c r="AE167" i="7" s="1"/>
  <c r="AC163" i="7"/>
  <c r="AE163" i="7" s="1"/>
  <c r="AC159" i="7"/>
  <c r="AE159" i="7" s="1"/>
  <c r="AC155" i="7"/>
  <c r="AE155" i="7" s="1"/>
  <c r="AC151" i="7"/>
  <c r="AE151" i="7" s="1"/>
  <c r="AC147" i="7"/>
  <c r="AE147" i="7" s="1"/>
  <c r="AC143" i="7"/>
  <c r="AE143" i="7" s="1"/>
  <c r="AC139" i="7"/>
  <c r="AE139" i="7" s="1"/>
  <c r="AC135" i="7"/>
  <c r="AE135" i="7" s="1"/>
  <c r="AC131" i="7"/>
  <c r="AE131" i="7" s="1"/>
  <c r="AC127" i="7"/>
  <c r="AE127" i="7" s="1"/>
  <c r="AC123" i="7"/>
  <c r="AE123" i="7" s="1"/>
  <c r="AC119" i="7"/>
  <c r="AE119" i="7" s="1"/>
  <c r="AC115" i="7"/>
  <c r="AE115" i="7" s="1"/>
  <c r="AC111" i="7"/>
  <c r="AE111" i="7" s="1"/>
  <c r="AC107" i="7"/>
  <c r="AE107" i="7" s="1"/>
  <c r="AC103" i="7"/>
  <c r="AE103" i="7" s="1"/>
  <c r="AC99" i="7"/>
  <c r="AE99" i="7" s="1"/>
  <c r="AC95" i="7"/>
  <c r="AE95" i="7" s="1"/>
  <c r="AC91" i="7"/>
  <c r="AE91" i="7" s="1"/>
  <c r="AC87" i="7"/>
  <c r="AE87" i="7" s="1"/>
  <c r="AC83" i="7"/>
  <c r="AE83" i="7" s="1"/>
  <c r="AC79" i="7"/>
  <c r="AE79" i="7" s="1"/>
  <c r="AC75" i="7"/>
  <c r="AE75" i="7" s="1"/>
  <c r="AC71" i="7"/>
  <c r="AE71" i="7" s="1"/>
  <c r="AC67" i="7"/>
  <c r="AE67" i="7" s="1"/>
  <c r="AC63" i="7"/>
  <c r="AE63" i="7" s="1"/>
  <c r="AC59" i="7"/>
  <c r="AE59" i="7" s="1"/>
  <c r="AC55" i="7"/>
  <c r="AE55" i="7" s="1"/>
  <c r="AC51" i="7"/>
  <c r="AE51" i="7" s="1"/>
  <c r="AC47" i="7"/>
  <c r="AE47" i="7" s="1"/>
  <c r="AC43" i="7"/>
  <c r="AE43" i="7" s="1"/>
  <c r="AC39" i="7"/>
  <c r="AE39" i="7" s="1"/>
  <c r="AC35" i="7"/>
  <c r="AE35" i="7" s="1"/>
  <c r="AC31" i="7"/>
  <c r="AE31" i="7" s="1"/>
  <c r="AC27" i="7"/>
  <c r="AE27" i="7" s="1"/>
  <c r="AC23" i="7"/>
  <c r="AE23" i="7" s="1"/>
  <c r="AC19" i="7"/>
  <c r="AE19" i="7" s="1"/>
  <c r="AC15" i="7"/>
  <c r="AE15" i="7" s="1"/>
  <c r="AC11" i="7"/>
  <c r="AE11" i="7" s="1"/>
  <c r="AC7" i="7"/>
  <c r="AE7" i="7" s="1"/>
  <c r="T2" i="7"/>
  <c r="U2" i="7" s="1"/>
  <c r="T250" i="7"/>
  <c r="U250" i="7" s="1"/>
  <c r="T246" i="7"/>
  <c r="U246" i="7" s="1"/>
  <c r="T242" i="7"/>
  <c r="U242" i="7" s="1"/>
  <c r="T238" i="7"/>
  <c r="U238" i="7" s="1"/>
  <c r="T234" i="7"/>
  <c r="U234" i="7" s="1"/>
  <c r="T230" i="7"/>
  <c r="U230" i="7" s="1"/>
  <c r="T226" i="7"/>
  <c r="U226" i="7" s="1"/>
  <c r="T222" i="7"/>
  <c r="U222" i="7" s="1"/>
  <c r="T218" i="7"/>
  <c r="U218" i="7" s="1"/>
  <c r="T214" i="7"/>
  <c r="U214" i="7" s="1"/>
  <c r="T210" i="7"/>
  <c r="U210" i="7" s="1"/>
  <c r="T206" i="7"/>
  <c r="U206" i="7" s="1"/>
  <c r="T202" i="7"/>
  <c r="U202" i="7" s="1"/>
  <c r="T198" i="7"/>
  <c r="U198" i="7" s="1"/>
  <c r="T194" i="7"/>
  <c r="U194" i="7" s="1"/>
  <c r="T190" i="7"/>
  <c r="U190" i="7" s="1"/>
  <c r="T186" i="7"/>
  <c r="U186" i="7" s="1"/>
  <c r="T182" i="7"/>
  <c r="U182" i="7" s="1"/>
  <c r="T178" i="7"/>
  <c r="U178" i="7" s="1"/>
  <c r="T174" i="7"/>
  <c r="U174" i="7" s="1"/>
  <c r="T170" i="7"/>
  <c r="U170" i="7" s="1"/>
  <c r="T166" i="7"/>
  <c r="U166" i="7" s="1"/>
  <c r="T162" i="7"/>
  <c r="U162" i="7" s="1"/>
  <c r="T158" i="7"/>
  <c r="U158" i="7" s="1"/>
  <c r="T154" i="7"/>
  <c r="U154" i="7" s="1"/>
  <c r="T150" i="7"/>
  <c r="U150" i="7" s="1"/>
  <c r="T146" i="7"/>
  <c r="U146" i="7" s="1"/>
  <c r="T142" i="7"/>
  <c r="U142" i="7" s="1"/>
  <c r="T138" i="7"/>
  <c r="U138" i="7" s="1"/>
  <c r="T134" i="7"/>
  <c r="U134" i="7" s="1"/>
  <c r="T130" i="7"/>
  <c r="U130" i="7" s="1"/>
  <c r="T126" i="7"/>
  <c r="U126" i="7" s="1"/>
  <c r="T122" i="7"/>
  <c r="U122" i="7" s="1"/>
  <c r="T118" i="7"/>
  <c r="U118" i="7" s="1"/>
  <c r="T114" i="7"/>
  <c r="U114" i="7" s="1"/>
  <c r="T110" i="7"/>
  <c r="U110" i="7" s="1"/>
  <c r="T106" i="7"/>
  <c r="U106" i="7" s="1"/>
  <c r="T102" i="7"/>
  <c r="U102" i="7" s="1"/>
  <c r="T98" i="7"/>
  <c r="U98" i="7" s="1"/>
  <c r="T94" i="7"/>
  <c r="U94" i="7" s="1"/>
  <c r="T90" i="7"/>
  <c r="U90" i="7" s="1"/>
  <c r="T86" i="7"/>
  <c r="U86" i="7" s="1"/>
  <c r="T82" i="7"/>
  <c r="U82" i="7" s="1"/>
  <c r="T78" i="7"/>
  <c r="U78" i="7" s="1"/>
  <c r="T74" i="7"/>
  <c r="U74" i="7" s="1"/>
  <c r="T70" i="7"/>
  <c r="U70" i="7" s="1"/>
  <c r="T66" i="7"/>
  <c r="U66" i="7" s="1"/>
  <c r="T62" i="7"/>
  <c r="U62" i="7" s="1"/>
  <c r="T58" i="7"/>
  <c r="U58" i="7" s="1"/>
  <c r="T54" i="7"/>
  <c r="U54" i="7" s="1"/>
  <c r="T50" i="7"/>
  <c r="U50" i="7" s="1"/>
  <c r="T46" i="7"/>
  <c r="U46" i="7" s="1"/>
  <c r="T42" i="7"/>
  <c r="U42" i="7" s="1"/>
  <c r="T38" i="7"/>
  <c r="U38" i="7" s="1"/>
  <c r="T34" i="7"/>
  <c r="U34" i="7" s="1"/>
  <c r="T30" i="7"/>
  <c r="U30" i="7" s="1"/>
  <c r="T26" i="7"/>
  <c r="U26" i="7" s="1"/>
  <c r="T22" i="7"/>
  <c r="U22" i="7" s="1"/>
  <c r="T18" i="7"/>
  <c r="U18" i="7" s="1"/>
  <c r="T14" i="7"/>
  <c r="U14" i="7" s="1"/>
  <c r="T10" i="7"/>
  <c r="U10" i="7" s="1"/>
  <c r="T6" i="7"/>
  <c r="U6" i="7" s="1"/>
  <c r="T253" i="7"/>
  <c r="U253" i="7" s="1"/>
  <c r="T249" i="7"/>
  <c r="U249" i="7" s="1"/>
  <c r="T245" i="7"/>
  <c r="U245" i="7" s="1"/>
  <c r="T241" i="7"/>
  <c r="U241" i="7" s="1"/>
  <c r="T237" i="7"/>
  <c r="U237" i="7" s="1"/>
  <c r="T233" i="7"/>
  <c r="U233" i="7" s="1"/>
  <c r="T229" i="7"/>
  <c r="U229" i="7" s="1"/>
  <c r="T225" i="7"/>
  <c r="U225" i="7" s="1"/>
  <c r="T221" i="7"/>
  <c r="U221" i="7" s="1"/>
  <c r="T217" i="7"/>
  <c r="U217" i="7" s="1"/>
  <c r="T213" i="7"/>
  <c r="U213" i="7" s="1"/>
  <c r="T209" i="7"/>
  <c r="U209" i="7" s="1"/>
  <c r="T205" i="7"/>
  <c r="U205" i="7" s="1"/>
  <c r="T201" i="7"/>
  <c r="U201" i="7" s="1"/>
  <c r="T197" i="7"/>
  <c r="U197" i="7" s="1"/>
  <c r="T193" i="7"/>
  <c r="U193" i="7" s="1"/>
  <c r="T189" i="7"/>
  <c r="U189" i="7" s="1"/>
  <c r="T185" i="7"/>
  <c r="U185" i="7" s="1"/>
  <c r="T181" i="7"/>
  <c r="U181" i="7" s="1"/>
  <c r="T177" i="7"/>
  <c r="U177" i="7" s="1"/>
  <c r="T173" i="7"/>
  <c r="U173" i="7" s="1"/>
  <c r="T169" i="7"/>
  <c r="U169" i="7" s="1"/>
  <c r="T165" i="7"/>
  <c r="U165" i="7" s="1"/>
  <c r="T161" i="7"/>
  <c r="U161" i="7" s="1"/>
  <c r="T157" i="7"/>
  <c r="U157" i="7" s="1"/>
  <c r="T153" i="7"/>
  <c r="U153" i="7" s="1"/>
  <c r="T149" i="7"/>
  <c r="U149" i="7" s="1"/>
  <c r="T145" i="7"/>
  <c r="U145" i="7" s="1"/>
  <c r="T141" i="7"/>
  <c r="U141" i="7" s="1"/>
  <c r="T137" i="7"/>
  <c r="U137" i="7" s="1"/>
  <c r="T133" i="7"/>
  <c r="U133" i="7" s="1"/>
  <c r="T129" i="7"/>
  <c r="U129" i="7" s="1"/>
  <c r="T125" i="7"/>
  <c r="U125" i="7" s="1"/>
  <c r="T121" i="7"/>
  <c r="U121" i="7" s="1"/>
  <c r="T117" i="7"/>
  <c r="U117" i="7" s="1"/>
  <c r="T113" i="7"/>
  <c r="U113" i="7" s="1"/>
  <c r="T109" i="7"/>
  <c r="U109" i="7" s="1"/>
  <c r="T105" i="7"/>
  <c r="U105" i="7" s="1"/>
  <c r="T101" i="7"/>
  <c r="U101" i="7" s="1"/>
  <c r="T97" i="7"/>
  <c r="U97" i="7" s="1"/>
  <c r="T93" i="7"/>
  <c r="U93" i="7" s="1"/>
  <c r="T89" i="7"/>
  <c r="U89" i="7" s="1"/>
  <c r="T85" i="7"/>
  <c r="U85" i="7" s="1"/>
  <c r="T81" i="7"/>
  <c r="U81" i="7" s="1"/>
  <c r="T77" i="7"/>
  <c r="U77" i="7" s="1"/>
  <c r="T73" i="7"/>
  <c r="U73" i="7" s="1"/>
  <c r="T69" i="7"/>
  <c r="U69" i="7" s="1"/>
  <c r="T65" i="7"/>
  <c r="U65" i="7" s="1"/>
  <c r="T61" i="7"/>
  <c r="U61" i="7" s="1"/>
  <c r="T57" i="7"/>
  <c r="U57" i="7" s="1"/>
  <c r="T53" i="7"/>
  <c r="U53" i="7" s="1"/>
  <c r="T49" i="7"/>
  <c r="U49" i="7" s="1"/>
  <c r="T45" i="7"/>
  <c r="U45" i="7" s="1"/>
  <c r="T41" i="7"/>
  <c r="U41" i="7" s="1"/>
  <c r="T37" i="7"/>
  <c r="U37" i="7" s="1"/>
  <c r="T33" i="7"/>
  <c r="U33" i="7" s="1"/>
  <c r="T29" i="7"/>
  <c r="U29" i="7" s="1"/>
  <c r="T25" i="7"/>
  <c r="U25" i="7" s="1"/>
  <c r="T21" i="7"/>
  <c r="U21" i="7" s="1"/>
  <c r="T17" i="7"/>
  <c r="U17" i="7" s="1"/>
  <c r="T13" i="7"/>
  <c r="U13" i="7" s="1"/>
  <c r="T9" i="7"/>
  <c r="U9" i="7" s="1"/>
  <c r="T5" i="7"/>
  <c r="U5" i="7" s="1"/>
  <c r="T252" i="7"/>
  <c r="U252" i="7" s="1"/>
  <c r="T248" i="7"/>
  <c r="U248" i="7" s="1"/>
  <c r="T244" i="7"/>
  <c r="U244" i="7" s="1"/>
  <c r="T240" i="7"/>
  <c r="U240" i="7" s="1"/>
  <c r="T236" i="7"/>
  <c r="U236" i="7" s="1"/>
  <c r="T232" i="7"/>
  <c r="U232" i="7" s="1"/>
  <c r="T228" i="7"/>
  <c r="U228" i="7" s="1"/>
  <c r="T224" i="7"/>
  <c r="U224" i="7" s="1"/>
  <c r="T220" i="7"/>
  <c r="U220" i="7" s="1"/>
  <c r="T216" i="7"/>
  <c r="U216" i="7" s="1"/>
  <c r="T212" i="7"/>
  <c r="U212" i="7" s="1"/>
  <c r="T208" i="7"/>
  <c r="U208" i="7" s="1"/>
  <c r="T204" i="7"/>
  <c r="U204" i="7" s="1"/>
  <c r="T200" i="7"/>
  <c r="U200" i="7" s="1"/>
  <c r="T196" i="7"/>
  <c r="U196" i="7" s="1"/>
  <c r="T192" i="7"/>
  <c r="U192" i="7" s="1"/>
  <c r="T188" i="7"/>
  <c r="U188" i="7" s="1"/>
  <c r="T184" i="7"/>
  <c r="U184" i="7" s="1"/>
  <c r="T180" i="7"/>
  <c r="U180" i="7" s="1"/>
  <c r="T176" i="7"/>
  <c r="U176" i="7" s="1"/>
  <c r="T172" i="7"/>
  <c r="U172" i="7" s="1"/>
  <c r="T168" i="7"/>
  <c r="U168" i="7" s="1"/>
  <c r="T164" i="7"/>
  <c r="U164" i="7" s="1"/>
  <c r="T160" i="7"/>
  <c r="U160" i="7" s="1"/>
  <c r="T156" i="7"/>
  <c r="U156" i="7" s="1"/>
  <c r="T152" i="7"/>
  <c r="U152" i="7" s="1"/>
  <c r="T148" i="7"/>
  <c r="U148" i="7" s="1"/>
  <c r="T144" i="7"/>
  <c r="U144" i="7" s="1"/>
  <c r="T140" i="7"/>
  <c r="U140" i="7" s="1"/>
  <c r="T136" i="7"/>
  <c r="U136" i="7" s="1"/>
  <c r="T132" i="7"/>
  <c r="U132" i="7" s="1"/>
  <c r="T128" i="7"/>
  <c r="U128" i="7" s="1"/>
  <c r="T124" i="7"/>
  <c r="U124" i="7" s="1"/>
  <c r="T120" i="7"/>
  <c r="U120" i="7" s="1"/>
  <c r="T116" i="7"/>
  <c r="U116" i="7" s="1"/>
  <c r="T112" i="7"/>
  <c r="U112" i="7" s="1"/>
  <c r="T108" i="7"/>
  <c r="U108" i="7" s="1"/>
  <c r="T104" i="7"/>
  <c r="U104" i="7" s="1"/>
  <c r="T100" i="7"/>
  <c r="U100" i="7" s="1"/>
  <c r="T96" i="7"/>
  <c r="U96" i="7" s="1"/>
  <c r="T92" i="7"/>
  <c r="U92" i="7" s="1"/>
  <c r="T88" i="7"/>
  <c r="U88" i="7" s="1"/>
  <c r="T84" i="7"/>
  <c r="U84" i="7" s="1"/>
  <c r="T80" i="7"/>
  <c r="U80" i="7" s="1"/>
  <c r="T76" i="7"/>
  <c r="U76" i="7" s="1"/>
  <c r="T72" i="7"/>
  <c r="U72" i="7" s="1"/>
  <c r="T68" i="7"/>
  <c r="U68" i="7" s="1"/>
  <c r="T64" i="7"/>
  <c r="U64" i="7" s="1"/>
  <c r="T60" i="7"/>
  <c r="U60" i="7" s="1"/>
  <c r="T56" i="7"/>
  <c r="U56" i="7" s="1"/>
  <c r="T52" i="7"/>
  <c r="U52" i="7" s="1"/>
  <c r="T48" i="7"/>
  <c r="U48" i="7" s="1"/>
  <c r="T44" i="7"/>
  <c r="U44" i="7" s="1"/>
  <c r="T40" i="7"/>
  <c r="U40" i="7" s="1"/>
  <c r="T36" i="7"/>
  <c r="U36" i="7" s="1"/>
  <c r="T32" i="7"/>
  <c r="U32" i="7" s="1"/>
  <c r="T28" i="7"/>
  <c r="U28" i="7" s="1"/>
  <c r="T24" i="7"/>
  <c r="U24" i="7" s="1"/>
  <c r="T20" i="7"/>
  <c r="U20" i="7" s="1"/>
  <c r="T16" i="7"/>
  <c r="U16" i="7" s="1"/>
  <c r="T12" i="7"/>
  <c r="U12" i="7" s="1"/>
  <c r="T8" i="7"/>
  <c r="U8" i="7" s="1"/>
  <c r="T4" i="7"/>
  <c r="U4" i="7" s="1"/>
  <c r="T251" i="7"/>
  <c r="U251" i="7" s="1"/>
  <c r="T247" i="7"/>
  <c r="U247" i="7" s="1"/>
  <c r="T243" i="7"/>
  <c r="U243" i="7" s="1"/>
  <c r="T239" i="7"/>
  <c r="U239" i="7" s="1"/>
  <c r="T235" i="7"/>
  <c r="U235" i="7" s="1"/>
  <c r="T231" i="7"/>
  <c r="U231" i="7" s="1"/>
  <c r="T227" i="7"/>
  <c r="U227" i="7" s="1"/>
  <c r="T223" i="7"/>
  <c r="U223" i="7" s="1"/>
  <c r="T219" i="7"/>
  <c r="U219" i="7" s="1"/>
  <c r="T215" i="7"/>
  <c r="U215" i="7" s="1"/>
  <c r="T211" i="7"/>
  <c r="U211" i="7" s="1"/>
  <c r="T207" i="7"/>
  <c r="U207" i="7" s="1"/>
  <c r="T203" i="7"/>
  <c r="U203" i="7" s="1"/>
  <c r="T199" i="7"/>
  <c r="U199" i="7" s="1"/>
  <c r="T195" i="7"/>
  <c r="U195" i="7" s="1"/>
  <c r="T191" i="7"/>
  <c r="U191" i="7" s="1"/>
  <c r="T187" i="7"/>
  <c r="U187" i="7" s="1"/>
  <c r="T183" i="7"/>
  <c r="U183" i="7" s="1"/>
  <c r="T179" i="7"/>
  <c r="U179" i="7" s="1"/>
  <c r="T175" i="7"/>
  <c r="U175" i="7" s="1"/>
  <c r="T171" i="7"/>
  <c r="U171" i="7" s="1"/>
  <c r="T167" i="7"/>
  <c r="U167" i="7" s="1"/>
  <c r="T163" i="7"/>
  <c r="U163" i="7" s="1"/>
  <c r="T159" i="7"/>
  <c r="U159" i="7" s="1"/>
  <c r="T155" i="7"/>
  <c r="U155" i="7" s="1"/>
  <c r="T151" i="7"/>
  <c r="U151" i="7" s="1"/>
  <c r="T147" i="7"/>
  <c r="U147" i="7" s="1"/>
  <c r="T143" i="7"/>
  <c r="U143" i="7" s="1"/>
  <c r="T139" i="7"/>
  <c r="U139" i="7" s="1"/>
  <c r="T135" i="7"/>
  <c r="U135" i="7" s="1"/>
  <c r="T131" i="7"/>
  <c r="U131" i="7" s="1"/>
  <c r="T127" i="7"/>
  <c r="U127" i="7" s="1"/>
  <c r="T123" i="7"/>
  <c r="U123" i="7" s="1"/>
  <c r="T119" i="7"/>
  <c r="U119" i="7" s="1"/>
  <c r="T115" i="7"/>
  <c r="U115" i="7" s="1"/>
  <c r="T111" i="7"/>
  <c r="U111" i="7" s="1"/>
  <c r="T107" i="7"/>
  <c r="U107" i="7" s="1"/>
  <c r="T103" i="7"/>
  <c r="U103" i="7" s="1"/>
  <c r="T99" i="7"/>
  <c r="U99" i="7" s="1"/>
  <c r="T95" i="7"/>
  <c r="U95" i="7" s="1"/>
  <c r="T91" i="7"/>
  <c r="U91" i="7" s="1"/>
  <c r="T87" i="7"/>
  <c r="U87" i="7" s="1"/>
  <c r="T83" i="7"/>
  <c r="U83" i="7" s="1"/>
  <c r="T79" i="7"/>
  <c r="U79" i="7" s="1"/>
  <c r="T75" i="7"/>
  <c r="U75" i="7" s="1"/>
  <c r="T71" i="7"/>
  <c r="U71" i="7" s="1"/>
  <c r="T67" i="7"/>
  <c r="U67" i="7" s="1"/>
  <c r="T63" i="7"/>
  <c r="U63" i="7" s="1"/>
  <c r="T59" i="7"/>
  <c r="U59" i="7" s="1"/>
  <c r="T55" i="7"/>
  <c r="U55" i="7" s="1"/>
  <c r="T51" i="7"/>
  <c r="U51" i="7" s="1"/>
  <c r="T47" i="7"/>
  <c r="U47" i="7" s="1"/>
  <c r="T43" i="7"/>
  <c r="U43" i="7" s="1"/>
  <c r="T39" i="7"/>
  <c r="U39" i="7" s="1"/>
  <c r="T35" i="7"/>
  <c r="U35" i="7" s="1"/>
  <c r="T31" i="7"/>
  <c r="U31" i="7" s="1"/>
  <c r="T27" i="7"/>
  <c r="U27" i="7" s="1"/>
  <c r="T23" i="7"/>
  <c r="U23" i="7" s="1"/>
  <c r="T19" i="7"/>
  <c r="U19" i="7" s="1"/>
  <c r="T15" i="7"/>
  <c r="U15" i="7" s="1"/>
  <c r="T11" i="7"/>
  <c r="U11" i="7" s="1"/>
  <c r="T7" i="7"/>
  <c r="U7" i="7" s="1"/>
  <c r="AU2" i="5"/>
  <c r="AU3" i="5" s="1"/>
  <c r="AV3" i="5" s="1"/>
  <c r="AR2" i="5"/>
  <c r="AO2" i="5"/>
  <c r="AO3" i="5" s="1"/>
  <c r="AL2" i="5"/>
  <c r="AM2" i="5" s="1"/>
  <c r="AF2" i="5"/>
  <c r="AF3" i="5" s="1"/>
  <c r="AC2" i="5"/>
  <c r="BG2" i="5" s="1"/>
  <c r="BH2" i="5" s="1"/>
  <c r="Z2" i="5"/>
  <c r="AA2" i="5" s="1"/>
  <c r="W2" i="5"/>
  <c r="W3" i="5" s="1"/>
  <c r="U255" i="7" l="1"/>
  <c r="CB8" i="7"/>
  <c r="CB13" i="7"/>
  <c r="CB7" i="7"/>
  <c r="CB12" i="7"/>
  <c r="CB10" i="7"/>
  <c r="AF2" i="7" a="1"/>
  <c r="V23" i="7"/>
  <c r="AA23" i="7"/>
  <c r="V87" i="7"/>
  <c r="AA87" i="7"/>
  <c r="V151" i="7"/>
  <c r="AA151" i="7"/>
  <c r="V215" i="7"/>
  <c r="AA215" i="7"/>
  <c r="V247" i="7"/>
  <c r="AA247" i="7"/>
  <c r="V44" i="7"/>
  <c r="AA44" i="7"/>
  <c r="V76" i="7"/>
  <c r="AA76" i="7"/>
  <c r="V124" i="7"/>
  <c r="AA124" i="7"/>
  <c r="V140" i="7"/>
  <c r="AA140" i="7"/>
  <c r="V156" i="7"/>
  <c r="AA156" i="7"/>
  <c r="V172" i="7"/>
  <c r="AA172" i="7"/>
  <c r="V188" i="7"/>
  <c r="AA188" i="7"/>
  <c r="V204" i="7"/>
  <c r="AA204" i="7"/>
  <c r="V220" i="7"/>
  <c r="AA220" i="7"/>
  <c r="V236" i="7"/>
  <c r="AA236" i="7"/>
  <c r="V252" i="7"/>
  <c r="AA252" i="7"/>
  <c r="V17" i="7"/>
  <c r="AA17" i="7"/>
  <c r="V33" i="7"/>
  <c r="AA33" i="7"/>
  <c r="V49" i="7"/>
  <c r="AA49" i="7"/>
  <c r="V65" i="7"/>
  <c r="AA65" i="7"/>
  <c r="V81" i="7"/>
  <c r="AA81" i="7"/>
  <c r="V97" i="7"/>
  <c r="AA97" i="7"/>
  <c r="V113" i="7"/>
  <c r="AA113" i="7"/>
  <c r="V129" i="7"/>
  <c r="AA129" i="7"/>
  <c r="V145" i="7"/>
  <c r="AA145" i="7"/>
  <c r="V161" i="7"/>
  <c r="AA161" i="7"/>
  <c r="V177" i="7"/>
  <c r="AA177" i="7"/>
  <c r="V193" i="7"/>
  <c r="AA193" i="7"/>
  <c r="V209" i="7"/>
  <c r="AA209" i="7"/>
  <c r="V225" i="7"/>
  <c r="AA225" i="7"/>
  <c r="V241" i="7"/>
  <c r="AA241" i="7"/>
  <c r="V6" i="7"/>
  <c r="AA6" i="7"/>
  <c r="V22" i="7"/>
  <c r="AA22" i="7"/>
  <c r="V38" i="7"/>
  <c r="AA38" i="7"/>
  <c r="V54" i="7"/>
  <c r="AA54" i="7"/>
  <c r="V70" i="7"/>
  <c r="AA70" i="7"/>
  <c r="V86" i="7"/>
  <c r="AA86" i="7"/>
  <c r="V102" i="7"/>
  <c r="AA102" i="7"/>
  <c r="V118" i="7"/>
  <c r="AA118" i="7"/>
  <c r="V134" i="7"/>
  <c r="AA134" i="7"/>
  <c r="V150" i="7"/>
  <c r="AA150" i="7"/>
  <c r="V166" i="7"/>
  <c r="AA166" i="7"/>
  <c r="V182" i="7"/>
  <c r="AA182" i="7"/>
  <c r="V198" i="7"/>
  <c r="AA198" i="7"/>
  <c r="V214" i="7"/>
  <c r="AA214" i="7"/>
  <c r="V230" i="7"/>
  <c r="AA230" i="7"/>
  <c r="V246" i="7"/>
  <c r="AA246" i="7"/>
  <c r="V39" i="7"/>
  <c r="AA39" i="7"/>
  <c r="V103" i="7"/>
  <c r="AA103" i="7"/>
  <c r="V167" i="7"/>
  <c r="AA167" i="7"/>
  <c r="V231" i="7"/>
  <c r="AA231" i="7"/>
  <c r="V60" i="7"/>
  <c r="AA60" i="7"/>
  <c r="V75" i="7"/>
  <c r="AA75" i="7"/>
  <c r="V155" i="7"/>
  <c r="AA155" i="7"/>
  <c r="V235" i="7"/>
  <c r="AA235" i="7"/>
  <c r="V64" i="7"/>
  <c r="AA64" i="7"/>
  <c r="V176" i="7"/>
  <c r="AA176" i="7"/>
  <c r="V5" i="7"/>
  <c r="AA5" i="7"/>
  <c r="V85" i="7"/>
  <c r="AA85" i="7"/>
  <c r="V133" i="7"/>
  <c r="AA133" i="7"/>
  <c r="V149" i="7"/>
  <c r="AA149" i="7"/>
  <c r="V197" i="7"/>
  <c r="AA197" i="7"/>
  <c r="V213" i="7"/>
  <c r="AA213" i="7"/>
  <c r="V229" i="7"/>
  <c r="AA229" i="7"/>
  <c r="V245" i="7"/>
  <c r="AA245" i="7"/>
  <c r="V42" i="7"/>
  <c r="AA42" i="7"/>
  <c r="V58" i="7"/>
  <c r="AA58" i="7"/>
  <c r="V74" i="7"/>
  <c r="AA74" i="7"/>
  <c r="V90" i="7"/>
  <c r="AA90" i="7"/>
  <c r="V106" i="7"/>
  <c r="AA106" i="7"/>
  <c r="V122" i="7"/>
  <c r="AA122" i="7"/>
  <c r="V138" i="7"/>
  <c r="AA138" i="7"/>
  <c r="V154" i="7"/>
  <c r="AA154" i="7"/>
  <c r="V170" i="7"/>
  <c r="AA170" i="7"/>
  <c r="V186" i="7"/>
  <c r="AA186" i="7"/>
  <c r="V202" i="7"/>
  <c r="AA202" i="7"/>
  <c r="V218" i="7"/>
  <c r="AA218" i="7"/>
  <c r="V234" i="7"/>
  <c r="AA234" i="7"/>
  <c r="V250" i="7"/>
  <c r="AA250" i="7"/>
  <c r="V7" i="7"/>
  <c r="AA7" i="7"/>
  <c r="V71" i="7"/>
  <c r="AA71" i="7"/>
  <c r="V135" i="7"/>
  <c r="AA135" i="7"/>
  <c r="V183" i="7"/>
  <c r="AA183" i="7"/>
  <c r="V28" i="7"/>
  <c r="AA28" i="7"/>
  <c r="V92" i="7"/>
  <c r="AA92" i="7"/>
  <c r="V27" i="7"/>
  <c r="AA27" i="7"/>
  <c r="V59" i="7"/>
  <c r="AA59" i="7"/>
  <c r="V107" i="7"/>
  <c r="AA107" i="7"/>
  <c r="V139" i="7"/>
  <c r="AA139" i="7"/>
  <c r="V187" i="7"/>
  <c r="AA187" i="7"/>
  <c r="V203" i="7"/>
  <c r="AA203" i="7"/>
  <c r="V251" i="7"/>
  <c r="AA251" i="7"/>
  <c r="V32" i="7"/>
  <c r="AA32" i="7"/>
  <c r="V80" i="7"/>
  <c r="AA80" i="7"/>
  <c r="V112" i="7"/>
  <c r="AA112" i="7"/>
  <c r="V160" i="7"/>
  <c r="AA160" i="7"/>
  <c r="V208" i="7"/>
  <c r="AA208" i="7"/>
  <c r="V240" i="7"/>
  <c r="AA240" i="7"/>
  <c r="V37" i="7"/>
  <c r="AA37" i="7"/>
  <c r="V69" i="7"/>
  <c r="AA69" i="7"/>
  <c r="V117" i="7"/>
  <c r="AA117" i="7"/>
  <c r="V165" i="7"/>
  <c r="AA165" i="7"/>
  <c r="V26" i="7"/>
  <c r="AA26" i="7"/>
  <c r="V15" i="7"/>
  <c r="AA15" i="7"/>
  <c r="V31" i="7"/>
  <c r="AA31" i="7"/>
  <c r="V47" i="7"/>
  <c r="AA47" i="7"/>
  <c r="V63" i="7"/>
  <c r="AA63" i="7"/>
  <c r="V79" i="7"/>
  <c r="AA79" i="7"/>
  <c r="V95" i="7"/>
  <c r="AA95" i="7"/>
  <c r="V111" i="7"/>
  <c r="AA111" i="7"/>
  <c r="V127" i="7"/>
  <c r="AA127" i="7"/>
  <c r="V143" i="7"/>
  <c r="AA143" i="7"/>
  <c r="V159" i="7"/>
  <c r="AA159" i="7"/>
  <c r="V175" i="7"/>
  <c r="AA175" i="7"/>
  <c r="V191" i="7"/>
  <c r="AA191" i="7"/>
  <c r="V207" i="7"/>
  <c r="AA207" i="7"/>
  <c r="V223" i="7"/>
  <c r="AA223" i="7"/>
  <c r="V239" i="7"/>
  <c r="AA239" i="7"/>
  <c r="V4" i="7"/>
  <c r="AA4" i="7"/>
  <c r="V20" i="7"/>
  <c r="AA20" i="7"/>
  <c r="V36" i="7"/>
  <c r="AA36" i="7"/>
  <c r="V52" i="7"/>
  <c r="AA52" i="7"/>
  <c r="V68" i="7"/>
  <c r="AA68" i="7"/>
  <c r="V84" i="7"/>
  <c r="AA84" i="7"/>
  <c r="V100" i="7"/>
  <c r="AA100" i="7"/>
  <c r="V116" i="7"/>
  <c r="AA116" i="7"/>
  <c r="V132" i="7"/>
  <c r="AA132" i="7"/>
  <c r="V148" i="7"/>
  <c r="AA148" i="7"/>
  <c r="V164" i="7"/>
  <c r="AA164" i="7"/>
  <c r="V180" i="7"/>
  <c r="AA180" i="7"/>
  <c r="V196" i="7"/>
  <c r="AA196" i="7"/>
  <c r="V212" i="7"/>
  <c r="AA212" i="7"/>
  <c r="V228" i="7"/>
  <c r="AA228" i="7"/>
  <c r="V244" i="7"/>
  <c r="AA244" i="7"/>
  <c r="V9" i="7"/>
  <c r="AA9" i="7"/>
  <c r="V25" i="7"/>
  <c r="AA25" i="7"/>
  <c r="V41" i="7"/>
  <c r="AA41" i="7"/>
  <c r="V57" i="7"/>
  <c r="AA57" i="7"/>
  <c r="V73" i="7"/>
  <c r="AA73" i="7"/>
  <c r="V89" i="7"/>
  <c r="AA89" i="7"/>
  <c r="V105" i="7"/>
  <c r="AA105" i="7"/>
  <c r="V121" i="7"/>
  <c r="AA121" i="7"/>
  <c r="V137" i="7"/>
  <c r="AA137" i="7"/>
  <c r="V153" i="7"/>
  <c r="AA153" i="7"/>
  <c r="V169" i="7"/>
  <c r="AA169" i="7"/>
  <c r="V185" i="7"/>
  <c r="AA185" i="7"/>
  <c r="V201" i="7"/>
  <c r="AA201" i="7"/>
  <c r="V217" i="7"/>
  <c r="AA217" i="7"/>
  <c r="V233" i="7"/>
  <c r="AA233" i="7"/>
  <c r="V249" i="7"/>
  <c r="AA249" i="7"/>
  <c r="V14" i="7"/>
  <c r="AA14" i="7"/>
  <c r="V30" i="7"/>
  <c r="AA30" i="7"/>
  <c r="V46" i="7"/>
  <c r="AA46" i="7"/>
  <c r="V62" i="7"/>
  <c r="AA62" i="7"/>
  <c r="V78" i="7"/>
  <c r="AA78" i="7"/>
  <c r="V94" i="7"/>
  <c r="AA94" i="7"/>
  <c r="V110" i="7"/>
  <c r="AA110" i="7"/>
  <c r="V126" i="7"/>
  <c r="AA126" i="7"/>
  <c r="V142" i="7"/>
  <c r="AA142" i="7"/>
  <c r="V158" i="7"/>
  <c r="AA158" i="7"/>
  <c r="V174" i="7"/>
  <c r="AA174" i="7"/>
  <c r="V190" i="7"/>
  <c r="AA190" i="7"/>
  <c r="V206" i="7"/>
  <c r="AA206" i="7"/>
  <c r="V222" i="7"/>
  <c r="AA222" i="7"/>
  <c r="V238" i="7"/>
  <c r="AA238" i="7"/>
  <c r="V2" i="7"/>
  <c r="AA2" i="7"/>
  <c r="V55" i="7"/>
  <c r="AA55" i="7"/>
  <c r="V119" i="7"/>
  <c r="AA119" i="7"/>
  <c r="V199" i="7"/>
  <c r="AA199" i="7"/>
  <c r="V12" i="7"/>
  <c r="AA12" i="7"/>
  <c r="V108" i="7"/>
  <c r="AA108" i="7"/>
  <c r="V11" i="7"/>
  <c r="AA11" i="7"/>
  <c r="V43" i="7"/>
  <c r="AA43" i="7"/>
  <c r="V91" i="7"/>
  <c r="AA91" i="7"/>
  <c r="V123" i="7"/>
  <c r="AA123" i="7"/>
  <c r="V171" i="7"/>
  <c r="AA171" i="7"/>
  <c r="V219" i="7"/>
  <c r="AA219" i="7"/>
  <c r="V16" i="7"/>
  <c r="AA16" i="7"/>
  <c r="V48" i="7"/>
  <c r="AA48" i="7"/>
  <c r="V96" i="7"/>
  <c r="AA96" i="7"/>
  <c r="V128" i="7"/>
  <c r="V144" i="7"/>
  <c r="AA144" i="7"/>
  <c r="V192" i="7"/>
  <c r="AA192" i="7"/>
  <c r="V224" i="7"/>
  <c r="AA224" i="7"/>
  <c r="V21" i="7"/>
  <c r="AA21" i="7"/>
  <c r="V53" i="7"/>
  <c r="AA53" i="7"/>
  <c r="V101" i="7"/>
  <c r="AA101" i="7"/>
  <c r="V181" i="7"/>
  <c r="AA181" i="7"/>
  <c r="V10" i="7"/>
  <c r="AA10" i="7"/>
  <c r="V19" i="7"/>
  <c r="AA19" i="7"/>
  <c r="V35" i="7"/>
  <c r="AA35" i="7"/>
  <c r="V51" i="7"/>
  <c r="AA51" i="7"/>
  <c r="V67" i="7"/>
  <c r="AA67" i="7"/>
  <c r="V83" i="7"/>
  <c r="AA83" i="7"/>
  <c r="V99" i="7"/>
  <c r="AA99" i="7"/>
  <c r="V115" i="7"/>
  <c r="AA115" i="7"/>
  <c r="V131" i="7"/>
  <c r="AA131" i="7"/>
  <c r="V147" i="7"/>
  <c r="AA147" i="7"/>
  <c r="V163" i="7"/>
  <c r="AA163" i="7"/>
  <c r="V179" i="7"/>
  <c r="AA179" i="7"/>
  <c r="V195" i="7"/>
  <c r="AA195" i="7"/>
  <c r="V211" i="7"/>
  <c r="AA211" i="7"/>
  <c r="V227" i="7"/>
  <c r="AA227" i="7"/>
  <c r="V243" i="7"/>
  <c r="AA243" i="7"/>
  <c r="V8" i="7"/>
  <c r="AA8" i="7"/>
  <c r="V24" i="7"/>
  <c r="AA24" i="7"/>
  <c r="V40" i="7"/>
  <c r="AA40" i="7"/>
  <c r="V56" i="7"/>
  <c r="AA56" i="7"/>
  <c r="V72" i="7"/>
  <c r="AA72" i="7"/>
  <c r="V88" i="7"/>
  <c r="AA88" i="7"/>
  <c r="V104" i="7"/>
  <c r="AA104" i="7"/>
  <c r="V120" i="7"/>
  <c r="AA120" i="7"/>
  <c r="V136" i="7"/>
  <c r="AA136" i="7"/>
  <c r="V152" i="7"/>
  <c r="AA152" i="7"/>
  <c r="V168" i="7"/>
  <c r="AA168" i="7"/>
  <c r="V184" i="7"/>
  <c r="AA184" i="7"/>
  <c r="V200" i="7"/>
  <c r="AA200" i="7"/>
  <c r="V216" i="7"/>
  <c r="AA216" i="7"/>
  <c r="V232" i="7"/>
  <c r="AA232" i="7"/>
  <c r="V248" i="7"/>
  <c r="AA248" i="7"/>
  <c r="V13" i="7"/>
  <c r="AA13" i="7"/>
  <c r="V29" i="7"/>
  <c r="AA29" i="7"/>
  <c r="V45" i="7"/>
  <c r="AA45" i="7"/>
  <c r="V61" i="7"/>
  <c r="AA61" i="7"/>
  <c r="V77" i="7"/>
  <c r="AA77" i="7"/>
  <c r="V93" i="7"/>
  <c r="AA93" i="7"/>
  <c r="V109" i="7"/>
  <c r="AA109" i="7"/>
  <c r="V125" i="7"/>
  <c r="AA125" i="7"/>
  <c r="V141" i="7"/>
  <c r="AA141" i="7"/>
  <c r="V157" i="7"/>
  <c r="AA157" i="7"/>
  <c r="V173" i="7"/>
  <c r="AA173" i="7"/>
  <c r="V189" i="7"/>
  <c r="AA189" i="7"/>
  <c r="V205" i="7"/>
  <c r="AA205" i="7"/>
  <c r="V221" i="7"/>
  <c r="AA221" i="7"/>
  <c r="V237" i="7"/>
  <c r="AA237" i="7"/>
  <c r="V253" i="7"/>
  <c r="AA253" i="7"/>
  <c r="V18" i="7"/>
  <c r="AA18" i="7"/>
  <c r="V34" i="7"/>
  <c r="AA34" i="7"/>
  <c r="V50" i="7"/>
  <c r="AA50" i="7"/>
  <c r="V66" i="7"/>
  <c r="AA66" i="7"/>
  <c r="V82" i="7"/>
  <c r="AA82" i="7"/>
  <c r="V98" i="7"/>
  <c r="AA98" i="7"/>
  <c r="V114" i="7"/>
  <c r="AA114" i="7"/>
  <c r="V130" i="7"/>
  <c r="AA130" i="7"/>
  <c r="V146" i="7"/>
  <c r="AA146" i="7"/>
  <c r="V162" i="7"/>
  <c r="AA162" i="7"/>
  <c r="V178" i="7"/>
  <c r="AA178" i="7"/>
  <c r="V194" i="7"/>
  <c r="AA194" i="7"/>
  <c r="V210" i="7"/>
  <c r="AA210" i="7"/>
  <c r="V226" i="7"/>
  <c r="AA226" i="7"/>
  <c r="V242" i="7"/>
  <c r="AA242" i="7"/>
  <c r="V3" i="7"/>
  <c r="AA3" i="7"/>
  <c r="R9" i="7"/>
  <c r="R8" i="7"/>
  <c r="AR3" i="5"/>
  <c r="CH2" i="5"/>
  <c r="CI2" i="5" s="1"/>
  <c r="CD2" i="5"/>
  <c r="CE2" i="5" s="1"/>
  <c r="BV2" i="5"/>
  <c r="BW2" i="5" s="1"/>
  <c r="BZ2" i="5"/>
  <c r="CA2" i="5" s="1"/>
  <c r="BO2" i="5"/>
  <c r="BP2" i="5" s="1"/>
  <c r="BK2" i="5"/>
  <c r="BL2" i="5" s="1"/>
  <c r="AD2" i="5"/>
  <c r="BC2" i="5"/>
  <c r="BD2" i="5" s="1"/>
  <c r="AS2" i="5"/>
  <c r="AU4" i="5"/>
  <c r="AU5" i="5" s="1"/>
  <c r="AO4" i="5"/>
  <c r="AP3" i="5"/>
  <c r="AR4" i="5"/>
  <c r="AV2" i="5"/>
  <c r="AL3" i="5"/>
  <c r="AP2" i="5"/>
  <c r="AG3" i="5"/>
  <c r="AF4" i="5"/>
  <c r="W4" i="5"/>
  <c r="X3" i="5"/>
  <c r="AC3" i="5"/>
  <c r="AG2" i="5"/>
  <c r="Z3" i="5"/>
  <c r="X2" i="5"/>
  <c r="BQ7" i="7" l="1"/>
  <c r="BR7" i="7" s="1"/>
  <c r="BQ10" i="7"/>
  <c r="BQ13" i="7"/>
  <c r="BQ12" i="7"/>
  <c r="BQ8" i="7"/>
  <c r="BQ9" i="7" s="1"/>
  <c r="Q9" i="7"/>
  <c r="Q8" i="7"/>
  <c r="AF2" i="7"/>
  <c r="AG2" i="7" s="1"/>
  <c r="AG4" i="7"/>
  <c r="AG8" i="7"/>
  <c r="AG12" i="7"/>
  <c r="AG16" i="7"/>
  <c r="AG20" i="7"/>
  <c r="AG24" i="7"/>
  <c r="AG28" i="7"/>
  <c r="AG32" i="7"/>
  <c r="AG36" i="7"/>
  <c r="AG40" i="7"/>
  <c r="AG44" i="7"/>
  <c r="AG48" i="7"/>
  <c r="AG52" i="7"/>
  <c r="AG56" i="7"/>
  <c r="AG60" i="7"/>
  <c r="AG64" i="7"/>
  <c r="AG68" i="7"/>
  <c r="AG72" i="7"/>
  <c r="AG76" i="7"/>
  <c r="AG80" i="7"/>
  <c r="AG84" i="7"/>
  <c r="AG88" i="7"/>
  <c r="AG92" i="7"/>
  <c r="AG96" i="7"/>
  <c r="AG100" i="7"/>
  <c r="AG104" i="7"/>
  <c r="AG108" i="7"/>
  <c r="AG112" i="7"/>
  <c r="AG116" i="7"/>
  <c r="AG120" i="7"/>
  <c r="AG124" i="7"/>
  <c r="AG128" i="7"/>
  <c r="AG132" i="7"/>
  <c r="AG136" i="7"/>
  <c r="AG140" i="7"/>
  <c r="AG144" i="7"/>
  <c r="AG148" i="7"/>
  <c r="AG152" i="7"/>
  <c r="AG156" i="7"/>
  <c r="AG160" i="7"/>
  <c r="AG164" i="7"/>
  <c r="AG168" i="7"/>
  <c r="AG172" i="7"/>
  <c r="AG176" i="7"/>
  <c r="AG180" i="7"/>
  <c r="AG184" i="7"/>
  <c r="AG188" i="7"/>
  <c r="AG192" i="7"/>
  <c r="AG196" i="7"/>
  <c r="AG200" i="7"/>
  <c r="AG204" i="7"/>
  <c r="AG208" i="7"/>
  <c r="AG212" i="7"/>
  <c r="AG216" i="7"/>
  <c r="AG220" i="7"/>
  <c r="AG224" i="7"/>
  <c r="AG228" i="7"/>
  <c r="AG232" i="7"/>
  <c r="AG236" i="7"/>
  <c r="AG240" i="7"/>
  <c r="AG244" i="7"/>
  <c r="AG248" i="7"/>
  <c r="AG252" i="7"/>
  <c r="AG5" i="7"/>
  <c r="AG9" i="7"/>
  <c r="AG13" i="7"/>
  <c r="AG17" i="7"/>
  <c r="AG21" i="7"/>
  <c r="AG25" i="7"/>
  <c r="AG29" i="7"/>
  <c r="AG33" i="7"/>
  <c r="AG37" i="7"/>
  <c r="AG41" i="7"/>
  <c r="AG45" i="7"/>
  <c r="AG49" i="7"/>
  <c r="AG53" i="7"/>
  <c r="AG57" i="7"/>
  <c r="AG61" i="7"/>
  <c r="AG65" i="7"/>
  <c r="AG69" i="7"/>
  <c r="AG73" i="7"/>
  <c r="AG77" i="7"/>
  <c r="AG81" i="7"/>
  <c r="AG85" i="7"/>
  <c r="AG89" i="7"/>
  <c r="AG93" i="7"/>
  <c r="AG97" i="7"/>
  <c r="AG101" i="7"/>
  <c r="AG105" i="7"/>
  <c r="AG109" i="7"/>
  <c r="AG113" i="7"/>
  <c r="AG117" i="7"/>
  <c r="AG121" i="7"/>
  <c r="AG125" i="7"/>
  <c r="AG129" i="7"/>
  <c r="AG133" i="7"/>
  <c r="AG137" i="7"/>
  <c r="AG141" i="7"/>
  <c r="AG145" i="7"/>
  <c r="AG149" i="7"/>
  <c r="AG153" i="7"/>
  <c r="AG157" i="7"/>
  <c r="AG161" i="7"/>
  <c r="AG165" i="7"/>
  <c r="AG169" i="7"/>
  <c r="AG173" i="7"/>
  <c r="AG177" i="7"/>
  <c r="AG181" i="7"/>
  <c r="AG185" i="7"/>
  <c r="AG189" i="7"/>
  <c r="AG193" i="7"/>
  <c r="AG197" i="7"/>
  <c r="AG201" i="7"/>
  <c r="AG205" i="7"/>
  <c r="AG209" i="7"/>
  <c r="AG213" i="7"/>
  <c r="AG217" i="7"/>
  <c r="AG221" i="7"/>
  <c r="AG225" i="7"/>
  <c r="AG229" i="7"/>
  <c r="AG233" i="7"/>
  <c r="AG237" i="7"/>
  <c r="AG241" i="7"/>
  <c r="AG245" i="7"/>
  <c r="AG249" i="7"/>
  <c r="AG253" i="7"/>
  <c r="AG6" i="7"/>
  <c r="AG10" i="7"/>
  <c r="AG14" i="7"/>
  <c r="AG18" i="7"/>
  <c r="AG22" i="7"/>
  <c r="AG26" i="7"/>
  <c r="AG30" i="7"/>
  <c r="AG34" i="7"/>
  <c r="AG38" i="7"/>
  <c r="AG42" i="7"/>
  <c r="AG46" i="7"/>
  <c r="AG50" i="7"/>
  <c r="AG54" i="7"/>
  <c r="AG58" i="7"/>
  <c r="AG62" i="7"/>
  <c r="AG66" i="7"/>
  <c r="AG70" i="7"/>
  <c r="AG74" i="7"/>
  <c r="AG78" i="7"/>
  <c r="AG82" i="7"/>
  <c r="AG86" i="7"/>
  <c r="AG90" i="7"/>
  <c r="AG94" i="7"/>
  <c r="AG98" i="7"/>
  <c r="AG102" i="7"/>
  <c r="AG106" i="7"/>
  <c r="AG110" i="7"/>
  <c r="AG114" i="7"/>
  <c r="AG118" i="7"/>
  <c r="AG122" i="7"/>
  <c r="AG126" i="7"/>
  <c r="AG130" i="7"/>
  <c r="AG134" i="7"/>
  <c r="AG138" i="7"/>
  <c r="AG142" i="7"/>
  <c r="AG146" i="7"/>
  <c r="AG150" i="7"/>
  <c r="AG154" i="7"/>
  <c r="AG158" i="7"/>
  <c r="AG162" i="7"/>
  <c r="AG166" i="7"/>
  <c r="AG170" i="7"/>
  <c r="AG174" i="7"/>
  <c r="AG178" i="7"/>
  <c r="AG182" i="7"/>
  <c r="AG186" i="7"/>
  <c r="AG190" i="7"/>
  <c r="AG194" i="7"/>
  <c r="AG198" i="7"/>
  <c r="AG202" i="7"/>
  <c r="AG206" i="7"/>
  <c r="AG210" i="7"/>
  <c r="AG214" i="7"/>
  <c r="AG218" i="7"/>
  <c r="AG222" i="7"/>
  <c r="AG226" i="7"/>
  <c r="AG230" i="7"/>
  <c r="AG234" i="7"/>
  <c r="AG238" i="7"/>
  <c r="AG242" i="7"/>
  <c r="AG246" i="7"/>
  <c r="AG250" i="7"/>
  <c r="AG3" i="7"/>
  <c r="AG7" i="7"/>
  <c r="AG11" i="7"/>
  <c r="AG15" i="7"/>
  <c r="AG19" i="7"/>
  <c r="AG23" i="7"/>
  <c r="AG27" i="7"/>
  <c r="AG31" i="7"/>
  <c r="AG35" i="7"/>
  <c r="AG39" i="7"/>
  <c r="AG43" i="7"/>
  <c r="AG47" i="7"/>
  <c r="AG51" i="7"/>
  <c r="AG55" i="7"/>
  <c r="AG59" i="7"/>
  <c r="AG63" i="7"/>
  <c r="AG67" i="7"/>
  <c r="AG71" i="7"/>
  <c r="AG75" i="7"/>
  <c r="AG79" i="7"/>
  <c r="AG83" i="7"/>
  <c r="AG87" i="7"/>
  <c r="AG91" i="7"/>
  <c r="AG95" i="7"/>
  <c r="AG99" i="7"/>
  <c r="AG103" i="7"/>
  <c r="AG107" i="7"/>
  <c r="AG111" i="7"/>
  <c r="AG115" i="7"/>
  <c r="AG119" i="7"/>
  <c r="AG123" i="7"/>
  <c r="AG127" i="7"/>
  <c r="AG131" i="7"/>
  <c r="AG135" i="7"/>
  <c r="AG139" i="7"/>
  <c r="AG143" i="7"/>
  <c r="AG147" i="7"/>
  <c r="AG151" i="7"/>
  <c r="AG155" i="7"/>
  <c r="AG159" i="7"/>
  <c r="AG163" i="7"/>
  <c r="AG167" i="7"/>
  <c r="AG171" i="7"/>
  <c r="AG175" i="7"/>
  <c r="AG179" i="7"/>
  <c r="AG183" i="7"/>
  <c r="AG187" i="7"/>
  <c r="AG191" i="7"/>
  <c r="AG195" i="7"/>
  <c r="AG199" i="7"/>
  <c r="AG203" i="7"/>
  <c r="AG207" i="7"/>
  <c r="AG211" i="7"/>
  <c r="AG215" i="7"/>
  <c r="AG219" i="7"/>
  <c r="AG223" i="7"/>
  <c r="AG227" i="7"/>
  <c r="AG231" i="7"/>
  <c r="AG235" i="7"/>
  <c r="AG239" i="7"/>
  <c r="AG243" i="7"/>
  <c r="AG247" i="7"/>
  <c r="AG251" i="7"/>
  <c r="W2" i="7" a="1"/>
  <c r="W2" i="7" s="1"/>
  <c r="X2" i="7" s="1"/>
  <c r="AS3" i="5"/>
  <c r="CG3" i="5"/>
  <c r="CH3" i="5" s="1"/>
  <c r="CI3" i="5" s="1"/>
  <c r="BY3" i="5"/>
  <c r="BZ3" i="5" s="1"/>
  <c r="CA3" i="5" s="1"/>
  <c r="CC3" i="5"/>
  <c r="CD3" i="5" s="1"/>
  <c r="CE3" i="5" s="1"/>
  <c r="BU3" i="5"/>
  <c r="BV3" i="5" s="1"/>
  <c r="BW3" i="5" s="1"/>
  <c r="BJ3" i="5"/>
  <c r="BK3" i="5" s="1"/>
  <c r="BL3" i="5" s="1"/>
  <c r="BN3" i="5"/>
  <c r="BO3" i="5" s="1"/>
  <c r="BP3" i="5" s="1"/>
  <c r="BB3" i="5"/>
  <c r="BC3" i="5" s="1"/>
  <c r="BD3" i="5" s="1"/>
  <c r="BF3" i="5"/>
  <c r="BG3" i="5" s="1"/>
  <c r="BH3" i="5" s="1"/>
  <c r="AV4" i="5"/>
  <c r="AR5" i="5"/>
  <c r="AS4" i="5"/>
  <c r="AL4" i="5"/>
  <c r="AM3" i="5"/>
  <c r="AU6" i="5"/>
  <c r="AV5" i="5"/>
  <c r="AP4" i="5"/>
  <c r="AO5" i="5"/>
  <c r="AG4" i="5"/>
  <c r="AF5" i="5"/>
  <c r="AD3" i="5"/>
  <c r="AC4" i="5"/>
  <c r="AA3" i="5"/>
  <c r="Z4" i="5"/>
  <c r="W5" i="5"/>
  <c r="X4" i="5"/>
  <c r="CC7" i="7" l="1"/>
  <c r="CB9" i="7"/>
  <c r="BQ11" i="7"/>
  <c r="BS7" i="7" s="1"/>
  <c r="BT7" i="7" s="1"/>
  <c r="X202" i="7"/>
  <c r="X74" i="7"/>
  <c r="X229" i="7"/>
  <c r="X192" i="7"/>
  <c r="X187" i="7"/>
  <c r="X198" i="7"/>
  <c r="X166" i="7"/>
  <c r="X134" i="7"/>
  <c r="X102" i="7"/>
  <c r="X70" i="7"/>
  <c r="X38" i="7"/>
  <c r="X6" i="7"/>
  <c r="X225" i="7"/>
  <c r="X181" i="7"/>
  <c r="X117" i="7"/>
  <c r="X53" i="7"/>
  <c r="X240" i="7"/>
  <c r="X176" i="7"/>
  <c r="X112" i="7"/>
  <c r="X48" i="7"/>
  <c r="X235" i="7"/>
  <c r="X171" i="7"/>
  <c r="X107" i="7"/>
  <c r="X43" i="7"/>
  <c r="X234" i="7"/>
  <c r="X106" i="7"/>
  <c r="X10" i="7"/>
  <c r="X133" i="7"/>
  <c r="X5" i="7"/>
  <c r="X64" i="7"/>
  <c r="X59" i="7"/>
  <c r="X250" i="7"/>
  <c r="X218" i="7"/>
  <c r="X186" i="7"/>
  <c r="X154" i="7"/>
  <c r="X122" i="7"/>
  <c r="X90" i="7"/>
  <c r="X58" i="7"/>
  <c r="X26" i="7"/>
  <c r="X245" i="7"/>
  <c r="X213" i="7"/>
  <c r="X165" i="7"/>
  <c r="X101" i="7"/>
  <c r="X37" i="7"/>
  <c r="X224" i="7"/>
  <c r="X160" i="7"/>
  <c r="X96" i="7"/>
  <c r="X32" i="7"/>
  <c r="X219" i="7"/>
  <c r="X155" i="7"/>
  <c r="X91" i="7"/>
  <c r="X27" i="7"/>
  <c r="X170" i="7"/>
  <c r="X138" i="7"/>
  <c r="X42" i="7"/>
  <c r="X197" i="7"/>
  <c r="X69" i="7"/>
  <c r="X128" i="7"/>
  <c r="X251" i="7"/>
  <c r="X123" i="7"/>
  <c r="X230" i="7"/>
  <c r="X246" i="7"/>
  <c r="X214" i="7"/>
  <c r="X182" i="7"/>
  <c r="X150" i="7"/>
  <c r="X118" i="7"/>
  <c r="X86" i="7"/>
  <c r="X54" i="7"/>
  <c r="X22" i="7"/>
  <c r="X241" i="7"/>
  <c r="X209" i="7"/>
  <c r="X149" i="7"/>
  <c r="X85" i="7"/>
  <c r="X21" i="7"/>
  <c r="X208" i="7"/>
  <c r="X144" i="7"/>
  <c r="X80" i="7"/>
  <c r="X16" i="7"/>
  <c r="X203" i="7"/>
  <c r="X139" i="7"/>
  <c r="X75" i="7"/>
  <c r="X11" i="7"/>
  <c r="X193" i="7"/>
  <c r="X161" i="7"/>
  <c r="X129" i="7"/>
  <c r="X97" i="7"/>
  <c r="X65" i="7"/>
  <c r="X33" i="7"/>
  <c r="X17" i="7"/>
  <c r="X236" i="7"/>
  <c r="X204" i="7"/>
  <c r="X172" i="7"/>
  <c r="X140" i="7"/>
  <c r="X108" i="7"/>
  <c r="X76" i="7"/>
  <c r="X44" i="7"/>
  <c r="X12" i="7"/>
  <c r="X231" i="7"/>
  <c r="X199" i="7"/>
  <c r="X167" i="7"/>
  <c r="X135" i="7"/>
  <c r="X103" i="7"/>
  <c r="X71" i="7"/>
  <c r="X39" i="7"/>
  <c r="X23" i="7"/>
  <c r="X242" i="7"/>
  <c r="X210" i="7"/>
  <c r="X194" i="7"/>
  <c r="X178" i="7"/>
  <c r="X162" i="7"/>
  <c r="X146" i="7"/>
  <c r="X130" i="7"/>
  <c r="X114" i="7"/>
  <c r="X98" i="7"/>
  <c r="X82" i="7"/>
  <c r="X66" i="7"/>
  <c r="X50" i="7"/>
  <c r="X34" i="7"/>
  <c r="X18" i="7"/>
  <c r="X253" i="7"/>
  <c r="X237" i="7"/>
  <c r="X221" i="7"/>
  <c r="X205" i="7"/>
  <c r="X189" i="7"/>
  <c r="X173" i="7"/>
  <c r="X157" i="7"/>
  <c r="X141" i="7"/>
  <c r="X125" i="7"/>
  <c r="X109" i="7"/>
  <c r="X93" i="7"/>
  <c r="X77" i="7"/>
  <c r="X61" i="7"/>
  <c r="X45" i="7"/>
  <c r="X29" i="7"/>
  <c r="X13" i="7"/>
  <c r="X248" i="7"/>
  <c r="X232" i="7"/>
  <c r="X216" i="7"/>
  <c r="X200" i="7"/>
  <c r="X184" i="7"/>
  <c r="X168" i="7"/>
  <c r="X152" i="7"/>
  <c r="X136" i="7"/>
  <c r="X120" i="7"/>
  <c r="X104" i="7"/>
  <c r="X88" i="7"/>
  <c r="X72" i="7"/>
  <c r="X56" i="7"/>
  <c r="X40" i="7"/>
  <c r="X24" i="7"/>
  <c r="X8" i="7"/>
  <c r="X243" i="7"/>
  <c r="X227" i="7"/>
  <c r="X211" i="7"/>
  <c r="X195" i="7"/>
  <c r="X179" i="7"/>
  <c r="X163" i="7"/>
  <c r="X147" i="7"/>
  <c r="X131" i="7"/>
  <c r="X115" i="7"/>
  <c r="X99" i="7"/>
  <c r="X83" i="7"/>
  <c r="X67" i="7"/>
  <c r="X51" i="7"/>
  <c r="X35" i="7"/>
  <c r="X19" i="7"/>
  <c r="X3" i="7"/>
  <c r="X177" i="7"/>
  <c r="X145" i="7"/>
  <c r="X113" i="7"/>
  <c r="X81" i="7"/>
  <c r="X49" i="7"/>
  <c r="X252" i="7"/>
  <c r="X220" i="7"/>
  <c r="X188" i="7"/>
  <c r="X156" i="7"/>
  <c r="X124" i="7"/>
  <c r="X92" i="7"/>
  <c r="X60" i="7"/>
  <c r="X28" i="7"/>
  <c r="X247" i="7"/>
  <c r="X215" i="7"/>
  <c r="X183" i="7"/>
  <c r="X151" i="7"/>
  <c r="X119" i="7"/>
  <c r="X87" i="7"/>
  <c r="X55" i="7"/>
  <c r="X7" i="7"/>
  <c r="X226" i="7"/>
  <c r="X238" i="7"/>
  <c r="X222" i="7"/>
  <c r="X206" i="7"/>
  <c r="X190" i="7"/>
  <c r="X174" i="7"/>
  <c r="X158" i="7"/>
  <c r="X142" i="7"/>
  <c r="X126" i="7"/>
  <c r="X110" i="7"/>
  <c r="X94" i="7"/>
  <c r="X78" i="7"/>
  <c r="X62" i="7"/>
  <c r="X46" i="7"/>
  <c r="X30" i="7"/>
  <c r="X14" i="7"/>
  <c r="X249" i="7"/>
  <c r="X233" i="7"/>
  <c r="X217" i="7"/>
  <c r="X201" i="7"/>
  <c r="X185" i="7"/>
  <c r="X169" i="7"/>
  <c r="X153" i="7"/>
  <c r="X137" i="7"/>
  <c r="X121" i="7"/>
  <c r="X105" i="7"/>
  <c r="X89" i="7"/>
  <c r="X73" i="7"/>
  <c r="X57" i="7"/>
  <c r="X41" i="7"/>
  <c r="X25" i="7"/>
  <c r="X9" i="7"/>
  <c r="X244" i="7"/>
  <c r="X228" i="7"/>
  <c r="X212" i="7"/>
  <c r="X196" i="7"/>
  <c r="X180" i="7"/>
  <c r="X164" i="7"/>
  <c r="X148" i="7"/>
  <c r="X132" i="7"/>
  <c r="X116" i="7"/>
  <c r="X100" i="7"/>
  <c r="X84" i="7"/>
  <c r="X68" i="7"/>
  <c r="X52" i="7"/>
  <c r="X36" i="7"/>
  <c r="X20" i="7"/>
  <c r="X4" i="7"/>
  <c r="X239" i="7"/>
  <c r="X223" i="7"/>
  <c r="X207" i="7"/>
  <c r="X191" i="7"/>
  <c r="X175" i="7"/>
  <c r="X159" i="7"/>
  <c r="X143" i="7"/>
  <c r="X127" i="7"/>
  <c r="X111" i="7"/>
  <c r="X95" i="7"/>
  <c r="X79" i="7"/>
  <c r="X63" i="7"/>
  <c r="X47" i="7"/>
  <c r="X31" i="7"/>
  <c r="X15" i="7"/>
  <c r="BU4" i="5"/>
  <c r="BV4" i="5" s="1"/>
  <c r="BW4" i="5" s="1"/>
  <c r="CG4" i="5"/>
  <c r="CH4" i="5" s="1"/>
  <c r="CI4" i="5" s="1"/>
  <c r="CC4" i="5"/>
  <c r="CD4" i="5" s="1"/>
  <c r="CE4" i="5" s="1"/>
  <c r="BY4" i="5"/>
  <c r="BZ4" i="5" s="1"/>
  <c r="CA4" i="5" s="1"/>
  <c r="BJ4" i="5"/>
  <c r="BK4" i="5" s="1"/>
  <c r="BL4" i="5" s="1"/>
  <c r="BN4" i="5"/>
  <c r="BO4" i="5" s="1"/>
  <c r="BP4" i="5" s="1"/>
  <c r="BB4" i="5"/>
  <c r="BC4" i="5" s="1"/>
  <c r="BD4" i="5" s="1"/>
  <c r="BF4" i="5"/>
  <c r="BG4" i="5" s="1"/>
  <c r="BH4" i="5" s="1"/>
  <c r="AU7" i="5"/>
  <c r="AV6" i="5"/>
  <c r="AR6" i="5"/>
  <c r="AS5" i="5"/>
  <c r="AM4" i="5"/>
  <c r="AL5" i="5"/>
  <c r="AO6" i="5"/>
  <c r="AP5" i="5"/>
  <c r="Z5" i="5"/>
  <c r="AA4" i="5"/>
  <c r="W6" i="5"/>
  <c r="X5" i="5"/>
  <c r="AC5" i="5"/>
  <c r="AD4" i="5"/>
  <c r="AF6" i="5"/>
  <c r="AG5" i="5"/>
  <c r="BV7" i="7" l="1"/>
  <c r="BU7" i="7"/>
  <c r="BR8" i="7"/>
  <c r="CB11" i="7"/>
  <c r="CD7" i="7" s="1"/>
  <c r="BU5" i="5"/>
  <c r="CC5" i="5"/>
  <c r="CC6" i="5" s="1"/>
  <c r="CG5" i="5"/>
  <c r="CH5" i="5" s="1"/>
  <c r="CI5" i="5" s="1"/>
  <c r="BY5" i="5"/>
  <c r="BY6" i="5" s="1"/>
  <c r="BU6" i="5"/>
  <c r="BV5" i="5"/>
  <c r="BW5" i="5" s="1"/>
  <c r="CD5" i="5"/>
  <c r="CE5" i="5" s="1"/>
  <c r="BJ5" i="5"/>
  <c r="BK5" i="5" s="1"/>
  <c r="BL5" i="5" s="1"/>
  <c r="BN5" i="5"/>
  <c r="BB5" i="5"/>
  <c r="BC5" i="5" s="1"/>
  <c r="BD5" i="5" s="1"/>
  <c r="BF5" i="5"/>
  <c r="AM5" i="5"/>
  <c r="AL6" i="5"/>
  <c r="AR7" i="5"/>
  <c r="AS6" i="5"/>
  <c r="AO7" i="5"/>
  <c r="AP6" i="5"/>
  <c r="AU8" i="5"/>
  <c r="AV7" i="5"/>
  <c r="AF7" i="5"/>
  <c r="AG6" i="5"/>
  <c r="W7" i="5"/>
  <c r="X6" i="5"/>
  <c r="Z6" i="5"/>
  <c r="AA5" i="5"/>
  <c r="AC6" i="5"/>
  <c r="AD5" i="5"/>
  <c r="CG7" i="7" l="1"/>
  <c r="CF7" i="7"/>
  <c r="CE7" i="7"/>
  <c r="BS8" i="7"/>
  <c r="BT8" i="7" s="1"/>
  <c r="CC8" i="7"/>
  <c r="CD8" i="7" s="1"/>
  <c r="CG6" i="5"/>
  <c r="CH6" i="5" s="1"/>
  <c r="CI6" i="5" s="1"/>
  <c r="BZ5" i="5"/>
  <c r="CA5" i="5" s="1"/>
  <c r="CG7" i="5"/>
  <c r="BU7" i="5"/>
  <c r="BV6" i="5"/>
  <c r="BW6" i="5" s="1"/>
  <c r="CC7" i="5"/>
  <c r="CD6" i="5"/>
  <c r="CE6" i="5" s="1"/>
  <c r="BY7" i="5"/>
  <c r="BZ6" i="5"/>
  <c r="CA6" i="5" s="1"/>
  <c r="BN6" i="5"/>
  <c r="BO5" i="5"/>
  <c r="BP5" i="5" s="1"/>
  <c r="BB6" i="5"/>
  <c r="BC6" i="5" s="1"/>
  <c r="BD6" i="5" s="1"/>
  <c r="BJ6" i="5"/>
  <c r="BF6" i="5"/>
  <c r="BG5" i="5"/>
  <c r="BH5" i="5" s="1"/>
  <c r="AM6" i="5"/>
  <c r="AL7" i="5"/>
  <c r="AU9" i="5"/>
  <c r="AV8" i="5"/>
  <c r="AO8" i="5"/>
  <c r="AP7" i="5"/>
  <c r="AR8" i="5"/>
  <c r="AS7" i="5"/>
  <c r="AC7" i="5"/>
  <c r="AD6" i="5"/>
  <c r="AF8" i="5"/>
  <c r="AG7" i="5"/>
  <c r="Z7" i="5"/>
  <c r="AA6" i="5"/>
  <c r="W8" i="5"/>
  <c r="X7" i="5"/>
  <c r="CG8" i="7" l="1"/>
  <c r="CF8" i="7"/>
  <c r="CE8" i="7"/>
  <c r="BV8" i="7"/>
  <c r="BU8" i="7"/>
  <c r="BR9" i="7"/>
  <c r="BB7" i="5"/>
  <c r="CC8" i="5"/>
  <c r="CD7" i="5"/>
  <c r="CE7" i="5" s="1"/>
  <c r="BY8" i="5"/>
  <c r="BZ7" i="5"/>
  <c r="CA7" i="5" s="1"/>
  <c r="BU8" i="5"/>
  <c r="BV7" i="5"/>
  <c r="BW7" i="5" s="1"/>
  <c r="CG8" i="5"/>
  <c r="CH7" i="5"/>
  <c r="CI7" i="5" s="1"/>
  <c r="BN7" i="5"/>
  <c r="BO6" i="5"/>
  <c r="BP6" i="5" s="1"/>
  <c r="BJ7" i="5"/>
  <c r="BK6" i="5"/>
  <c r="BL6" i="5" s="1"/>
  <c r="BF7" i="5"/>
  <c r="BG6" i="5"/>
  <c r="BH6" i="5" s="1"/>
  <c r="BC7" i="5"/>
  <c r="BD7" i="5" s="1"/>
  <c r="AO9" i="5"/>
  <c r="AP8" i="5"/>
  <c r="AR9" i="5"/>
  <c r="AS8" i="5"/>
  <c r="AU10" i="5"/>
  <c r="AV9" i="5"/>
  <c r="AL8" i="5"/>
  <c r="AM7" i="5"/>
  <c r="W9" i="5"/>
  <c r="X8" i="5"/>
  <c r="Z8" i="5"/>
  <c r="AA7" i="5"/>
  <c r="AF9" i="5"/>
  <c r="AG8" i="5"/>
  <c r="AC8" i="5"/>
  <c r="BB8" i="5" s="1"/>
  <c r="AD7" i="5"/>
  <c r="BS9" i="7" l="1"/>
  <c r="BT9" i="7" s="1"/>
  <c r="CC9" i="7"/>
  <c r="CD9" i="7" s="1"/>
  <c r="CG9" i="5"/>
  <c r="CH8" i="5"/>
  <c r="CI8" i="5" s="1"/>
  <c r="BY9" i="5"/>
  <c r="BZ8" i="5"/>
  <c r="CA8" i="5" s="1"/>
  <c r="BU9" i="5"/>
  <c r="BV8" i="5"/>
  <c r="BW8" i="5" s="1"/>
  <c r="CC9" i="5"/>
  <c r="CD8" i="5"/>
  <c r="CE8" i="5" s="1"/>
  <c r="BN8" i="5"/>
  <c r="BO7" i="5"/>
  <c r="BP7" i="5" s="1"/>
  <c r="BJ8" i="5"/>
  <c r="BK7" i="5"/>
  <c r="BL7" i="5" s="1"/>
  <c r="BF8" i="5"/>
  <c r="BG7" i="5"/>
  <c r="BH7" i="5" s="1"/>
  <c r="BC8" i="5"/>
  <c r="BD8" i="5" s="1"/>
  <c r="AO10" i="5"/>
  <c r="AP9" i="5"/>
  <c r="AL9" i="5"/>
  <c r="AM8" i="5"/>
  <c r="AU11" i="5"/>
  <c r="AV10" i="5"/>
  <c r="AR10" i="5"/>
  <c r="AS9" i="5"/>
  <c r="AC9" i="5"/>
  <c r="BB9" i="5" s="1"/>
  <c r="AD8" i="5"/>
  <c r="Z9" i="5"/>
  <c r="AA8" i="5"/>
  <c r="AF10" i="5"/>
  <c r="AG9" i="5"/>
  <c r="W10" i="5"/>
  <c r="X9" i="5"/>
  <c r="CG9" i="7" l="1"/>
  <c r="CF9" i="7"/>
  <c r="CE9" i="7"/>
  <c r="BR10" i="7"/>
  <c r="BV9" i="7"/>
  <c r="BU9" i="7"/>
  <c r="CC10" i="5"/>
  <c r="CD9" i="5"/>
  <c r="CE9" i="5" s="1"/>
  <c r="BY10" i="5"/>
  <c r="BZ9" i="5"/>
  <c r="CA9" i="5" s="1"/>
  <c r="BU10" i="5"/>
  <c r="BV9" i="5"/>
  <c r="BW9" i="5" s="1"/>
  <c r="CG10" i="5"/>
  <c r="CH9" i="5"/>
  <c r="CI9" i="5" s="1"/>
  <c r="BN9" i="5"/>
  <c r="BO8" i="5"/>
  <c r="BP8" i="5" s="1"/>
  <c r="BJ9" i="5"/>
  <c r="BK8" i="5"/>
  <c r="BL8" i="5" s="1"/>
  <c r="BF9" i="5"/>
  <c r="BG8" i="5"/>
  <c r="BH8" i="5" s="1"/>
  <c r="BC9" i="5"/>
  <c r="BD9" i="5" s="1"/>
  <c r="AL10" i="5"/>
  <c r="AM9" i="5"/>
  <c r="AU12" i="5"/>
  <c r="AV11" i="5"/>
  <c r="AR11" i="5"/>
  <c r="AS10" i="5"/>
  <c r="AO11" i="5"/>
  <c r="AP10" i="5"/>
  <c r="W11" i="5"/>
  <c r="X10" i="5"/>
  <c r="Z10" i="5"/>
  <c r="AA9" i="5"/>
  <c r="AF11" i="5"/>
  <c r="AG10" i="5"/>
  <c r="AC10" i="5"/>
  <c r="BB10" i="5" s="1"/>
  <c r="AD9" i="5"/>
  <c r="BS10" i="7" l="1"/>
  <c r="BT10" i="7" s="1"/>
  <c r="CC10" i="7"/>
  <c r="CD10" i="7" s="1"/>
  <c r="CG11" i="5"/>
  <c r="CH10" i="5"/>
  <c r="CI10" i="5" s="1"/>
  <c r="BY11" i="5"/>
  <c r="BZ10" i="5"/>
  <c r="CA10" i="5" s="1"/>
  <c r="BU11" i="5"/>
  <c r="BV10" i="5"/>
  <c r="BW10" i="5" s="1"/>
  <c r="CC11" i="5"/>
  <c r="CD10" i="5"/>
  <c r="CE10" i="5" s="1"/>
  <c r="BN10" i="5"/>
  <c r="BO9" i="5"/>
  <c r="BP9" i="5" s="1"/>
  <c r="BJ10" i="5"/>
  <c r="BK9" i="5"/>
  <c r="BL9" i="5" s="1"/>
  <c r="BF10" i="5"/>
  <c r="BG9" i="5"/>
  <c r="BH9" i="5" s="1"/>
  <c r="BC10" i="5"/>
  <c r="BD10" i="5" s="1"/>
  <c r="AO12" i="5"/>
  <c r="AP11" i="5"/>
  <c r="AU13" i="5"/>
  <c r="AV12" i="5"/>
  <c r="AR12" i="5"/>
  <c r="AS11" i="5"/>
  <c r="AM10" i="5"/>
  <c r="AL11" i="5"/>
  <c r="AC11" i="5"/>
  <c r="BB11" i="5" s="1"/>
  <c r="AD10" i="5"/>
  <c r="Z11" i="5"/>
  <c r="AA10" i="5"/>
  <c r="AF12" i="5"/>
  <c r="AG11" i="5"/>
  <c r="W12" i="5"/>
  <c r="X11" i="5"/>
  <c r="CG10" i="7" l="1"/>
  <c r="CF10" i="7"/>
  <c r="BR11" i="7"/>
  <c r="BV10" i="7"/>
  <c r="BU10" i="7"/>
  <c r="CE10" i="7"/>
  <c r="CC12" i="5"/>
  <c r="CD11" i="5"/>
  <c r="CE11" i="5" s="1"/>
  <c r="BY12" i="5"/>
  <c r="BZ11" i="5"/>
  <c r="CA11" i="5" s="1"/>
  <c r="BU12" i="5"/>
  <c r="BV11" i="5"/>
  <c r="BW11" i="5" s="1"/>
  <c r="CG12" i="5"/>
  <c r="CH11" i="5"/>
  <c r="CI11" i="5" s="1"/>
  <c r="BN11" i="5"/>
  <c r="BO10" i="5"/>
  <c r="BP10" i="5" s="1"/>
  <c r="BJ11" i="5"/>
  <c r="BK10" i="5"/>
  <c r="BL10" i="5" s="1"/>
  <c r="BF11" i="5"/>
  <c r="BG10" i="5"/>
  <c r="BH10" i="5" s="1"/>
  <c r="BC11" i="5"/>
  <c r="BD11" i="5" s="1"/>
  <c r="AU14" i="5"/>
  <c r="AV13" i="5"/>
  <c r="AL12" i="5"/>
  <c r="AM11" i="5"/>
  <c r="AR13" i="5"/>
  <c r="AS12" i="5"/>
  <c r="AO13" i="5"/>
  <c r="AP12" i="5"/>
  <c r="W13" i="5"/>
  <c r="X12" i="5"/>
  <c r="Z12" i="5"/>
  <c r="AA11" i="5"/>
  <c r="AF13" i="5"/>
  <c r="AG12" i="5"/>
  <c r="AC12" i="5"/>
  <c r="BB12" i="5" s="1"/>
  <c r="AD11" i="5"/>
  <c r="CC11" i="7" l="1"/>
  <c r="CD11" i="7" s="1"/>
  <c r="BS11" i="7"/>
  <c r="BT11" i="7"/>
  <c r="CG13" i="5"/>
  <c r="CH12" i="5"/>
  <c r="CI12" i="5" s="1"/>
  <c r="BY13" i="5"/>
  <c r="BZ12" i="5"/>
  <c r="CA12" i="5" s="1"/>
  <c r="BU13" i="5"/>
  <c r="BV12" i="5"/>
  <c r="BW12" i="5" s="1"/>
  <c r="CC13" i="5"/>
  <c r="CD12" i="5"/>
  <c r="CE12" i="5" s="1"/>
  <c r="BN12" i="5"/>
  <c r="BO11" i="5"/>
  <c r="BP11" i="5" s="1"/>
  <c r="BJ12" i="5"/>
  <c r="BK11" i="5"/>
  <c r="BL11" i="5" s="1"/>
  <c r="BF12" i="5"/>
  <c r="BG11" i="5"/>
  <c r="BH11" i="5" s="1"/>
  <c r="BC12" i="5"/>
  <c r="BD12" i="5" s="1"/>
  <c r="AO14" i="5"/>
  <c r="AP13" i="5"/>
  <c r="AU15" i="5"/>
  <c r="AV14" i="5"/>
  <c r="AR14" i="5"/>
  <c r="AS13" i="5"/>
  <c r="AL13" i="5"/>
  <c r="AM12" i="5"/>
  <c r="AC13" i="5"/>
  <c r="BB13" i="5" s="1"/>
  <c r="AD12" i="5"/>
  <c r="W14" i="5"/>
  <c r="X13" i="5"/>
  <c r="AF14" i="5"/>
  <c r="AG13" i="5"/>
  <c r="Z13" i="5"/>
  <c r="AA12" i="5"/>
  <c r="CG11" i="7" l="1"/>
  <c r="CF11" i="7"/>
  <c r="BR12" i="7"/>
  <c r="BV11" i="7"/>
  <c r="BU11" i="7"/>
  <c r="CE11" i="7"/>
  <c r="CC14" i="5"/>
  <c r="CD13" i="5"/>
  <c r="CE13" i="5" s="1"/>
  <c r="BY14" i="5"/>
  <c r="BZ13" i="5"/>
  <c r="CA13" i="5" s="1"/>
  <c r="BU14" i="5"/>
  <c r="BV13" i="5"/>
  <c r="BW13" i="5" s="1"/>
  <c r="CG14" i="5"/>
  <c r="CH13" i="5"/>
  <c r="CI13" i="5" s="1"/>
  <c r="BN13" i="5"/>
  <c r="BO12" i="5"/>
  <c r="BP12" i="5" s="1"/>
  <c r="BJ13" i="5"/>
  <c r="BK12" i="5"/>
  <c r="BL12" i="5" s="1"/>
  <c r="BF13" i="5"/>
  <c r="BG12" i="5"/>
  <c r="BH12" i="5" s="1"/>
  <c r="BC13" i="5"/>
  <c r="BD13" i="5" s="1"/>
  <c r="AU16" i="5"/>
  <c r="AV15" i="5"/>
  <c r="AL14" i="5"/>
  <c r="AM13" i="5"/>
  <c r="AR15" i="5"/>
  <c r="AS14" i="5"/>
  <c r="AO15" i="5"/>
  <c r="AP14" i="5"/>
  <c r="Z14" i="5"/>
  <c r="AA13" i="5"/>
  <c r="W15" i="5"/>
  <c r="X14" i="5"/>
  <c r="AF15" i="5"/>
  <c r="AG14" i="5"/>
  <c r="AC14" i="5"/>
  <c r="BB14" i="5" s="1"/>
  <c r="AD13" i="5"/>
  <c r="CC12" i="7" l="1"/>
  <c r="CD12" i="7" s="1"/>
  <c r="BS12" i="7"/>
  <c r="CG15" i="5"/>
  <c r="CH14" i="5"/>
  <c r="CI14" i="5" s="1"/>
  <c r="BY15" i="5"/>
  <c r="BZ14" i="5"/>
  <c r="CA14" i="5" s="1"/>
  <c r="BU15" i="5"/>
  <c r="BV14" i="5"/>
  <c r="BW14" i="5" s="1"/>
  <c r="CC15" i="5"/>
  <c r="CD14" i="5"/>
  <c r="CE14" i="5" s="1"/>
  <c r="BN14" i="5"/>
  <c r="BO13" i="5"/>
  <c r="BP13" i="5" s="1"/>
  <c r="BJ14" i="5"/>
  <c r="BK13" i="5"/>
  <c r="BL13" i="5" s="1"/>
  <c r="BF14" i="5"/>
  <c r="BG13" i="5"/>
  <c r="BH13" i="5" s="1"/>
  <c r="BC14" i="5"/>
  <c r="BD14" i="5" s="1"/>
  <c r="AO16" i="5"/>
  <c r="AP15" i="5"/>
  <c r="AR16" i="5"/>
  <c r="AS15" i="5"/>
  <c r="AM14" i="5"/>
  <c r="AL15" i="5"/>
  <c r="AU17" i="5"/>
  <c r="AV16" i="5"/>
  <c r="AC15" i="5"/>
  <c r="BB15" i="5" s="1"/>
  <c r="AD14" i="5"/>
  <c r="W16" i="5"/>
  <c r="X15" i="5"/>
  <c r="AF16" i="5"/>
  <c r="AG15" i="5"/>
  <c r="Z15" i="5"/>
  <c r="AA14" i="5"/>
  <c r="CF12" i="7" l="1"/>
  <c r="CG12" i="7"/>
  <c r="BR13" i="7"/>
  <c r="BV12" i="7"/>
  <c r="BU12" i="7"/>
  <c r="BT12" i="7"/>
  <c r="CE12" i="7"/>
  <c r="CC16" i="5"/>
  <c r="CD15" i="5"/>
  <c r="CE15" i="5" s="1"/>
  <c r="BY16" i="5"/>
  <c r="BZ15" i="5"/>
  <c r="CA15" i="5" s="1"/>
  <c r="BU16" i="5"/>
  <c r="BV15" i="5"/>
  <c r="BW15" i="5" s="1"/>
  <c r="CG16" i="5"/>
  <c r="CH15" i="5"/>
  <c r="CI15" i="5" s="1"/>
  <c r="BN15" i="5"/>
  <c r="BO14" i="5"/>
  <c r="BP14" i="5" s="1"/>
  <c r="BJ15" i="5"/>
  <c r="BK14" i="5"/>
  <c r="BL14" i="5" s="1"/>
  <c r="BF15" i="5"/>
  <c r="BG14" i="5"/>
  <c r="BH14" i="5" s="1"/>
  <c r="BC15" i="5"/>
  <c r="BD15" i="5" s="1"/>
  <c r="AU18" i="5"/>
  <c r="AV17" i="5"/>
  <c r="AR17" i="5"/>
  <c r="AS16" i="5"/>
  <c r="AO17" i="5"/>
  <c r="AP16" i="5"/>
  <c r="AL16" i="5"/>
  <c r="AM15" i="5"/>
  <c r="Z16" i="5"/>
  <c r="AA15" i="5"/>
  <c r="W17" i="5"/>
  <c r="X16" i="5"/>
  <c r="AF17" i="5"/>
  <c r="AG16" i="5"/>
  <c r="AC16" i="5"/>
  <c r="BB16" i="5" s="1"/>
  <c r="AD15" i="5"/>
  <c r="CC13" i="7" l="1"/>
  <c r="CD13" i="7" s="1"/>
  <c r="BS13" i="7"/>
  <c r="BT13" i="7"/>
  <c r="CG17" i="5"/>
  <c r="CH16" i="5"/>
  <c r="CI16" i="5" s="1"/>
  <c r="BY17" i="5"/>
  <c r="BZ16" i="5"/>
  <c r="CA16" i="5" s="1"/>
  <c r="BU17" i="5"/>
  <c r="BV16" i="5"/>
  <c r="BW16" i="5" s="1"/>
  <c r="CC17" i="5"/>
  <c r="CD16" i="5"/>
  <c r="CE16" i="5" s="1"/>
  <c r="BN16" i="5"/>
  <c r="BO15" i="5"/>
  <c r="BP15" i="5" s="1"/>
  <c r="BJ16" i="5"/>
  <c r="BK15" i="5"/>
  <c r="BL15" i="5" s="1"/>
  <c r="BF16" i="5"/>
  <c r="BG15" i="5"/>
  <c r="BH15" i="5" s="1"/>
  <c r="BC16" i="5"/>
  <c r="BD16" i="5" s="1"/>
  <c r="AO18" i="5"/>
  <c r="AP17" i="5"/>
  <c r="AU19" i="5"/>
  <c r="AV18" i="5"/>
  <c r="AL17" i="5"/>
  <c r="AM16" i="5"/>
  <c r="AR18" i="5"/>
  <c r="AS17" i="5"/>
  <c r="AC17" i="5"/>
  <c r="BB17" i="5" s="1"/>
  <c r="AD16" i="5"/>
  <c r="W18" i="5"/>
  <c r="X17" i="5"/>
  <c r="Z17" i="5"/>
  <c r="AA16" i="5"/>
  <c r="AF18" i="5"/>
  <c r="AG17" i="5"/>
  <c r="CG13" i="7" l="1"/>
  <c r="CF13" i="7"/>
  <c r="BR14" i="7"/>
  <c r="BV13" i="7"/>
  <c r="BU13" i="7"/>
  <c r="CE13" i="7"/>
  <c r="CC18" i="5"/>
  <c r="CD17" i="5"/>
  <c r="CE17" i="5" s="1"/>
  <c r="BY18" i="5"/>
  <c r="BZ17" i="5"/>
  <c r="CA17" i="5" s="1"/>
  <c r="BU18" i="5"/>
  <c r="BV17" i="5"/>
  <c r="BW17" i="5" s="1"/>
  <c r="CG18" i="5"/>
  <c r="CH17" i="5"/>
  <c r="CI17" i="5" s="1"/>
  <c r="BN17" i="5"/>
  <c r="BO16" i="5"/>
  <c r="BP16" i="5" s="1"/>
  <c r="BJ17" i="5"/>
  <c r="BK16" i="5"/>
  <c r="BL16" i="5" s="1"/>
  <c r="BF17" i="5"/>
  <c r="BG16" i="5"/>
  <c r="BH16" i="5" s="1"/>
  <c r="BC17" i="5"/>
  <c r="BD17" i="5" s="1"/>
  <c r="AU20" i="5"/>
  <c r="AV19" i="5"/>
  <c r="AO19" i="5"/>
  <c r="AP18" i="5"/>
  <c r="AR19" i="5"/>
  <c r="AS18" i="5"/>
  <c r="AL18" i="5"/>
  <c r="AM17" i="5"/>
  <c r="AF19" i="5"/>
  <c r="AG18" i="5"/>
  <c r="Z18" i="5"/>
  <c r="AA17" i="5"/>
  <c r="AC18" i="5"/>
  <c r="BB18" i="5" s="1"/>
  <c r="AD17" i="5"/>
  <c r="W19" i="5"/>
  <c r="X18" i="5"/>
  <c r="CC14" i="7" l="1"/>
  <c r="CD14" i="7" s="1"/>
  <c r="BS14" i="7"/>
  <c r="CG19" i="5"/>
  <c r="CH18" i="5"/>
  <c r="CI18" i="5" s="1"/>
  <c r="BY19" i="5"/>
  <c r="BZ18" i="5"/>
  <c r="CA18" i="5" s="1"/>
  <c r="BU19" i="5"/>
  <c r="BV18" i="5"/>
  <c r="BW18" i="5" s="1"/>
  <c r="CC19" i="5"/>
  <c r="CD18" i="5"/>
  <c r="CE18" i="5" s="1"/>
  <c r="BN18" i="5"/>
  <c r="BO17" i="5"/>
  <c r="BP17" i="5" s="1"/>
  <c r="BJ18" i="5"/>
  <c r="BK17" i="5"/>
  <c r="BL17" i="5" s="1"/>
  <c r="BF18" i="5"/>
  <c r="BG17" i="5"/>
  <c r="BH17" i="5" s="1"/>
  <c r="BC18" i="5"/>
  <c r="BD18" i="5" s="1"/>
  <c r="AU21" i="5"/>
  <c r="AV20" i="5"/>
  <c r="AL19" i="5"/>
  <c r="AM18" i="5"/>
  <c r="AR20" i="5"/>
  <c r="AS19" i="5"/>
  <c r="AO20" i="5"/>
  <c r="AP19" i="5"/>
  <c r="AF20" i="5"/>
  <c r="AG19" i="5"/>
  <c r="AC19" i="5"/>
  <c r="BB19" i="5" s="1"/>
  <c r="AD18" i="5"/>
  <c r="W20" i="5"/>
  <c r="X19" i="5"/>
  <c r="Z19" i="5"/>
  <c r="AA18" i="5"/>
  <c r="CG14" i="7" l="1"/>
  <c r="CF14" i="7"/>
  <c r="CE14" i="7"/>
  <c r="BR15" i="7"/>
  <c r="BV14" i="7"/>
  <c r="BU14" i="7"/>
  <c r="BT14" i="7"/>
  <c r="CC20" i="5"/>
  <c r="CD19" i="5"/>
  <c r="CE19" i="5" s="1"/>
  <c r="BY20" i="5"/>
  <c r="BZ19" i="5"/>
  <c r="CA19" i="5" s="1"/>
  <c r="BU20" i="5"/>
  <c r="BV19" i="5"/>
  <c r="BW19" i="5" s="1"/>
  <c r="CG20" i="5"/>
  <c r="CH19" i="5"/>
  <c r="CI19" i="5" s="1"/>
  <c r="BN19" i="5"/>
  <c r="BO18" i="5"/>
  <c r="BP18" i="5" s="1"/>
  <c r="BJ19" i="5"/>
  <c r="BK18" i="5"/>
  <c r="BL18" i="5" s="1"/>
  <c r="BF19" i="5"/>
  <c r="BG18" i="5"/>
  <c r="BH18" i="5" s="1"/>
  <c r="BC19" i="5"/>
  <c r="BD19" i="5" s="1"/>
  <c r="AR21" i="5"/>
  <c r="AS20" i="5"/>
  <c r="AO21" i="5"/>
  <c r="AP20" i="5"/>
  <c r="AL20" i="5"/>
  <c r="AM19" i="5"/>
  <c r="AU22" i="5"/>
  <c r="AV21" i="5"/>
  <c r="Z20" i="5"/>
  <c r="AA19" i="5"/>
  <c r="AF21" i="5"/>
  <c r="AG20" i="5"/>
  <c r="W21" i="5"/>
  <c r="X20" i="5"/>
  <c r="AC20" i="5"/>
  <c r="BB20" i="5" s="1"/>
  <c r="AD19" i="5"/>
  <c r="BS15" i="7" l="1"/>
  <c r="BT15" i="7" s="1"/>
  <c r="CC15" i="7"/>
  <c r="CD15" i="7" s="1"/>
  <c r="CG21" i="5"/>
  <c r="CH20" i="5"/>
  <c r="CI20" i="5" s="1"/>
  <c r="BY21" i="5"/>
  <c r="BZ20" i="5"/>
  <c r="CA20" i="5" s="1"/>
  <c r="BU21" i="5"/>
  <c r="BV20" i="5"/>
  <c r="BW20" i="5" s="1"/>
  <c r="CC21" i="5"/>
  <c r="CD20" i="5"/>
  <c r="CE20" i="5" s="1"/>
  <c r="BN20" i="5"/>
  <c r="BO19" i="5"/>
  <c r="BP19" i="5" s="1"/>
  <c r="BJ20" i="5"/>
  <c r="BK19" i="5"/>
  <c r="BL19" i="5" s="1"/>
  <c r="BF20" i="5"/>
  <c r="BG19" i="5"/>
  <c r="BH19" i="5" s="1"/>
  <c r="BC20" i="5"/>
  <c r="BD20" i="5" s="1"/>
  <c r="AL21" i="5"/>
  <c r="AM20" i="5"/>
  <c r="AU23" i="5"/>
  <c r="AV22" i="5"/>
  <c r="AO22" i="5"/>
  <c r="AP21" i="5"/>
  <c r="AR22" i="5"/>
  <c r="AS21" i="5"/>
  <c r="AC21" i="5"/>
  <c r="BB21" i="5" s="1"/>
  <c r="AD20" i="5"/>
  <c r="AF22" i="5"/>
  <c r="AG21" i="5"/>
  <c r="W22" i="5"/>
  <c r="X21" i="5"/>
  <c r="Z21" i="5"/>
  <c r="AA20" i="5"/>
  <c r="CG15" i="7" l="1"/>
  <c r="CF15" i="7"/>
  <c r="CE15" i="7"/>
  <c r="CC16" i="7"/>
  <c r="CD16" i="7" s="1"/>
  <c r="BR16" i="7"/>
  <c r="BV15" i="7"/>
  <c r="BU15" i="7"/>
  <c r="CC22" i="5"/>
  <c r="CD21" i="5"/>
  <c r="CE21" i="5" s="1"/>
  <c r="BY22" i="5"/>
  <c r="BZ21" i="5"/>
  <c r="CA21" i="5" s="1"/>
  <c r="BU22" i="5"/>
  <c r="BV21" i="5"/>
  <c r="BW21" i="5" s="1"/>
  <c r="CG22" i="5"/>
  <c r="CH21" i="5"/>
  <c r="CI21" i="5" s="1"/>
  <c r="BN21" i="5"/>
  <c r="BO20" i="5"/>
  <c r="BP20" i="5" s="1"/>
  <c r="BJ21" i="5"/>
  <c r="BK20" i="5"/>
  <c r="BL20" i="5" s="1"/>
  <c r="BF21" i="5"/>
  <c r="BG20" i="5"/>
  <c r="BH20" i="5" s="1"/>
  <c r="BC21" i="5"/>
  <c r="BD21" i="5" s="1"/>
  <c r="AR23" i="5"/>
  <c r="AS22" i="5"/>
  <c r="AU24" i="5"/>
  <c r="AV23" i="5"/>
  <c r="AL22" i="5"/>
  <c r="AM21" i="5"/>
  <c r="AO23" i="5"/>
  <c r="AP22" i="5"/>
  <c r="Z22" i="5"/>
  <c r="AA21" i="5"/>
  <c r="AF23" i="5"/>
  <c r="AG22" i="5"/>
  <c r="W23" i="5"/>
  <c r="X22" i="5"/>
  <c r="AC22" i="5"/>
  <c r="BB22" i="5" s="1"/>
  <c r="AD21" i="5"/>
  <c r="CF16" i="7" l="1"/>
  <c r="CG16" i="7"/>
  <c r="CE16" i="7"/>
  <c r="BS16" i="7"/>
  <c r="BT16" i="7"/>
  <c r="CG23" i="5"/>
  <c r="CH22" i="5"/>
  <c r="CI22" i="5" s="1"/>
  <c r="BY23" i="5"/>
  <c r="BZ22" i="5"/>
  <c r="CA22" i="5" s="1"/>
  <c r="BU23" i="5"/>
  <c r="BV22" i="5"/>
  <c r="BW22" i="5" s="1"/>
  <c r="CC23" i="5"/>
  <c r="CD22" i="5"/>
  <c r="CE22" i="5" s="1"/>
  <c r="BN22" i="5"/>
  <c r="BO21" i="5"/>
  <c r="BP21" i="5" s="1"/>
  <c r="BJ22" i="5"/>
  <c r="BK21" i="5"/>
  <c r="BL21" i="5" s="1"/>
  <c r="BF22" i="5"/>
  <c r="BG21" i="5"/>
  <c r="BH21" i="5" s="1"/>
  <c r="BC22" i="5"/>
  <c r="BD22" i="5" s="1"/>
  <c r="AO24" i="5"/>
  <c r="AP23" i="5"/>
  <c r="AL23" i="5"/>
  <c r="AM22" i="5"/>
  <c r="AR24" i="5"/>
  <c r="AS23" i="5"/>
  <c r="AU25" i="5"/>
  <c r="AV24" i="5"/>
  <c r="AF24" i="5"/>
  <c r="AG23" i="5"/>
  <c r="AC23" i="5"/>
  <c r="BB23" i="5" s="1"/>
  <c r="AD22" i="5"/>
  <c r="W24" i="5"/>
  <c r="X23" i="5"/>
  <c r="Z23" i="5"/>
  <c r="AA22" i="5"/>
  <c r="BR17" i="7" l="1"/>
  <c r="BV16" i="7"/>
  <c r="BU16" i="7"/>
  <c r="CC17" i="7"/>
  <c r="CD17" i="7" s="1"/>
  <c r="BY24" i="5"/>
  <c r="BZ23" i="5"/>
  <c r="CA23" i="5" s="1"/>
  <c r="CC24" i="5"/>
  <c r="CD23" i="5"/>
  <c r="CE23" i="5" s="1"/>
  <c r="BU24" i="5"/>
  <c r="BV23" i="5"/>
  <c r="BW23" i="5" s="1"/>
  <c r="CG24" i="5"/>
  <c r="CH23" i="5"/>
  <c r="CI23" i="5" s="1"/>
  <c r="BN23" i="5"/>
  <c r="BO22" i="5"/>
  <c r="BP22" i="5" s="1"/>
  <c r="BJ23" i="5"/>
  <c r="BK22" i="5"/>
  <c r="BL22" i="5" s="1"/>
  <c r="BF23" i="5"/>
  <c r="BG22" i="5"/>
  <c r="BH22" i="5" s="1"/>
  <c r="BC23" i="5"/>
  <c r="BD23" i="5" s="1"/>
  <c r="AO25" i="5"/>
  <c r="AP24" i="5"/>
  <c r="AU26" i="5"/>
  <c r="AV25" i="5"/>
  <c r="AR25" i="5"/>
  <c r="AS24" i="5"/>
  <c r="AL24" i="5"/>
  <c r="AM23" i="5"/>
  <c r="Z24" i="5"/>
  <c r="AA23" i="5"/>
  <c r="AC24" i="5"/>
  <c r="BB24" i="5" s="1"/>
  <c r="AD23" i="5"/>
  <c r="W25" i="5"/>
  <c r="X24" i="5"/>
  <c r="AF25" i="5"/>
  <c r="AG24" i="5"/>
  <c r="CG17" i="7" l="1"/>
  <c r="CF17" i="7"/>
  <c r="CE17" i="7"/>
  <c r="BS17" i="7"/>
  <c r="BT17" i="7" s="1"/>
  <c r="CG25" i="5"/>
  <c r="CH24" i="5"/>
  <c r="CI24" i="5" s="1"/>
  <c r="CC25" i="5"/>
  <c r="CD24" i="5"/>
  <c r="CE24" i="5" s="1"/>
  <c r="BU25" i="5"/>
  <c r="BV24" i="5"/>
  <c r="BW24" i="5" s="1"/>
  <c r="BY25" i="5"/>
  <c r="BZ24" i="5"/>
  <c r="CA24" i="5" s="1"/>
  <c r="BN24" i="5"/>
  <c r="BO23" i="5"/>
  <c r="BP23" i="5" s="1"/>
  <c r="BJ24" i="5"/>
  <c r="BK23" i="5"/>
  <c r="BL23" i="5" s="1"/>
  <c r="BF24" i="5"/>
  <c r="BG23" i="5"/>
  <c r="BH23" i="5" s="1"/>
  <c r="BC24" i="5"/>
  <c r="BD24" i="5" s="1"/>
  <c r="AL25" i="5"/>
  <c r="AM24" i="5"/>
  <c r="AR26" i="5"/>
  <c r="AS25" i="5"/>
  <c r="AO26" i="5"/>
  <c r="AP25" i="5"/>
  <c r="AU27" i="5"/>
  <c r="AV26" i="5"/>
  <c r="AC25" i="5"/>
  <c r="BB25" i="5" s="1"/>
  <c r="AD24" i="5"/>
  <c r="AF26" i="5"/>
  <c r="AG25" i="5"/>
  <c r="W26" i="5"/>
  <c r="X25" i="5"/>
  <c r="Z25" i="5"/>
  <c r="AA24" i="5"/>
  <c r="CC18" i="7" l="1"/>
  <c r="CD18" i="7" s="1"/>
  <c r="BR18" i="7"/>
  <c r="BV17" i="7"/>
  <c r="BU17" i="7"/>
  <c r="BY26" i="5"/>
  <c r="BZ25" i="5"/>
  <c r="CA25" i="5" s="1"/>
  <c r="CC26" i="5"/>
  <c r="CD25" i="5"/>
  <c r="CE25" i="5" s="1"/>
  <c r="BU26" i="5"/>
  <c r="BV25" i="5"/>
  <c r="BW25" i="5" s="1"/>
  <c r="CG26" i="5"/>
  <c r="CH25" i="5"/>
  <c r="CI25" i="5" s="1"/>
  <c r="BN25" i="5"/>
  <c r="BO24" i="5"/>
  <c r="BP24" i="5" s="1"/>
  <c r="BJ25" i="5"/>
  <c r="BK24" i="5"/>
  <c r="BL24" i="5" s="1"/>
  <c r="BF25" i="5"/>
  <c r="BG24" i="5"/>
  <c r="BH24" i="5" s="1"/>
  <c r="BC25" i="5"/>
  <c r="BD25" i="5" s="1"/>
  <c r="AU28" i="5"/>
  <c r="AV27" i="5"/>
  <c r="AL26" i="5"/>
  <c r="AM25" i="5"/>
  <c r="AO27" i="5"/>
  <c r="AP26" i="5"/>
  <c r="AR27" i="5"/>
  <c r="AS26" i="5"/>
  <c r="Z26" i="5"/>
  <c r="AA25" i="5"/>
  <c r="W27" i="5"/>
  <c r="X26" i="5"/>
  <c r="AF27" i="5"/>
  <c r="AG26" i="5"/>
  <c r="AC26" i="5"/>
  <c r="BB26" i="5" s="1"/>
  <c r="AD25" i="5"/>
  <c r="CG18" i="7" l="1"/>
  <c r="CF18" i="7"/>
  <c r="BS18" i="7"/>
  <c r="BT18" i="7" s="1"/>
  <c r="CE18" i="7"/>
  <c r="CG27" i="5"/>
  <c r="CH26" i="5"/>
  <c r="CI26" i="5" s="1"/>
  <c r="CC27" i="5"/>
  <c r="CD26" i="5"/>
  <c r="CE26" i="5" s="1"/>
  <c r="BU27" i="5"/>
  <c r="BV26" i="5"/>
  <c r="BW26" i="5" s="1"/>
  <c r="BY27" i="5"/>
  <c r="BZ26" i="5"/>
  <c r="CA26" i="5" s="1"/>
  <c r="BN26" i="5"/>
  <c r="BO25" i="5"/>
  <c r="BP25" i="5" s="1"/>
  <c r="BJ26" i="5"/>
  <c r="BK25" i="5"/>
  <c r="BL25" i="5" s="1"/>
  <c r="BF26" i="5"/>
  <c r="BG25" i="5"/>
  <c r="BH25" i="5" s="1"/>
  <c r="BC26" i="5"/>
  <c r="BD26" i="5" s="1"/>
  <c r="AL27" i="5"/>
  <c r="AM26" i="5"/>
  <c r="AR28" i="5"/>
  <c r="AS27" i="5"/>
  <c r="AO28" i="5"/>
  <c r="AP27" i="5"/>
  <c r="AU29" i="5"/>
  <c r="AV28" i="5"/>
  <c r="AC27" i="5"/>
  <c r="BB27" i="5" s="1"/>
  <c r="AD26" i="5"/>
  <c r="W28" i="5"/>
  <c r="X27" i="5"/>
  <c r="Z27" i="5"/>
  <c r="AA26" i="5"/>
  <c r="AF28" i="5"/>
  <c r="AG27" i="5"/>
  <c r="BR19" i="7" l="1"/>
  <c r="BV18" i="7"/>
  <c r="BU18" i="7"/>
  <c r="CC19" i="7"/>
  <c r="CD19" i="7" s="1"/>
  <c r="BY28" i="5"/>
  <c r="BZ27" i="5"/>
  <c r="CA27" i="5" s="1"/>
  <c r="CC28" i="5"/>
  <c r="CD27" i="5"/>
  <c r="CE27" i="5" s="1"/>
  <c r="BU28" i="5"/>
  <c r="BV27" i="5"/>
  <c r="BW27" i="5" s="1"/>
  <c r="CG28" i="5"/>
  <c r="CH27" i="5"/>
  <c r="CI27" i="5" s="1"/>
  <c r="BN27" i="5"/>
  <c r="BO26" i="5"/>
  <c r="BP26" i="5" s="1"/>
  <c r="BJ27" i="5"/>
  <c r="BK26" i="5"/>
  <c r="BL26" i="5" s="1"/>
  <c r="BF27" i="5"/>
  <c r="BG26" i="5"/>
  <c r="BH26" i="5" s="1"/>
  <c r="BC27" i="5"/>
  <c r="BD27" i="5" s="1"/>
  <c r="AU30" i="5"/>
  <c r="AV29" i="5"/>
  <c r="AR29" i="5"/>
  <c r="AS28" i="5"/>
  <c r="AL28" i="5"/>
  <c r="AM27" i="5"/>
  <c r="AO29" i="5"/>
  <c r="AP28" i="5"/>
  <c r="AF29" i="5"/>
  <c r="AG28" i="5"/>
  <c r="Z28" i="5"/>
  <c r="AA27" i="5"/>
  <c r="AC28" i="5"/>
  <c r="BB28" i="5" s="1"/>
  <c r="AD27" i="5"/>
  <c r="W29" i="5"/>
  <c r="X28" i="5"/>
  <c r="CG19" i="7" l="1"/>
  <c r="CF19" i="7"/>
  <c r="CE19" i="7"/>
  <c r="BS19" i="7"/>
  <c r="BT19" i="7" s="1"/>
  <c r="CG29" i="5"/>
  <c r="CH28" i="5"/>
  <c r="CI28" i="5" s="1"/>
  <c r="CC29" i="5"/>
  <c r="CD28" i="5"/>
  <c r="CE28" i="5" s="1"/>
  <c r="BU29" i="5"/>
  <c r="BV28" i="5"/>
  <c r="BW28" i="5" s="1"/>
  <c r="BY29" i="5"/>
  <c r="BZ28" i="5"/>
  <c r="CA28" i="5" s="1"/>
  <c r="BN28" i="5"/>
  <c r="BO27" i="5"/>
  <c r="BP27" i="5" s="1"/>
  <c r="BJ28" i="5"/>
  <c r="BK27" i="5"/>
  <c r="BL27" i="5" s="1"/>
  <c r="BF28" i="5"/>
  <c r="BG27" i="5"/>
  <c r="BH27" i="5" s="1"/>
  <c r="BC28" i="5"/>
  <c r="BD28" i="5" s="1"/>
  <c r="AO30" i="5"/>
  <c r="AP29" i="5"/>
  <c r="AR30" i="5"/>
  <c r="AS29" i="5"/>
  <c r="AL29" i="5"/>
  <c r="AM28" i="5"/>
  <c r="AU31" i="5"/>
  <c r="AV30" i="5"/>
  <c r="W30" i="5"/>
  <c r="X29" i="5"/>
  <c r="AC29" i="5"/>
  <c r="BB29" i="5" s="1"/>
  <c r="AD28" i="5"/>
  <c r="AF30" i="5"/>
  <c r="AG29" i="5"/>
  <c r="Z29" i="5"/>
  <c r="AA28" i="5"/>
  <c r="CC20" i="7" l="1"/>
  <c r="CD20" i="7" s="1"/>
  <c r="BR20" i="7"/>
  <c r="BV19" i="7"/>
  <c r="BU19" i="7"/>
  <c r="BY30" i="5"/>
  <c r="BZ29" i="5"/>
  <c r="CA29" i="5" s="1"/>
  <c r="CC30" i="5"/>
  <c r="CD29" i="5"/>
  <c r="CE29" i="5" s="1"/>
  <c r="BU30" i="5"/>
  <c r="BV29" i="5"/>
  <c r="BW29" i="5" s="1"/>
  <c r="CG30" i="5"/>
  <c r="CH29" i="5"/>
  <c r="CI29" i="5" s="1"/>
  <c r="BN29" i="5"/>
  <c r="BO28" i="5"/>
  <c r="BP28" i="5" s="1"/>
  <c r="BJ29" i="5"/>
  <c r="BK28" i="5"/>
  <c r="BL28" i="5" s="1"/>
  <c r="BF29" i="5"/>
  <c r="BG28" i="5"/>
  <c r="BH28" i="5" s="1"/>
  <c r="BC29" i="5"/>
  <c r="BD29" i="5" s="1"/>
  <c r="AL30" i="5"/>
  <c r="AM29" i="5"/>
  <c r="AR31" i="5"/>
  <c r="AS30" i="5"/>
  <c r="AU32" i="5"/>
  <c r="AV31" i="5"/>
  <c r="AO31" i="5"/>
  <c r="AP30" i="5"/>
  <c r="Z30" i="5"/>
  <c r="AA29" i="5"/>
  <c r="AF31" i="5"/>
  <c r="AG30" i="5"/>
  <c r="W31" i="5"/>
  <c r="X30" i="5"/>
  <c r="AC30" i="5"/>
  <c r="BB30" i="5" s="1"/>
  <c r="AD29" i="5"/>
  <c r="CG20" i="7" l="1"/>
  <c r="CF20" i="7"/>
  <c r="BS20" i="7"/>
  <c r="BT20" i="7" s="1"/>
  <c r="CG31" i="5"/>
  <c r="CH30" i="5"/>
  <c r="CI30" i="5" s="1"/>
  <c r="CC31" i="5"/>
  <c r="CD30" i="5"/>
  <c r="CE30" i="5" s="1"/>
  <c r="BU31" i="5"/>
  <c r="BV30" i="5"/>
  <c r="BW30" i="5" s="1"/>
  <c r="BY31" i="5"/>
  <c r="BZ30" i="5"/>
  <c r="CA30" i="5" s="1"/>
  <c r="BN30" i="5"/>
  <c r="BO29" i="5"/>
  <c r="BP29" i="5" s="1"/>
  <c r="BJ30" i="5"/>
  <c r="BK29" i="5"/>
  <c r="BL29" i="5" s="1"/>
  <c r="BF30" i="5"/>
  <c r="BG29" i="5"/>
  <c r="BH29" i="5" s="1"/>
  <c r="BC30" i="5"/>
  <c r="BD30" i="5" s="1"/>
  <c r="AO32" i="5"/>
  <c r="AP31" i="5"/>
  <c r="AR32" i="5"/>
  <c r="AS31" i="5"/>
  <c r="AU33" i="5"/>
  <c r="AV32" i="5"/>
  <c r="AL31" i="5"/>
  <c r="AM30" i="5"/>
  <c r="AC31" i="5"/>
  <c r="BB31" i="5" s="1"/>
  <c r="AD30" i="5"/>
  <c r="Z31" i="5"/>
  <c r="AA30" i="5"/>
  <c r="W32" i="5"/>
  <c r="X31" i="5"/>
  <c r="AF32" i="5"/>
  <c r="AG31" i="5"/>
  <c r="CC21" i="7" l="1"/>
  <c r="CD21" i="7" s="1"/>
  <c r="BR21" i="7"/>
  <c r="BV20" i="7"/>
  <c r="BU20" i="7"/>
  <c r="CE20" i="7"/>
  <c r="BY32" i="5"/>
  <c r="BZ31" i="5"/>
  <c r="CA31" i="5" s="1"/>
  <c r="CC32" i="5"/>
  <c r="CD31" i="5"/>
  <c r="CE31" i="5" s="1"/>
  <c r="BU32" i="5"/>
  <c r="BV31" i="5"/>
  <c r="BW31" i="5" s="1"/>
  <c r="CG32" i="5"/>
  <c r="CH31" i="5"/>
  <c r="CI31" i="5" s="1"/>
  <c r="BN31" i="5"/>
  <c r="BO30" i="5"/>
  <c r="BP30" i="5" s="1"/>
  <c r="BJ31" i="5"/>
  <c r="BK30" i="5"/>
  <c r="BL30" i="5" s="1"/>
  <c r="BF31" i="5"/>
  <c r="BG30" i="5"/>
  <c r="BH30" i="5" s="1"/>
  <c r="BC31" i="5"/>
  <c r="BD31" i="5" s="1"/>
  <c r="AL32" i="5"/>
  <c r="AM31" i="5"/>
  <c r="AO33" i="5"/>
  <c r="AP32" i="5"/>
  <c r="AU34" i="5"/>
  <c r="AV33" i="5"/>
  <c r="AR33" i="5"/>
  <c r="AS32" i="5"/>
  <c r="AF33" i="5"/>
  <c r="AG32" i="5"/>
  <c r="W33" i="5"/>
  <c r="X32" i="5"/>
  <c r="Z32" i="5"/>
  <c r="AA31" i="5"/>
  <c r="AC32" i="5"/>
  <c r="BB32" i="5" s="1"/>
  <c r="AD31" i="5"/>
  <c r="CG21" i="7" l="1"/>
  <c r="CF21" i="7"/>
  <c r="BS21" i="7"/>
  <c r="BT21" i="7" s="1"/>
  <c r="CE21" i="7"/>
  <c r="CC22" i="7"/>
  <c r="CG33" i="5"/>
  <c r="CH32" i="5"/>
  <c r="CI32" i="5" s="1"/>
  <c r="CC33" i="5"/>
  <c r="CD32" i="5"/>
  <c r="CE32" i="5" s="1"/>
  <c r="BU33" i="5"/>
  <c r="BV32" i="5"/>
  <c r="BW32" i="5" s="1"/>
  <c r="BY33" i="5"/>
  <c r="BZ32" i="5"/>
  <c r="CA32" i="5" s="1"/>
  <c r="BN32" i="5"/>
  <c r="BO31" i="5"/>
  <c r="BP31" i="5" s="1"/>
  <c r="BJ32" i="5"/>
  <c r="BK31" i="5"/>
  <c r="BL31" i="5" s="1"/>
  <c r="BF32" i="5"/>
  <c r="BG31" i="5"/>
  <c r="BH31" i="5" s="1"/>
  <c r="BC32" i="5"/>
  <c r="BD32" i="5" s="1"/>
  <c r="AR34" i="5"/>
  <c r="AS33" i="5"/>
  <c r="AL33" i="5"/>
  <c r="AM32" i="5"/>
  <c r="AU35" i="5"/>
  <c r="AV34" i="5"/>
  <c r="AO34" i="5"/>
  <c r="AP33" i="5"/>
  <c r="AC33" i="5"/>
  <c r="BB33" i="5" s="1"/>
  <c r="AD32" i="5"/>
  <c r="Z33" i="5"/>
  <c r="AA32" i="5"/>
  <c r="AF34" i="5"/>
  <c r="AG33" i="5"/>
  <c r="W34" i="5"/>
  <c r="X33" i="5"/>
  <c r="CD22" i="7" l="1"/>
  <c r="CG22" i="7"/>
  <c r="CF22" i="7"/>
  <c r="CE22" i="7"/>
  <c r="BV21" i="7"/>
  <c r="BU21" i="7"/>
  <c r="BR22" i="7"/>
  <c r="CC34" i="5"/>
  <c r="CD33" i="5"/>
  <c r="CE33" i="5" s="1"/>
  <c r="BY34" i="5"/>
  <c r="BZ33" i="5"/>
  <c r="CA33" i="5" s="1"/>
  <c r="BU34" i="5"/>
  <c r="BV33" i="5"/>
  <c r="BW33" i="5" s="1"/>
  <c r="CG34" i="5"/>
  <c r="CH33" i="5"/>
  <c r="CI33" i="5" s="1"/>
  <c r="BN33" i="5"/>
  <c r="BO32" i="5"/>
  <c r="BP32" i="5" s="1"/>
  <c r="BJ33" i="5"/>
  <c r="BK32" i="5"/>
  <c r="BL32" i="5" s="1"/>
  <c r="BF33" i="5"/>
  <c r="BG32" i="5"/>
  <c r="BH32" i="5" s="1"/>
  <c r="BC33" i="5"/>
  <c r="BD33" i="5" s="1"/>
  <c r="AO35" i="5"/>
  <c r="AP34" i="5"/>
  <c r="AL34" i="5"/>
  <c r="AM33" i="5"/>
  <c r="AU36" i="5"/>
  <c r="AV35" i="5"/>
  <c r="AR35" i="5"/>
  <c r="AS34" i="5"/>
  <c r="W35" i="5"/>
  <c r="X34" i="5"/>
  <c r="Z34" i="5"/>
  <c r="AA33" i="5"/>
  <c r="AF35" i="5"/>
  <c r="AG34" i="5"/>
  <c r="AC34" i="5"/>
  <c r="BB34" i="5" s="1"/>
  <c r="AD33" i="5"/>
  <c r="CH7" i="7" l="1"/>
  <c r="CI7" i="7" s="1"/>
  <c r="CH8" i="7"/>
  <c r="CH9" i="7"/>
  <c r="CH10" i="7"/>
  <c r="CH11" i="7"/>
  <c r="CH12" i="7"/>
  <c r="CH14" i="7"/>
  <c r="CH13" i="7"/>
  <c r="CH15" i="7"/>
  <c r="CH16" i="7"/>
  <c r="CH17" i="7"/>
  <c r="CH22" i="7"/>
  <c r="CH21" i="7"/>
  <c r="CH20" i="7"/>
  <c r="CH18" i="7"/>
  <c r="CH19" i="7"/>
  <c r="BV22" i="7"/>
  <c r="BU22" i="7"/>
  <c r="BS22" i="7"/>
  <c r="BT22" i="7" s="1"/>
  <c r="CG35" i="5"/>
  <c r="CH34" i="5"/>
  <c r="CI34" i="5" s="1"/>
  <c r="BY35" i="5"/>
  <c r="BZ34" i="5"/>
  <c r="CA34" i="5" s="1"/>
  <c r="BU35" i="5"/>
  <c r="BV34" i="5"/>
  <c r="BW34" i="5" s="1"/>
  <c r="CC35" i="5"/>
  <c r="CD34" i="5"/>
  <c r="CE34" i="5" s="1"/>
  <c r="BN34" i="5"/>
  <c r="BO33" i="5"/>
  <c r="BP33" i="5" s="1"/>
  <c r="BJ34" i="5"/>
  <c r="BK33" i="5"/>
  <c r="BL33" i="5" s="1"/>
  <c r="BF34" i="5"/>
  <c r="BG33" i="5"/>
  <c r="BH33" i="5" s="1"/>
  <c r="BC34" i="5"/>
  <c r="BD34" i="5" s="1"/>
  <c r="AL35" i="5"/>
  <c r="AM34" i="5"/>
  <c r="AR36" i="5"/>
  <c r="AS35" i="5"/>
  <c r="AO36" i="5"/>
  <c r="AP35" i="5"/>
  <c r="AU37" i="5"/>
  <c r="AV36" i="5"/>
  <c r="AC35" i="5"/>
  <c r="BB35" i="5" s="1"/>
  <c r="AD34" i="5"/>
  <c r="W36" i="5"/>
  <c r="X35" i="5"/>
  <c r="AF36" i="5"/>
  <c r="AG35" i="5"/>
  <c r="Z35" i="5"/>
  <c r="AA34" i="5"/>
  <c r="BW7" i="7" l="1"/>
  <c r="BX7" i="7" s="1"/>
  <c r="BW8" i="7"/>
  <c r="BX8" i="7" s="1"/>
  <c r="CI8" i="7"/>
  <c r="BW9" i="7"/>
  <c r="BX9" i="7" s="1"/>
  <c r="CI9" i="7"/>
  <c r="BW10" i="7"/>
  <c r="BX10" i="7" s="1"/>
  <c r="BW11" i="7"/>
  <c r="BX11" i="7" s="1"/>
  <c r="CI10" i="7"/>
  <c r="BW12" i="7"/>
  <c r="BX12" i="7" s="1"/>
  <c r="CI11" i="7"/>
  <c r="BW13" i="7"/>
  <c r="BX13" i="7" s="1"/>
  <c r="CI12" i="7"/>
  <c r="CI13" i="7"/>
  <c r="BW14" i="7"/>
  <c r="BX14" i="7" s="1"/>
  <c r="BW15" i="7"/>
  <c r="BX15" i="7" s="1"/>
  <c r="CI14" i="7"/>
  <c r="BW16" i="7"/>
  <c r="BX16" i="7" s="1"/>
  <c r="CI15" i="7"/>
  <c r="BW17" i="7"/>
  <c r="BX17" i="7" s="1"/>
  <c r="CI16" i="7"/>
  <c r="BW19" i="7"/>
  <c r="BX19" i="7" s="1"/>
  <c r="BW21" i="7"/>
  <c r="BX21" i="7" s="1"/>
  <c r="BW22" i="7"/>
  <c r="BX22" i="7" s="1"/>
  <c r="CI20" i="7"/>
  <c r="CI18" i="7"/>
  <c r="CI22" i="7"/>
  <c r="BW20" i="7"/>
  <c r="BX20" i="7" s="1"/>
  <c r="CI19" i="7"/>
  <c r="BW18" i="7"/>
  <c r="BX18" i="7" s="1"/>
  <c r="CI21" i="7"/>
  <c r="CI17" i="7"/>
  <c r="CC36" i="5"/>
  <c r="CD35" i="5"/>
  <c r="CE35" i="5" s="1"/>
  <c r="BY36" i="5"/>
  <c r="BZ35" i="5"/>
  <c r="CA35" i="5" s="1"/>
  <c r="BU36" i="5"/>
  <c r="BV35" i="5"/>
  <c r="BW35" i="5" s="1"/>
  <c r="CG36" i="5"/>
  <c r="CH35" i="5"/>
  <c r="CI35" i="5" s="1"/>
  <c r="BN35" i="5"/>
  <c r="BO34" i="5"/>
  <c r="BP34" i="5" s="1"/>
  <c r="BJ35" i="5"/>
  <c r="BK34" i="5"/>
  <c r="BL34" i="5" s="1"/>
  <c r="BF35" i="5"/>
  <c r="BG34" i="5"/>
  <c r="BH34" i="5" s="1"/>
  <c r="BC35" i="5"/>
  <c r="BD35" i="5" s="1"/>
  <c r="AO37" i="5"/>
  <c r="AP36" i="5"/>
  <c r="AU38" i="5"/>
  <c r="AV37" i="5"/>
  <c r="AR37" i="5"/>
  <c r="AS36" i="5"/>
  <c r="AL36" i="5"/>
  <c r="AM35" i="5"/>
  <c r="Z36" i="5"/>
  <c r="AA35" i="5"/>
  <c r="AC36" i="5"/>
  <c r="BB36" i="5" s="1"/>
  <c r="AD35" i="5"/>
  <c r="AF37" i="5"/>
  <c r="AG36" i="5"/>
  <c r="W37" i="5"/>
  <c r="X36" i="5"/>
  <c r="CG25" i="7" l="1"/>
  <c r="CG26" i="7" s="1"/>
  <c r="BV25" i="7"/>
  <c r="BV26" i="7" s="1"/>
  <c r="CG37" i="5"/>
  <c r="CH36" i="5"/>
  <c r="CI36" i="5" s="1"/>
  <c r="BY37" i="5"/>
  <c r="BZ36" i="5"/>
  <c r="CA36" i="5" s="1"/>
  <c r="BU37" i="5"/>
  <c r="BV36" i="5"/>
  <c r="BW36" i="5" s="1"/>
  <c r="CC37" i="5"/>
  <c r="CD36" i="5"/>
  <c r="CE36" i="5" s="1"/>
  <c r="BN36" i="5"/>
  <c r="BO35" i="5"/>
  <c r="BP35" i="5" s="1"/>
  <c r="BJ36" i="5"/>
  <c r="BK35" i="5"/>
  <c r="BL35" i="5" s="1"/>
  <c r="BF36" i="5"/>
  <c r="BG35" i="5"/>
  <c r="BH35" i="5" s="1"/>
  <c r="BC36" i="5"/>
  <c r="BD36" i="5" s="1"/>
  <c r="AR38" i="5"/>
  <c r="AS37" i="5"/>
  <c r="AL37" i="5"/>
  <c r="AM36" i="5"/>
  <c r="AU39" i="5"/>
  <c r="AV38" i="5"/>
  <c r="AO38" i="5"/>
  <c r="AP37" i="5"/>
  <c r="W38" i="5"/>
  <c r="X37" i="5"/>
  <c r="AC37" i="5"/>
  <c r="BB37" i="5" s="1"/>
  <c r="AD36" i="5"/>
  <c r="AF38" i="5"/>
  <c r="AG37" i="5"/>
  <c r="Z37" i="5"/>
  <c r="AA36" i="5"/>
  <c r="CC38" i="5" l="1"/>
  <c r="CD37" i="5"/>
  <c r="CE37" i="5" s="1"/>
  <c r="BY38" i="5"/>
  <c r="BZ37" i="5"/>
  <c r="CA37" i="5" s="1"/>
  <c r="BU38" i="5"/>
  <c r="BV37" i="5"/>
  <c r="BW37" i="5" s="1"/>
  <c r="CG38" i="5"/>
  <c r="CH37" i="5"/>
  <c r="CI37" i="5" s="1"/>
  <c r="BN37" i="5"/>
  <c r="BO36" i="5"/>
  <c r="BP36" i="5" s="1"/>
  <c r="BJ37" i="5"/>
  <c r="BK36" i="5"/>
  <c r="BL36" i="5" s="1"/>
  <c r="BF37" i="5"/>
  <c r="BG36" i="5"/>
  <c r="BH36" i="5" s="1"/>
  <c r="BC37" i="5"/>
  <c r="BD37" i="5" s="1"/>
  <c r="AU40" i="5"/>
  <c r="AV39" i="5"/>
  <c r="AO39" i="5"/>
  <c r="AP38" i="5"/>
  <c r="AL38" i="5"/>
  <c r="AM37" i="5"/>
  <c r="AR39" i="5"/>
  <c r="AS38" i="5"/>
  <c r="Z38" i="5"/>
  <c r="AA37" i="5"/>
  <c r="AC38" i="5"/>
  <c r="BB38" i="5" s="1"/>
  <c r="AD37" i="5"/>
  <c r="AF39" i="5"/>
  <c r="AG38" i="5"/>
  <c r="W39" i="5"/>
  <c r="X38" i="5"/>
  <c r="CG39" i="5" l="1"/>
  <c r="CH38" i="5"/>
  <c r="CI38" i="5" s="1"/>
  <c r="BY39" i="5"/>
  <c r="BZ38" i="5"/>
  <c r="CA38" i="5" s="1"/>
  <c r="BU39" i="5"/>
  <c r="BV38" i="5"/>
  <c r="BW38" i="5" s="1"/>
  <c r="CC39" i="5"/>
  <c r="CD38" i="5"/>
  <c r="CE38" i="5" s="1"/>
  <c r="BN38" i="5"/>
  <c r="BO37" i="5"/>
  <c r="BP37" i="5" s="1"/>
  <c r="BJ38" i="5"/>
  <c r="BK37" i="5"/>
  <c r="BL37" i="5" s="1"/>
  <c r="BF38" i="5"/>
  <c r="BG37" i="5"/>
  <c r="BH37" i="5" s="1"/>
  <c r="BC38" i="5"/>
  <c r="BD38" i="5" s="1"/>
  <c r="AR40" i="5"/>
  <c r="AS39" i="5"/>
  <c r="AO40" i="5"/>
  <c r="AP39" i="5"/>
  <c r="AL39" i="5"/>
  <c r="AM38" i="5"/>
  <c r="AU41" i="5"/>
  <c r="AV40" i="5"/>
  <c r="W40" i="5"/>
  <c r="X39" i="5"/>
  <c r="AC39" i="5"/>
  <c r="BB39" i="5" s="1"/>
  <c r="AD38" i="5"/>
  <c r="AF40" i="5"/>
  <c r="AG39" i="5"/>
  <c r="Z39" i="5"/>
  <c r="AA38" i="5"/>
  <c r="BY40" i="5" l="1"/>
  <c r="BZ39" i="5"/>
  <c r="CA39" i="5" s="1"/>
  <c r="CC40" i="5"/>
  <c r="CD39" i="5"/>
  <c r="CE39" i="5" s="1"/>
  <c r="BU40" i="5"/>
  <c r="BV39" i="5"/>
  <c r="BW39" i="5" s="1"/>
  <c r="CG40" i="5"/>
  <c r="CH39" i="5"/>
  <c r="CI39" i="5" s="1"/>
  <c r="BN39" i="5"/>
  <c r="BO38" i="5"/>
  <c r="BP38" i="5" s="1"/>
  <c r="BJ39" i="5"/>
  <c r="BK38" i="5"/>
  <c r="BL38" i="5" s="1"/>
  <c r="BF39" i="5"/>
  <c r="BG38" i="5"/>
  <c r="BH38" i="5" s="1"/>
  <c r="BC39" i="5"/>
  <c r="BD39" i="5" s="1"/>
  <c r="AL40" i="5"/>
  <c r="AM39" i="5"/>
  <c r="AR41" i="5"/>
  <c r="AS40" i="5"/>
  <c r="AU42" i="5"/>
  <c r="AV41" i="5"/>
  <c r="AO41" i="5"/>
  <c r="AP40" i="5"/>
  <c r="Z40" i="5"/>
  <c r="AA39" i="5"/>
  <c r="AC40" i="5"/>
  <c r="BB40" i="5" s="1"/>
  <c r="AD39" i="5"/>
  <c r="AF41" i="5"/>
  <c r="AG40" i="5"/>
  <c r="W41" i="5"/>
  <c r="X40" i="5"/>
  <c r="CG41" i="5" l="1"/>
  <c r="CH40" i="5"/>
  <c r="CI40" i="5" s="1"/>
  <c r="CC41" i="5"/>
  <c r="CD40" i="5"/>
  <c r="CE40" i="5" s="1"/>
  <c r="BU41" i="5"/>
  <c r="BV40" i="5"/>
  <c r="BW40" i="5" s="1"/>
  <c r="BY41" i="5"/>
  <c r="BZ40" i="5"/>
  <c r="CA40" i="5" s="1"/>
  <c r="BN40" i="5"/>
  <c r="BO39" i="5"/>
  <c r="BP39" i="5" s="1"/>
  <c r="BJ40" i="5"/>
  <c r="BK39" i="5"/>
  <c r="BL39" i="5" s="1"/>
  <c r="BF40" i="5"/>
  <c r="BG39" i="5"/>
  <c r="BH39" i="5" s="1"/>
  <c r="BC40" i="5"/>
  <c r="BD40" i="5" s="1"/>
  <c r="AO42" i="5"/>
  <c r="AP41" i="5"/>
  <c r="AL41" i="5"/>
  <c r="AM40" i="5"/>
  <c r="AU43" i="5"/>
  <c r="AV42" i="5"/>
  <c r="AR42" i="5"/>
  <c r="AS41" i="5"/>
  <c r="W42" i="5"/>
  <c r="X41" i="5"/>
  <c r="AC41" i="5"/>
  <c r="BB41" i="5" s="1"/>
  <c r="AD40" i="5"/>
  <c r="AF42" i="5"/>
  <c r="AG41" i="5"/>
  <c r="Z41" i="5"/>
  <c r="AA40" i="5"/>
  <c r="BY42" i="5" l="1"/>
  <c r="BZ41" i="5"/>
  <c r="CA41" i="5" s="1"/>
  <c r="CC42" i="5"/>
  <c r="CD41" i="5"/>
  <c r="CE41" i="5" s="1"/>
  <c r="BU42" i="5"/>
  <c r="BV41" i="5"/>
  <c r="BW41" i="5" s="1"/>
  <c r="CG42" i="5"/>
  <c r="CH41" i="5"/>
  <c r="CI41" i="5" s="1"/>
  <c r="BN41" i="5"/>
  <c r="BO40" i="5"/>
  <c r="BP40" i="5" s="1"/>
  <c r="BJ41" i="5"/>
  <c r="BK40" i="5"/>
  <c r="BL40" i="5" s="1"/>
  <c r="BF41" i="5"/>
  <c r="BG40" i="5"/>
  <c r="BH40" i="5" s="1"/>
  <c r="BC41" i="5"/>
  <c r="BD41" i="5" s="1"/>
  <c r="AU44" i="5"/>
  <c r="AV43" i="5"/>
  <c r="AR43" i="5"/>
  <c r="AS42" i="5"/>
  <c r="AL42" i="5"/>
  <c r="AM41" i="5"/>
  <c r="AO43" i="5"/>
  <c r="AP42" i="5"/>
  <c r="Z42" i="5"/>
  <c r="AA41" i="5"/>
  <c r="AC42" i="5"/>
  <c r="BB42" i="5" s="1"/>
  <c r="AD41" i="5"/>
  <c r="AF43" i="5"/>
  <c r="AG42" i="5"/>
  <c r="W43" i="5"/>
  <c r="X42" i="5"/>
  <c r="CC43" i="5" l="1"/>
  <c r="CD42" i="5"/>
  <c r="CE42" i="5" s="1"/>
  <c r="CG43" i="5"/>
  <c r="CH42" i="5"/>
  <c r="CI42" i="5" s="1"/>
  <c r="BU43" i="5"/>
  <c r="BV42" i="5"/>
  <c r="BW42" i="5" s="1"/>
  <c r="BY43" i="5"/>
  <c r="BZ42" i="5"/>
  <c r="CA42" i="5" s="1"/>
  <c r="BN42" i="5"/>
  <c r="BO41" i="5"/>
  <c r="BP41" i="5" s="1"/>
  <c r="BJ42" i="5"/>
  <c r="BK41" i="5"/>
  <c r="BL41" i="5" s="1"/>
  <c r="BF42" i="5"/>
  <c r="BG41" i="5"/>
  <c r="BH41" i="5" s="1"/>
  <c r="BC42" i="5"/>
  <c r="BD42" i="5" s="1"/>
  <c r="AO44" i="5"/>
  <c r="AP43" i="5"/>
  <c r="AL43" i="5"/>
  <c r="AM42" i="5"/>
  <c r="AR44" i="5"/>
  <c r="AS43" i="5"/>
  <c r="AU45" i="5"/>
  <c r="AV44" i="5"/>
  <c r="W44" i="5"/>
  <c r="X43" i="5"/>
  <c r="AC43" i="5"/>
  <c r="BB43" i="5" s="1"/>
  <c r="AD42" i="5"/>
  <c r="AF44" i="5"/>
  <c r="AG43" i="5"/>
  <c r="Z43" i="5"/>
  <c r="AA42" i="5"/>
  <c r="BY44" i="5" l="1"/>
  <c r="BZ43" i="5"/>
  <c r="CA43" i="5" s="1"/>
  <c r="CG44" i="5"/>
  <c r="CH43" i="5"/>
  <c r="CI43" i="5" s="1"/>
  <c r="BU44" i="5"/>
  <c r="BV43" i="5"/>
  <c r="BW43" i="5" s="1"/>
  <c r="CC44" i="5"/>
  <c r="CD43" i="5"/>
  <c r="CE43" i="5" s="1"/>
  <c r="BN43" i="5"/>
  <c r="BO42" i="5"/>
  <c r="BP42" i="5" s="1"/>
  <c r="BJ43" i="5"/>
  <c r="BK42" i="5"/>
  <c r="BL42" i="5" s="1"/>
  <c r="BF43" i="5"/>
  <c r="BG42" i="5"/>
  <c r="BH42" i="5" s="1"/>
  <c r="BC43" i="5"/>
  <c r="BD43" i="5" s="1"/>
  <c r="AU46" i="5"/>
  <c r="AV45" i="5"/>
  <c r="AL44" i="5"/>
  <c r="AM43" i="5"/>
  <c r="AR45" i="5"/>
  <c r="AS44" i="5"/>
  <c r="AO45" i="5"/>
  <c r="AP44" i="5"/>
  <c r="Z44" i="5"/>
  <c r="AA43" i="5"/>
  <c r="AC44" i="5"/>
  <c r="BB44" i="5" s="1"/>
  <c r="AD43" i="5"/>
  <c r="AF45" i="5"/>
  <c r="AG44" i="5"/>
  <c r="W45" i="5"/>
  <c r="X44" i="5"/>
  <c r="CC45" i="5" l="1"/>
  <c r="CD44" i="5"/>
  <c r="CE44" i="5" s="1"/>
  <c r="CG45" i="5"/>
  <c r="CH44" i="5"/>
  <c r="CI44" i="5" s="1"/>
  <c r="BU45" i="5"/>
  <c r="BV44" i="5"/>
  <c r="BW44" i="5" s="1"/>
  <c r="BY45" i="5"/>
  <c r="BZ44" i="5"/>
  <c r="CA44" i="5" s="1"/>
  <c r="BN44" i="5"/>
  <c r="BO43" i="5"/>
  <c r="BP43" i="5" s="1"/>
  <c r="BJ44" i="5"/>
  <c r="BK43" i="5"/>
  <c r="BL43" i="5" s="1"/>
  <c r="BF44" i="5"/>
  <c r="BG43" i="5"/>
  <c r="BH43" i="5" s="1"/>
  <c r="BC44" i="5"/>
  <c r="BD44" i="5" s="1"/>
  <c r="AO46" i="5"/>
  <c r="AP45" i="5"/>
  <c r="AR46" i="5"/>
  <c r="AS45" i="5"/>
  <c r="AL45" i="5"/>
  <c r="AM44" i="5"/>
  <c r="AU47" i="5"/>
  <c r="AV46" i="5"/>
  <c r="W46" i="5"/>
  <c r="X45" i="5"/>
  <c r="AC45" i="5"/>
  <c r="BB45" i="5" s="1"/>
  <c r="AD44" i="5"/>
  <c r="AF46" i="5"/>
  <c r="AG45" i="5"/>
  <c r="Z45" i="5"/>
  <c r="AA44" i="5"/>
  <c r="BY46" i="5" l="1"/>
  <c r="BZ45" i="5"/>
  <c r="CA45" i="5" s="1"/>
  <c r="CG46" i="5"/>
  <c r="CH45" i="5"/>
  <c r="CI45" i="5" s="1"/>
  <c r="BU46" i="5"/>
  <c r="BV45" i="5"/>
  <c r="BW45" i="5" s="1"/>
  <c r="CC46" i="5"/>
  <c r="CD45" i="5"/>
  <c r="CE45" i="5" s="1"/>
  <c r="BN45" i="5"/>
  <c r="BO44" i="5"/>
  <c r="BP44" i="5" s="1"/>
  <c r="BJ45" i="5"/>
  <c r="BK44" i="5"/>
  <c r="BL44" i="5" s="1"/>
  <c r="BF45" i="5"/>
  <c r="BG44" i="5"/>
  <c r="BH44" i="5" s="1"/>
  <c r="BC45" i="5"/>
  <c r="BD45" i="5" s="1"/>
  <c r="AU48" i="5"/>
  <c r="AV47" i="5"/>
  <c r="AR47" i="5"/>
  <c r="AS46" i="5"/>
  <c r="AO47" i="5"/>
  <c r="AP46" i="5"/>
  <c r="AL46" i="5"/>
  <c r="AM45" i="5"/>
  <c r="Z46" i="5"/>
  <c r="AA45" i="5"/>
  <c r="AC46" i="5"/>
  <c r="BB46" i="5" s="1"/>
  <c r="AD45" i="5"/>
  <c r="AF47" i="5"/>
  <c r="AG46" i="5"/>
  <c r="W47" i="5"/>
  <c r="X46" i="5"/>
  <c r="CC47" i="5" l="1"/>
  <c r="CD46" i="5"/>
  <c r="CE46" i="5" s="1"/>
  <c r="CG47" i="5"/>
  <c r="CH46" i="5"/>
  <c r="CI46" i="5" s="1"/>
  <c r="BU47" i="5"/>
  <c r="BV46" i="5"/>
  <c r="BW46" i="5" s="1"/>
  <c r="BY47" i="5"/>
  <c r="BZ46" i="5"/>
  <c r="CA46" i="5" s="1"/>
  <c r="BN46" i="5"/>
  <c r="BO45" i="5"/>
  <c r="BP45" i="5" s="1"/>
  <c r="BJ46" i="5"/>
  <c r="BK45" i="5"/>
  <c r="BL45" i="5" s="1"/>
  <c r="BF46" i="5"/>
  <c r="BG45" i="5"/>
  <c r="BH45" i="5" s="1"/>
  <c r="BC46" i="5"/>
  <c r="BD46" i="5" s="1"/>
  <c r="AO48" i="5"/>
  <c r="AP47" i="5"/>
  <c r="AU49" i="5"/>
  <c r="AV48" i="5"/>
  <c r="AL47" i="5"/>
  <c r="AM46" i="5"/>
  <c r="AR48" i="5"/>
  <c r="AS47" i="5"/>
  <c r="W48" i="5"/>
  <c r="X47" i="5"/>
  <c r="AC47" i="5"/>
  <c r="BB47" i="5" s="1"/>
  <c r="AD46" i="5"/>
  <c r="Z47" i="5"/>
  <c r="AA46" i="5"/>
  <c r="AF48" i="5"/>
  <c r="AG47" i="5"/>
  <c r="BY48" i="5" l="1"/>
  <c r="BZ47" i="5"/>
  <c r="CA47" i="5" s="1"/>
  <c r="CG48" i="5"/>
  <c r="CH47" i="5"/>
  <c r="CI47" i="5" s="1"/>
  <c r="BU48" i="5"/>
  <c r="BV47" i="5"/>
  <c r="BW47" i="5" s="1"/>
  <c r="CC48" i="5"/>
  <c r="CD47" i="5"/>
  <c r="CE47" i="5" s="1"/>
  <c r="BN47" i="5"/>
  <c r="BO46" i="5"/>
  <c r="BP46" i="5" s="1"/>
  <c r="BJ47" i="5"/>
  <c r="BK46" i="5"/>
  <c r="BL46" i="5" s="1"/>
  <c r="BF47" i="5"/>
  <c r="BG46" i="5"/>
  <c r="BH46" i="5" s="1"/>
  <c r="BC47" i="5"/>
  <c r="BD47" i="5" s="1"/>
  <c r="AR49" i="5"/>
  <c r="AS48" i="5"/>
  <c r="AL48" i="5"/>
  <c r="AM47" i="5"/>
  <c r="AO49" i="5"/>
  <c r="AP48" i="5"/>
  <c r="AU50" i="5"/>
  <c r="AV49" i="5"/>
  <c r="AF49" i="5"/>
  <c r="AG48" i="5"/>
  <c r="Z48" i="5"/>
  <c r="AA47" i="5"/>
  <c r="W49" i="5"/>
  <c r="X48" i="5"/>
  <c r="AC48" i="5"/>
  <c r="BB48" i="5" s="1"/>
  <c r="AD47" i="5"/>
  <c r="CC49" i="5" l="1"/>
  <c r="CD48" i="5"/>
  <c r="CE48" i="5" s="1"/>
  <c r="CG49" i="5"/>
  <c r="CH48" i="5"/>
  <c r="CI48" i="5" s="1"/>
  <c r="BU49" i="5"/>
  <c r="BV48" i="5"/>
  <c r="BW48" i="5" s="1"/>
  <c r="BY49" i="5"/>
  <c r="BZ48" i="5"/>
  <c r="CA48" i="5" s="1"/>
  <c r="BN48" i="5"/>
  <c r="BO47" i="5"/>
  <c r="BP47" i="5" s="1"/>
  <c r="BJ48" i="5"/>
  <c r="BK47" i="5"/>
  <c r="BL47" i="5" s="1"/>
  <c r="BF48" i="5"/>
  <c r="BG47" i="5"/>
  <c r="BH47" i="5" s="1"/>
  <c r="BC48" i="5"/>
  <c r="BD48" i="5" s="1"/>
  <c r="AO50" i="5"/>
  <c r="AP49" i="5"/>
  <c r="AU51" i="5"/>
  <c r="AV50" i="5"/>
  <c r="AR50" i="5"/>
  <c r="AS49" i="5"/>
  <c r="AL49" i="5"/>
  <c r="AM48" i="5"/>
  <c r="AC49" i="5"/>
  <c r="BB49" i="5" s="1"/>
  <c r="AD48" i="5"/>
  <c r="W50" i="5"/>
  <c r="X49" i="5"/>
  <c r="AF50" i="5"/>
  <c r="AG49" i="5"/>
  <c r="Z49" i="5"/>
  <c r="AA48" i="5"/>
  <c r="BY50" i="5" l="1"/>
  <c r="BZ49" i="5"/>
  <c r="CA49" i="5" s="1"/>
  <c r="CG50" i="5"/>
  <c r="CH49" i="5"/>
  <c r="CI49" i="5" s="1"/>
  <c r="BU50" i="5"/>
  <c r="BV49" i="5"/>
  <c r="BW49" i="5" s="1"/>
  <c r="CC50" i="5"/>
  <c r="CD49" i="5"/>
  <c r="CE49" i="5" s="1"/>
  <c r="BN49" i="5"/>
  <c r="BO48" i="5"/>
  <c r="BP48" i="5" s="1"/>
  <c r="BJ49" i="5"/>
  <c r="BK48" i="5"/>
  <c r="BL48" i="5" s="1"/>
  <c r="BF49" i="5"/>
  <c r="BG48" i="5"/>
  <c r="BH48" i="5" s="1"/>
  <c r="BC49" i="5"/>
  <c r="BD49" i="5" s="1"/>
  <c r="AL50" i="5"/>
  <c r="AM49" i="5"/>
  <c r="AU52" i="5"/>
  <c r="AV51" i="5"/>
  <c r="AO51" i="5"/>
  <c r="AP50" i="5"/>
  <c r="AR51" i="5"/>
  <c r="AS50" i="5"/>
  <c r="Z50" i="5"/>
  <c r="AA49" i="5"/>
  <c r="AF51" i="5"/>
  <c r="AG50" i="5"/>
  <c r="AC50" i="5"/>
  <c r="BB50" i="5" s="1"/>
  <c r="AD49" i="5"/>
  <c r="W51" i="5"/>
  <c r="X50" i="5"/>
  <c r="CC51" i="5" l="1"/>
  <c r="CD50" i="5"/>
  <c r="CE50" i="5" s="1"/>
  <c r="CG51" i="5"/>
  <c r="CH50" i="5"/>
  <c r="CI50" i="5" s="1"/>
  <c r="BU51" i="5"/>
  <c r="BV50" i="5"/>
  <c r="BW50" i="5" s="1"/>
  <c r="BY51" i="5"/>
  <c r="BZ50" i="5"/>
  <c r="CA50" i="5" s="1"/>
  <c r="BN50" i="5"/>
  <c r="BO49" i="5"/>
  <c r="BP49" i="5" s="1"/>
  <c r="BJ50" i="5"/>
  <c r="BK49" i="5"/>
  <c r="BL49" i="5" s="1"/>
  <c r="BF50" i="5"/>
  <c r="BG49" i="5"/>
  <c r="BH49" i="5" s="1"/>
  <c r="BC50" i="5"/>
  <c r="BD50" i="5" s="1"/>
  <c r="AU53" i="5"/>
  <c r="AV52" i="5"/>
  <c r="AR52" i="5"/>
  <c r="AS51" i="5"/>
  <c r="AO52" i="5"/>
  <c r="AP51" i="5"/>
  <c r="AL51" i="5"/>
  <c r="AM50" i="5"/>
  <c r="W52" i="5"/>
  <c r="X51" i="5"/>
  <c r="AC51" i="5"/>
  <c r="BB51" i="5" s="1"/>
  <c r="AD50" i="5"/>
  <c r="Z51" i="5"/>
  <c r="AA50" i="5"/>
  <c r="AF52" i="5"/>
  <c r="AG51" i="5"/>
  <c r="BY52" i="5" l="1"/>
  <c r="BZ51" i="5"/>
  <c r="CA51" i="5" s="1"/>
  <c r="CG52" i="5"/>
  <c r="CH51" i="5"/>
  <c r="CI51" i="5" s="1"/>
  <c r="BU52" i="5"/>
  <c r="BV51" i="5"/>
  <c r="BW51" i="5" s="1"/>
  <c r="CC52" i="5"/>
  <c r="CD51" i="5"/>
  <c r="CE51" i="5" s="1"/>
  <c r="BN51" i="5"/>
  <c r="BO50" i="5"/>
  <c r="BP50" i="5" s="1"/>
  <c r="BJ51" i="5"/>
  <c r="BK50" i="5"/>
  <c r="BL50" i="5" s="1"/>
  <c r="BF51" i="5"/>
  <c r="BG50" i="5"/>
  <c r="BH50" i="5" s="1"/>
  <c r="BC51" i="5"/>
  <c r="BD51" i="5" s="1"/>
  <c r="AL52" i="5"/>
  <c r="AM51" i="5"/>
  <c r="AR53" i="5"/>
  <c r="AS52" i="5"/>
  <c r="AU54" i="5"/>
  <c r="AV53" i="5"/>
  <c r="AO53" i="5"/>
  <c r="AP52" i="5"/>
  <c r="W53" i="5"/>
  <c r="X52" i="5"/>
  <c r="AF53" i="5"/>
  <c r="AG52" i="5"/>
  <c r="Z52" i="5"/>
  <c r="AA51" i="5"/>
  <c r="AC52" i="5"/>
  <c r="BB52" i="5" s="1"/>
  <c r="AD51" i="5"/>
  <c r="CC53" i="5" l="1"/>
  <c r="CD52" i="5"/>
  <c r="CE52" i="5" s="1"/>
  <c r="CG53" i="5"/>
  <c r="CH52" i="5"/>
  <c r="CI52" i="5" s="1"/>
  <c r="BU53" i="5"/>
  <c r="BV52" i="5"/>
  <c r="BW52" i="5" s="1"/>
  <c r="BY53" i="5"/>
  <c r="BZ52" i="5"/>
  <c r="CA52" i="5" s="1"/>
  <c r="BN52" i="5"/>
  <c r="BO51" i="5"/>
  <c r="BP51" i="5" s="1"/>
  <c r="BJ52" i="5"/>
  <c r="BK51" i="5"/>
  <c r="BL51" i="5" s="1"/>
  <c r="BF52" i="5"/>
  <c r="BG51" i="5"/>
  <c r="BH51" i="5" s="1"/>
  <c r="BC52" i="5"/>
  <c r="BD52" i="5" s="1"/>
  <c r="AU55" i="5"/>
  <c r="AV54" i="5"/>
  <c r="AL53" i="5"/>
  <c r="AM52" i="5"/>
  <c r="AO54" i="5"/>
  <c r="AP53" i="5"/>
  <c r="AR54" i="5"/>
  <c r="AS53" i="5"/>
  <c r="Z53" i="5"/>
  <c r="AA52" i="5"/>
  <c r="AC53" i="5"/>
  <c r="BB53" i="5" s="1"/>
  <c r="AD52" i="5"/>
  <c r="AF54" i="5"/>
  <c r="AG53" i="5"/>
  <c r="W54" i="5"/>
  <c r="X53" i="5"/>
  <c r="BY54" i="5" l="1"/>
  <c r="BZ53" i="5"/>
  <c r="CA53" i="5" s="1"/>
  <c r="CG54" i="5"/>
  <c r="CH53" i="5"/>
  <c r="CI53" i="5" s="1"/>
  <c r="BU54" i="5"/>
  <c r="BV53" i="5"/>
  <c r="BW53" i="5" s="1"/>
  <c r="CC54" i="5"/>
  <c r="CD53" i="5"/>
  <c r="CE53" i="5" s="1"/>
  <c r="BN53" i="5"/>
  <c r="BO52" i="5"/>
  <c r="BP52" i="5" s="1"/>
  <c r="BJ53" i="5"/>
  <c r="BK52" i="5"/>
  <c r="BL52" i="5" s="1"/>
  <c r="BF53" i="5"/>
  <c r="BG52" i="5"/>
  <c r="BH52" i="5" s="1"/>
  <c r="BC53" i="5"/>
  <c r="BD53" i="5" s="1"/>
  <c r="AR55" i="5"/>
  <c r="AS54" i="5"/>
  <c r="AL54" i="5"/>
  <c r="AM53" i="5"/>
  <c r="AO55" i="5"/>
  <c r="AP54" i="5"/>
  <c r="AU56" i="5"/>
  <c r="AV55" i="5"/>
  <c r="AC54" i="5"/>
  <c r="BB54" i="5" s="1"/>
  <c r="AD53" i="5"/>
  <c r="W55" i="5"/>
  <c r="X54" i="5"/>
  <c r="AF55" i="5"/>
  <c r="AG54" i="5"/>
  <c r="Z54" i="5"/>
  <c r="AA53" i="5"/>
  <c r="CC55" i="5" l="1"/>
  <c r="CD54" i="5"/>
  <c r="CE54" i="5" s="1"/>
  <c r="CG55" i="5"/>
  <c r="CH54" i="5"/>
  <c r="CI54" i="5" s="1"/>
  <c r="BU55" i="5"/>
  <c r="BV54" i="5"/>
  <c r="BW54" i="5" s="1"/>
  <c r="BY55" i="5"/>
  <c r="BZ54" i="5"/>
  <c r="CA54" i="5" s="1"/>
  <c r="BN54" i="5"/>
  <c r="BO53" i="5"/>
  <c r="BP53" i="5" s="1"/>
  <c r="BJ54" i="5"/>
  <c r="BK53" i="5"/>
  <c r="BL53" i="5" s="1"/>
  <c r="BF54" i="5"/>
  <c r="BG53" i="5"/>
  <c r="BH53" i="5" s="1"/>
  <c r="BC54" i="5"/>
  <c r="BD54" i="5" s="1"/>
  <c r="AU57" i="5"/>
  <c r="AV56" i="5"/>
  <c r="AR56" i="5"/>
  <c r="AS55" i="5"/>
  <c r="AO56" i="5"/>
  <c r="AP55" i="5"/>
  <c r="AL55" i="5"/>
  <c r="AM54" i="5"/>
  <c r="Z55" i="5"/>
  <c r="AA54" i="5"/>
  <c r="AF56" i="5"/>
  <c r="AG55" i="5"/>
  <c r="W56" i="5"/>
  <c r="X55" i="5"/>
  <c r="AC55" i="5"/>
  <c r="BB55" i="5" s="1"/>
  <c r="AD54" i="5"/>
  <c r="BY56" i="5" l="1"/>
  <c r="BZ55" i="5"/>
  <c r="CA55" i="5" s="1"/>
  <c r="CG56" i="5"/>
  <c r="CH55" i="5"/>
  <c r="CI55" i="5" s="1"/>
  <c r="BU56" i="5"/>
  <c r="BV55" i="5"/>
  <c r="BW55" i="5" s="1"/>
  <c r="CC56" i="5"/>
  <c r="CD55" i="5"/>
  <c r="CE55" i="5" s="1"/>
  <c r="BN55" i="5"/>
  <c r="BO54" i="5"/>
  <c r="BP54" i="5" s="1"/>
  <c r="BJ55" i="5"/>
  <c r="BK54" i="5"/>
  <c r="BL54" i="5" s="1"/>
  <c r="BF55" i="5"/>
  <c r="BG54" i="5"/>
  <c r="BH54" i="5" s="1"/>
  <c r="BC55" i="5"/>
  <c r="BD55" i="5" s="1"/>
  <c r="AL56" i="5"/>
  <c r="AM55" i="5"/>
  <c r="AR57" i="5"/>
  <c r="AS56" i="5"/>
  <c r="AU58" i="5"/>
  <c r="AV57" i="5"/>
  <c r="AO57" i="5"/>
  <c r="AP56" i="5"/>
  <c r="AF57" i="5"/>
  <c r="AG56" i="5"/>
  <c r="Z56" i="5"/>
  <c r="AA55" i="5"/>
  <c r="AC56" i="5"/>
  <c r="BB56" i="5" s="1"/>
  <c r="AD55" i="5"/>
  <c r="W57" i="5"/>
  <c r="X56" i="5"/>
  <c r="CC57" i="5" l="1"/>
  <c r="CD56" i="5"/>
  <c r="CE56" i="5" s="1"/>
  <c r="CG57" i="5"/>
  <c r="CH56" i="5"/>
  <c r="CI56" i="5" s="1"/>
  <c r="BU57" i="5"/>
  <c r="BV56" i="5"/>
  <c r="BW56" i="5" s="1"/>
  <c r="BY57" i="5"/>
  <c r="BZ56" i="5"/>
  <c r="CA56" i="5" s="1"/>
  <c r="BN56" i="5"/>
  <c r="BO55" i="5"/>
  <c r="BP55" i="5" s="1"/>
  <c r="BJ56" i="5"/>
  <c r="BK55" i="5"/>
  <c r="BL55" i="5" s="1"/>
  <c r="BF56" i="5"/>
  <c r="BG55" i="5"/>
  <c r="BH55" i="5" s="1"/>
  <c r="BC56" i="5"/>
  <c r="BD56" i="5" s="1"/>
  <c r="AO58" i="5"/>
  <c r="AP57" i="5"/>
  <c r="AR58" i="5"/>
  <c r="AS57" i="5"/>
  <c r="AU59" i="5"/>
  <c r="AV58" i="5"/>
  <c r="AL57" i="5"/>
  <c r="AM56" i="5"/>
  <c r="AC57" i="5"/>
  <c r="BB57" i="5" s="1"/>
  <c r="AD56" i="5"/>
  <c r="W58" i="5"/>
  <c r="X57" i="5"/>
  <c r="AF58" i="5"/>
  <c r="AG57" i="5"/>
  <c r="Z57" i="5"/>
  <c r="AA56" i="5"/>
  <c r="BY58" i="5" l="1"/>
  <c r="BZ57" i="5"/>
  <c r="CA57" i="5" s="1"/>
  <c r="CG58" i="5"/>
  <c r="CH57" i="5"/>
  <c r="CI57" i="5" s="1"/>
  <c r="BU58" i="5"/>
  <c r="BV57" i="5"/>
  <c r="BW57" i="5" s="1"/>
  <c r="CC58" i="5"/>
  <c r="CD57" i="5"/>
  <c r="CE57" i="5" s="1"/>
  <c r="BN57" i="5"/>
  <c r="BO56" i="5"/>
  <c r="BP56" i="5" s="1"/>
  <c r="BJ57" i="5"/>
  <c r="BK56" i="5"/>
  <c r="BL56" i="5" s="1"/>
  <c r="BF57" i="5"/>
  <c r="BG56" i="5"/>
  <c r="BH56" i="5" s="1"/>
  <c r="BC57" i="5"/>
  <c r="BD57" i="5" s="1"/>
  <c r="AU60" i="5"/>
  <c r="AV59" i="5"/>
  <c r="AR59" i="5"/>
  <c r="AS58" i="5"/>
  <c r="AL58" i="5"/>
  <c r="AM57" i="5"/>
  <c r="AO59" i="5"/>
  <c r="AP58" i="5"/>
  <c r="Z58" i="5"/>
  <c r="AA57" i="5"/>
  <c r="W59" i="5"/>
  <c r="X58" i="5"/>
  <c r="AF59" i="5"/>
  <c r="AG58" i="5"/>
  <c r="AC58" i="5"/>
  <c r="BB58" i="5" s="1"/>
  <c r="AD57" i="5"/>
  <c r="CC59" i="5" l="1"/>
  <c r="CD58" i="5"/>
  <c r="CE58" i="5" s="1"/>
  <c r="CG59" i="5"/>
  <c r="CH58" i="5"/>
  <c r="CI58" i="5" s="1"/>
  <c r="BU59" i="5"/>
  <c r="BV58" i="5"/>
  <c r="BW58" i="5" s="1"/>
  <c r="BY59" i="5"/>
  <c r="BZ58" i="5"/>
  <c r="CA58" i="5" s="1"/>
  <c r="BN58" i="5"/>
  <c r="BO57" i="5"/>
  <c r="BP57" i="5" s="1"/>
  <c r="BJ58" i="5"/>
  <c r="BK57" i="5"/>
  <c r="BL57" i="5" s="1"/>
  <c r="BF58" i="5"/>
  <c r="BG57" i="5"/>
  <c r="BH57" i="5" s="1"/>
  <c r="BC58" i="5"/>
  <c r="BD58" i="5" s="1"/>
  <c r="AO60" i="5"/>
  <c r="AP59" i="5"/>
  <c r="AR60" i="5"/>
  <c r="AS59" i="5"/>
  <c r="AL59" i="5"/>
  <c r="AM58" i="5"/>
  <c r="AU61" i="5"/>
  <c r="AV60" i="5"/>
  <c r="AF60" i="5"/>
  <c r="AG59" i="5"/>
  <c r="AC59" i="5"/>
  <c r="BB59" i="5" s="1"/>
  <c r="AD58" i="5"/>
  <c r="W60" i="5"/>
  <c r="X59" i="5"/>
  <c r="Z59" i="5"/>
  <c r="AA58" i="5"/>
  <c r="BY60" i="5" l="1"/>
  <c r="BZ59" i="5"/>
  <c r="CA59" i="5" s="1"/>
  <c r="CG60" i="5"/>
  <c r="CH59" i="5"/>
  <c r="CI59" i="5" s="1"/>
  <c r="BU60" i="5"/>
  <c r="BV59" i="5"/>
  <c r="BW59" i="5" s="1"/>
  <c r="CC60" i="5"/>
  <c r="CD59" i="5"/>
  <c r="CE59" i="5" s="1"/>
  <c r="BN59" i="5"/>
  <c r="BO58" i="5"/>
  <c r="BP58" i="5" s="1"/>
  <c r="BJ59" i="5"/>
  <c r="BK58" i="5"/>
  <c r="BL58" i="5" s="1"/>
  <c r="BF59" i="5"/>
  <c r="BG58" i="5"/>
  <c r="BH58" i="5" s="1"/>
  <c r="BC59" i="5"/>
  <c r="BD59" i="5" s="1"/>
  <c r="AU62" i="5"/>
  <c r="AV61" i="5"/>
  <c r="AO61" i="5"/>
  <c r="AP60" i="5"/>
  <c r="AL60" i="5"/>
  <c r="AM59" i="5"/>
  <c r="AR61" i="5"/>
  <c r="AS60" i="5"/>
  <c r="W61" i="5"/>
  <c r="X60" i="5"/>
  <c r="Z60" i="5"/>
  <c r="AA59" i="5"/>
  <c r="AC60" i="5"/>
  <c r="BB60" i="5" s="1"/>
  <c r="AD59" i="5"/>
  <c r="AF61" i="5"/>
  <c r="AG60" i="5"/>
  <c r="CC61" i="5" l="1"/>
  <c r="CD60" i="5"/>
  <c r="CE60" i="5" s="1"/>
  <c r="CG61" i="5"/>
  <c r="CH60" i="5"/>
  <c r="CI60" i="5" s="1"/>
  <c r="BU61" i="5"/>
  <c r="BV60" i="5"/>
  <c r="BW60" i="5" s="1"/>
  <c r="BY61" i="5"/>
  <c r="BZ60" i="5"/>
  <c r="CA60" i="5" s="1"/>
  <c r="BN60" i="5"/>
  <c r="BO59" i="5"/>
  <c r="BP59" i="5" s="1"/>
  <c r="BJ60" i="5"/>
  <c r="BK59" i="5"/>
  <c r="BL59" i="5" s="1"/>
  <c r="BF60" i="5"/>
  <c r="BG59" i="5"/>
  <c r="BH59" i="5" s="1"/>
  <c r="BC60" i="5"/>
  <c r="BD60" i="5" s="1"/>
  <c r="AR62" i="5"/>
  <c r="AS61" i="5"/>
  <c r="AO62" i="5"/>
  <c r="AP61" i="5"/>
  <c r="AL61" i="5"/>
  <c r="AM60" i="5"/>
  <c r="AU63" i="5"/>
  <c r="AV62" i="5"/>
  <c r="AF62" i="5"/>
  <c r="AG61" i="5"/>
  <c r="Z61" i="5"/>
  <c r="AA60" i="5"/>
  <c r="W62" i="5"/>
  <c r="X61" i="5"/>
  <c r="AC61" i="5"/>
  <c r="BB61" i="5" s="1"/>
  <c r="AD60" i="5"/>
  <c r="BY62" i="5" l="1"/>
  <c r="BZ61" i="5"/>
  <c r="CA61" i="5" s="1"/>
  <c r="CG62" i="5"/>
  <c r="CH61" i="5"/>
  <c r="CI61" i="5" s="1"/>
  <c r="BU62" i="5"/>
  <c r="BV61" i="5"/>
  <c r="BW61" i="5" s="1"/>
  <c r="CC62" i="5"/>
  <c r="CD61" i="5"/>
  <c r="CE61" i="5" s="1"/>
  <c r="BN61" i="5"/>
  <c r="BO60" i="5"/>
  <c r="BP60" i="5" s="1"/>
  <c r="BJ61" i="5"/>
  <c r="BK60" i="5"/>
  <c r="BL60" i="5" s="1"/>
  <c r="BF61" i="5"/>
  <c r="BG60" i="5"/>
  <c r="BH60" i="5" s="1"/>
  <c r="BC61" i="5"/>
  <c r="BD61" i="5" s="1"/>
  <c r="AL62" i="5"/>
  <c r="AM61" i="5"/>
  <c r="AO63" i="5"/>
  <c r="AP62" i="5"/>
  <c r="AU64" i="5"/>
  <c r="AV63" i="5"/>
  <c r="AR63" i="5"/>
  <c r="AS62" i="5"/>
  <c r="W63" i="5"/>
  <c r="X62" i="5"/>
  <c r="AF63" i="5"/>
  <c r="AG62" i="5"/>
  <c r="AC62" i="5"/>
  <c r="BB62" i="5" s="1"/>
  <c r="AD61" i="5"/>
  <c r="Z62" i="5"/>
  <c r="AA61" i="5"/>
  <c r="CC63" i="5" l="1"/>
  <c r="CD62" i="5"/>
  <c r="CE62" i="5" s="1"/>
  <c r="CG63" i="5"/>
  <c r="CH62" i="5"/>
  <c r="CI62" i="5" s="1"/>
  <c r="BU63" i="5"/>
  <c r="BV62" i="5"/>
  <c r="BW62" i="5" s="1"/>
  <c r="BY63" i="5"/>
  <c r="BZ62" i="5"/>
  <c r="CA62" i="5" s="1"/>
  <c r="BN62" i="5"/>
  <c r="BO61" i="5"/>
  <c r="BP61" i="5" s="1"/>
  <c r="BJ62" i="5"/>
  <c r="BK61" i="5"/>
  <c r="BL61" i="5" s="1"/>
  <c r="BF62" i="5"/>
  <c r="BG61" i="5"/>
  <c r="BH61" i="5" s="1"/>
  <c r="BC62" i="5"/>
  <c r="BD62" i="5" s="1"/>
  <c r="AO64" i="5"/>
  <c r="AP63" i="5"/>
  <c r="AR64" i="5"/>
  <c r="AS63" i="5"/>
  <c r="AU65" i="5"/>
  <c r="AV64" i="5"/>
  <c r="AL63" i="5"/>
  <c r="AM62" i="5"/>
  <c r="Z63" i="5"/>
  <c r="AA62" i="5"/>
  <c r="AC63" i="5"/>
  <c r="BB63" i="5" s="1"/>
  <c r="AD62" i="5"/>
  <c r="W64" i="5"/>
  <c r="X63" i="5"/>
  <c r="AF64" i="5"/>
  <c r="AG63" i="5"/>
  <c r="BY64" i="5" l="1"/>
  <c r="BZ63" i="5"/>
  <c r="CA63" i="5" s="1"/>
  <c r="CG64" i="5"/>
  <c r="CH63" i="5"/>
  <c r="CI63" i="5" s="1"/>
  <c r="BU64" i="5"/>
  <c r="BV63" i="5"/>
  <c r="BW63" i="5" s="1"/>
  <c r="CC64" i="5"/>
  <c r="CD63" i="5"/>
  <c r="CE63" i="5" s="1"/>
  <c r="BN63" i="5"/>
  <c r="BO62" i="5"/>
  <c r="BP62" i="5" s="1"/>
  <c r="BJ63" i="5"/>
  <c r="BK62" i="5"/>
  <c r="BL62" i="5" s="1"/>
  <c r="BF63" i="5"/>
  <c r="BG62" i="5"/>
  <c r="BH62" i="5" s="1"/>
  <c r="BC63" i="5"/>
  <c r="BD63" i="5" s="1"/>
  <c r="AU66" i="5"/>
  <c r="AV65" i="5"/>
  <c r="AO65" i="5"/>
  <c r="AP64" i="5"/>
  <c r="AL64" i="5"/>
  <c r="AM63" i="5"/>
  <c r="AR65" i="5"/>
  <c r="AS64" i="5"/>
  <c r="AC64" i="5"/>
  <c r="BB64" i="5" s="1"/>
  <c r="AD63" i="5"/>
  <c r="W65" i="5"/>
  <c r="X64" i="5"/>
  <c r="Z64" i="5"/>
  <c r="AA63" i="5"/>
  <c r="AF65" i="5"/>
  <c r="AG64" i="5"/>
  <c r="CC65" i="5" l="1"/>
  <c r="CD64" i="5"/>
  <c r="CE64" i="5" s="1"/>
  <c r="CG65" i="5"/>
  <c r="CH64" i="5"/>
  <c r="CI64" i="5" s="1"/>
  <c r="BU65" i="5"/>
  <c r="BV64" i="5"/>
  <c r="BW64" i="5" s="1"/>
  <c r="BY65" i="5"/>
  <c r="BZ64" i="5"/>
  <c r="CA64" i="5" s="1"/>
  <c r="BN64" i="5"/>
  <c r="BO63" i="5"/>
  <c r="BP63" i="5" s="1"/>
  <c r="BJ64" i="5"/>
  <c r="BK63" i="5"/>
  <c r="BL63" i="5" s="1"/>
  <c r="BF64" i="5"/>
  <c r="BG63" i="5"/>
  <c r="BH63" i="5" s="1"/>
  <c r="BC64" i="5"/>
  <c r="BD64" i="5" s="1"/>
  <c r="AR66" i="5"/>
  <c r="AS65" i="5"/>
  <c r="AO66" i="5"/>
  <c r="AP65" i="5"/>
  <c r="AL65" i="5"/>
  <c r="AM64" i="5"/>
  <c r="AU67" i="5"/>
  <c r="AV66" i="5"/>
  <c r="W66" i="5"/>
  <c r="X65" i="5"/>
  <c r="AF66" i="5"/>
  <c r="AG65" i="5"/>
  <c r="Z65" i="5"/>
  <c r="AA64" i="5"/>
  <c r="AC65" i="5"/>
  <c r="BB65" i="5" s="1"/>
  <c r="AD64" i="5"/>
  <c r="CG66" i="5" l="1"/>
  <c r="CH65" i="5"/>
  <c r="CI65" i="5" s="1"/>
  <c r="BY66" i="5"/>
  <c r="BZ65" i="5"/>
  <c r="CA65" i="5" s="1"/>
  <c r="BU66" i="5"/>
  <c r="BV65" i="5"/>
  <c r="BW65" i="5" s="1"/>
  <c r="CC66" i="5"/>
  <c r="CD65" i="5"/>
  <c r="CE65" i="5" s="1"/>
  <c r="BN65" i="5"/>
  <c r="BO64" i="5"/>
  <c r="BP64" i="5" s="1"/>
  <c r="BJ65" i="5"/>
  <c r="BK64" i="5"/>
  <c r="BL64" i="5" s="1"/>
  <c r="BF65" i="5"/>
  <c r="BG64" i="5"/>
  <c r="BH64" i="5" s="1"/>
  <c r="BC65" i="5"/>
  <c r="BD65" i="5" s="1"/>
  <c r="AL66" i="5"/>
  <c r="AM65" i="5"/>
  <c r="AO67" i="5"/>
  <c r="AP66" i="5"/>
  <c r="AU68" i="5"/>
  <c r="AV67" i="5"/>
  <c r="AR67" i="5"/>
  <c r="AS66" i="5"/>
  <c r="AC66" i="5"/>
  <c r="BB66" i="5" s="1"/>
  <c r="AD65" i="5"/>
  <c r="AF67" i="5"/>
  <c r="AG66" i="5"/>
  <c r="W67" i="5"/>
  <c r="X66" i="5"/>
  <c r="Z66" i="5"/>
  <c r="AA65" i="5"/>
  <c r="CC67" i="5" l="1"/>
  <c r="CD66" i="5"/>
  <c r="CE66" i="5" s="1"/>
  <c r="BY67" i="5"/>
  <c r="BZ66" i="5"/>
  <c r="CA66" i="5" s="1"/>
  <c r="BU67" i="5"/>
  <c r="BV66" i="5"/>
  <c r="BW66" i="5" s="1"/>
  <c r="CG67" i="5"/>
  <c r="CH66" i="5"/>
  <c r="CI66" i="5" s="1"/>
  <c r="BN66" i="5"/>
  <c r="BO65" i="5"/>
  <c r="BP65" i="5" s="1"/>
  <c r="BJ66" i="5"/>
  <c r="BK65" i="5"/>
  <c r="BL65" i="5" s="1"/>
  <c r="BF66" i="5"/>
  <c r="BG65" i="5"/>
  <c r="BH65" i="5" s="1"/>
  <c r="BC66" i="5"/>
  <c r="BD66" i="5" s="1"/>
  <c r="AU69" i="5"/>
  <c r="AV68" i="5"/>
  <c r="AL67" i="5"/>
  <c r="AM66" i="5"/>
  <c r="AR68" i="5"/>
  <c r="AS67" i="5"/>
  <c r="AO68" i="5"/>
  <c r="AP67" i="5"/>
  <c r="Z67" i="5"/>
  <c r="AA66" i="5"/>
  <c r="W68" i="5"/>
  <c r="X67" i="5"/>
  <c r="AC67" i="5"/>
  <c r="BB67" i="5" s="1"/>
  <c r="AD66" i="5"/>
  <c r="AF68" i="5"/>
  <c r="AG67" i="5"/>
  <c r="CG68" i="5" l="1"/>
  <c r="CH67" i="5"/>
  <c r="CI67" i="5" s="1"/>
  <c r="BY68" i="5"/>
  <c r="BZ67" i="5"/>
  <c r="CA67" i="5" s="1"/>
  <c r="BU68" i="5"/>
  <c r="BV67" i="5"/>
  <c r="BW67" i="5" s="1"/>
  <c r="CC68" i="5"/>
  <c r="CD67" i="5"/>
  <c r="CE67" i="5" s="1"/>
  <c r="BN67" i="5"/>
  <c r="BO66" i="5"/>
  <c r="BP66" i="5" s="1"/>
  <c r="BJ67" i="5"/>
  <c r="BK66" i="5"/>
  <c r="BL66" i="5" s="1"/>
  <c r="BF67" i="5"/>
  <c r="BG66" i="5"/>
  <c r="BH66" i="5" s="1"/>
  <c r="BC67" i="5"/>
  <c r="BD67" i="5" s="1"/>
  <c r="AO69" i="5"/>
  <c r="AP68" i="5"/>
  <c r="AL68" i="5"/>
  <c r="AM67" i="5"/>
  <c r="AR69" i="5"/>
  <c r="AS68" i="5"/>
  <c r="AU70" i="5"/>
  <c r="AV69" i="5"/>
  <c r="AC68" i="5"/>
  <c r="BB68" i="5" s="1"/>
  <c r="AD67" i="5"/>
  <c r="Z68" i="5"/>
  <c r="AA67" i="5"/>
  <c r="AF69" i="5"/>
  <c r="AG68" i="5"/>
  <c r="W69" i="5"/>
  <c r="X68" i="5"/>
  <c r="CC69" i="5" l="1"/>
  <c r="CD68" i="5"/>
  <c r="CE68" i="5" s="1"/>
  <c r="BY69" i="5"/>
  <c r="BZ68" i="5"/>
  <c r="CA68" i="5" s="1"/>
  <c r="BU69" i="5"/>
  <c r="BV68" i="5"/>
  <c r="BW68" i="5" s="1"/>
  <c r="CG69" i="5"/>
  <c r="CH68" i="5"/>
  <c r="CI68" i="5" s="1"/>
  <c r="BN68" i="5"/>
  <c r="BO67" i="5"/>
  <c r="BP67" i="5" s="1"/>
  <c r="BJ68" i="5"/>
  <c r="BK67" i="5"/>
  <c r="BL67" i="5" s="1"/>
  <c r="BF68" i="5"/>
  <c r="BG67" i="5"/>
  <c r="BH67" i="5" s="1"/>
  <c r="BC68" i="5"/>
  <c r="BD68" i="5" s="1"/>
  <c r="AU71" i="5"/>
  <c r="AV70" i="5"/>
  <c r="AL69" i="5"/>
  <c r="AM68" i="5"/>
  <c r="AR70" i="5"/>
  <c r="AS69" i="5"/>
  <c r="AO70" i="5"/>
  <c r="AP69" i="5"/>
  <c r="Z69" i="5"/>
  <c r="AA68" i="5"/>
  <c r="W70" i="5"/>
  <c r="X69" i="5"/>
  <c r="AF70" i="5"/>
  <c r="AG69" i="5"/>
  <c r="AC69" i="5"/>
  <c r="BB69" i="5" s="1"/>
  <c r="AD68" i="5"/>
  <c r="CG70" i="5" l="1"/>
  <c r="CH69" i="5"/>
  <c r="CI69" i="5" s="1"/>
  <c r="BY70" i="5"/>
  <c r="BZ69" i="5"/>
  <c r="CA69" i="5" s="1"/>
  <c r="BU70" i="5"/>
  <c r="BV69" i="5"/>
  <c r="BW69" i="5" s="1"/>
  <c r="CC70" i="5"/>
  <c r="CD69" i="5"/>
  <c r="CE69" i="5" s="1"/>
  <c r="BN69" i="5"/>
  <c r="BO68" i="5"/>
  <c r="BP68" i="5" s="1"/>
  <c r="BJ69" i="5"/>
  <c r="BK68" i="5"/>
  <c r="BL68" i="5" s="1"/>
  <c r="BF69" i="5"/>
  <c r="BG68" i="5"/>
  <c r="BH68" i="5" s="1"/>
  <c r="BC69" i="5"/>
  <c r="BD69" i="5" s="1"/>
  <c r="AO71" i="5"/>
  <c r="AP70" i="5"/>
  <c r="AR71" i="5"/>
  <c r="AS70" i="5"/>
  <c r="AL70" i="5"/>
  <c r="AM69" i="5"/>
  <c r="AU72" i="5"/>
  <c r="AV71" i="5"/>
  <c r="AC70" i="5"/>
  <c r="BB70" i="5" s="1"/>
  <c r="AD69" i="5"/>
  <c r="W71" i="5"/>
  <c r="X70" i="5"/>
  <c r="AF71" i="5"/>
  <c r="AG70" i="5"/>
  <c r="Z70" i="5"/>
  <c r="AA69" i="5"/>
  <c r="CC71" i="5" l="1"/>
  <c r="CD70" i="5"/>
  <c r="CE70" i="5" s="1"/>
  <c r="BY71" i="5"/>
  <c r="BZ70" i="5"/>
  <c r="CA70" i="5" s="1"/>
  <c r="BU71" i="5"/>
  <c r="BV70" i="5"/>
  <c r="BW70" i="5" s="1"/>
  <c r="CG71" i="5"/>
  <c r="CH70" i="5"/>
  <c r="CI70" i="5" s="1"/>
  <c r="BN70" i="5"/>
  <c r="BO69" i="5"/>
  <c r="BP69" i="5" s="1"/>
  <c r="BJ70" i="5"/>
  <c r="BK69" i="5"/>
  <c r="BL69" i="5" s="1"/>
  <c r="BF70" i="5"/>
  <c r="BG69" i="5"/>
  <c r="BH69" i="5" s="1"/>
  <c r="BC70" i="5"/>
  <c r="BD70" i="5" s="1"/>
  <c r="AU73" i="5"/>
  <c r="AV72" i="5"/>
  <c r="AL71" i="5"/>
  <c r="AM70" i="5"/>
  <c r="AO72" i="5"/>
  <c r="AP71" i="5"/>
  <c r="AR72" i="5"/>
  <c r="AS71" i="5"/>
  <c r="Z71" i="5"/>
  <c r="AA70" i="5"/>
  <c r="W72" i="5"/>
  <c r="X71" i="5"/>
  <c r="AF72" i="5"/>
  <c r="AG71" i="5"/>
  <c r="AC71" i="5"/>
  <c r="BB71" i="5" s="1"/>
  <c r="AD70" i="5"/>
  <c r="CG72" i="5" l="1"/>
  <c r="CH71" i="5"/>
  <c r="CI71" i="5" s="1"/>
  <c r="BY72" i="5"/>
  <c r="BZ71" i="5"/>
  <c r="CA71" i="5" s="1"/>
  <c r="BU72" i="5"/>
  <c r="BV71" i="5"/>
  <c r="BW71" i="5" s="1"/>
  <c r="CC72" i="5"/>
  <c r="CD71" i="5"/>
  <c r="CE71" i="5" s="1"/>
  <c r="BN71" i="5"/>
  <c r="BO70" i="5"/>
  <c r="BP70" i="5" s="1"/>
  <c r="BJ71" i="5"/>
  <c r="BK70" i="5"/>
  <c r="BL70" i="5" s="1"/>
  <c r="BF71" i="5"/>
  <c r="BG70" i="5"/>
  <c r="BH70" i="5" s="1"/>
  <c r="BC71" i="5"/>
  <c r="BD71" i="5" s="1"/>
  <c r="AR73" i="5"/>
  <c r="AS72" i="5"/>
  <c r="AU74" i="5"/>
  <c r="AV73" i="5"/>
  <c r="AO73" i="5"/>
  <c r="AP72" i="5"/>
  <c r="AL72" i="5"/>
  <c r="AM71" i="5"/>
  <c r="W73" i="5"/>
  <c r="X72" i="5"/>
  <c r="AC72" i="5"/>
  <c r="BB72" i="5" s="1"/>
  <c r="AD71" i="5"/>
  <c r="AF73" i="5"/>
  <c r="AG72" i="5"/>
  <c r="Z72" i="5"/>
  <c r="AA71" i="5"/>
  <c r="CC73" i="5" l="1"/>
  <c r="CD72" i="5"/>
  <c r="CE72" i="5" s="1"/>
  <c r="BY73" i="5"/>
  <c r="BZ72" i="5"/>
  <c r="CA72" i="5" s="1"/>
  <c r="BU73" i="5"/>
  <c r="BV72" i="5"/>
  <c r="BW72" i="5" s="1"/>
  <c r="CG73" i="5"/>
  <c r="CH72" i="5"/>
  <c r="CI72" i="5" s="1"/>
  <c r="BN72" i="5"/>
  <c r="BO71" i="5"/>
  <c r="BP71" i="5" s="1"/>
  <c r="BJ72" i="5"/>
  <c r="BK71" i="5"/>
  <c r="BL71" i="5" s="1"/>
  <c r="BF72" i="5"/>
  <c r="BG71" i="5"/>
  <c r="BH71" i="5" s="1"/>
  <c r="BC72" i="5"/>
  <c r="BD72" i="5" s="1"/>
  <c r="AU75" i="5"/>
  <c r="AV74" i="5"/>
  <c r="AR74" i="5"/>
  <c r="AS73" i="5"/>
  <c r="AL73" i="5"/>
  <c r="AM72" i="5"/>
  <c r="AO74" i="5"/>
  <c r="AP73" i="5"/>
  <c r="Z73" i="5"/>
  <c r="AA72" i="5"/>
  <c r="AC73" i="5"/>
  <c r="BB73" i="5" s="1"/>
  <c r="AD72" i="5"/>
  <c r="AF74" i="5"/>
  <c r="AG73" i="5"/>
  <c r="W74" i="5"/>
  <c r="X73" i="5"/>
  <c r="CG74" i="5" l="1"/>
  <c r="CH73" i="5"/>
  <c r="CI73" i="5" s="1"/>
  <c r="BY74" i="5"/>
  <c r="BZ73" i="5"/>
  <c r="CA73" i="5" s="1"/>
  <c r="BU74" i="5"/>
  <c r="BV73" i="5"/>
  <c r="BW73" i="5" s="1"/>
  <c r="CC74" i="5"/>
  <c r="CD73" i="5"/>
  <c r="CE73" i="5" s="1"/>
  <c r="BN73" i="5"/>
  <c r="BO72" i="5"/>
  <c r="BP72" i="5" s="1"/>
  <c r="BJ73" i="5"/>
  <c r="BK72" i="5"/>
  <c r="BL72" i="5" s="1"/>
  <c r="BF73" i="5"/>
  <c r="BG72" i="5"/>
  <c r="BH72" i="5" s="1"/>
  <c r="BC73" i="5"/>
  <c r="BD73" i="5" s="1"/>
  <c r="AO75" i="5"/>
  <c r="AP74" i="5"/>
  <c r="AR75" i="5"/>
  <c r="AS74" i="5"/>
  <c r="AU76" i="5"/>
  <c r="AV75" i="5"/>
  <c r="AL74" i="5"/>
  <c r="AM73" i="5"/>
  <c r="AF75" i="5"/>
  <c r="AG74" i="5"/>
  <c r="Z74" i="5"/>
  <c r="AA73" i="5"/>
  <c r="W75" i="5"/>
  <c r="X74" i="5"/>
  <c r="AC74" i="5"/>
  <c r="BB74" i="5" s="1"/>
  <c r="AD73" i="5"/>
  <c r="CC75" i="5" l="1"/>
  <c r="CD74" i="5"/>
  <c r="CE74" i="5" s="1"/>
  <c r="BY75" i="5"/>
  <c r="BZ74" i="5"/>
  <c r="CA74" i="5" s="1"/>
  <c r="BU75" i="5"/>
  <c r="BV74" i="5"/>
  <c r="BW74" i="5" s="1"/>
  <c r="CG75" i="5"/>
  <c r="CH74" i="5"/>
  <c r="CI74" i="5" s="1"/>
  <c r="BN74" i="5"/>
  <c r="BO73" i="5"/>
  <c r="BP73" i="5" s="1"/>
  <c r="BJ74" i="5"/>
  <c r="BK73" i="5"/>
  <c r="BL73" i="5" s="1"/>
  <c r="BF74" i="5"/>
  <c r="BG73" i="5"/>
  <c r="BH73" i="5" s="1"/>
  <c r="BC74" i="5"/>
  <c r="BD74" i="5" s="1"/>
  <c r="AL75" i="5"/>
  <c r="AM74" i="5"/>
  <c r="AU77" i="5"/>
  <c r="AV76" i="5"/>
  <c r="AR76" i="5"/>
  <c r="AS75" i="5"/>
  <c r="AO76" i="5"/>
  <c r="AP75" i="5"/>
  <c r="AC75" i="5"/>
  <c r="BB75" i="5" s="1"/>
  <c r="AD74" i="5"/>
  <c r="Z75" i="5"/>
  <c r="AA74" i="5"/>
  <c r="W76" i="5"/>
  <c r="X75" i="5"/>
  <c r="AF76" i="5"/>
  <c r="AG75" i="5"/>
  <c r="CG76" i="5" l="1"/>
  <c r="CH75" i="5"/>
  <c r="CI75" i="5" s="1"/>
  <c r="BY76" i="5"/>
  <c r="BZ75" i="5"/>
  <c r="CA75" i="5" s="1"/>
  <c r="BU76" i="5"/>
  <c r="BV75" i="5"/>
  <c r="BW75" i="5" s="1"/>
  <c r="CC76" i="5"/>
  <c r="CD75" i="5"/>
  <c r="CE75" i="5" s="1"/>
  <c r="BN75" i="5"/>
  <c r="BO74" i="5"/>
  <c r="BP74" i="5" s="1"/>
  <c r="BJ75" i="5"/>
  <c r="BK74" i="5"/>
  <c r="BL74" i="5" s="1"/>
  <c r="BF75" i="5"/>
  <c r="BG74" i="5"/>
  <c r="BH74" i="5" s="1"/>
  <c r="BC75" i="5"/>
  <c r="BD75" i="5" s="1"/>
  <c r="AR77" i="5"/>
  <c r="AS76" i="5"/>
  <c r="AL76" i="5"/>
  <c r="AM75" i="5"/>
  <c r="AU78" i="5"/>
  <c r="AV77" i="5"/>
  <c r="AO77" i="5"/>
  <c r="AP76" i="5"/>
  <c r="W77" i="5"/>
  <c r="X76" i="5"/>
  <c r="Z76" i="5"/>
  <c r="AA75" i="5"/>
  <c r="AC76" i="5"/>
  <c r="BB76" i="5" s="1"/>
  <c r="AD75" i="5"/>
  <c r="AF77" i="5"/>
  <c r="AG76" i="5"/>
  <c r="CC77" i="5" l="1"/>
  <c r="CD76" i="5"/>
  <c r="CE76" i="5" s="1"/>
  <c r="BY77" i="5"/>
  <c r="BZ76" i="5"/>
  <c r="CA76" i="5" s="1"/>
  <c r="BU77" i="5"/>
  <c r="BV76" i="5"/>
  <c r="BW76" i="5" s="1"/>
  <c r="CG77" i="5"/>
  <c r="CH76" i="5"/>
  <c r="CI76" i="5" s="1"/>
  <c r="BN76" i="5"/>
  <c r="BO75" i="5"/>
  <c r="BP75" i="5" s="1"/>
  <c r="BJ76" i="5"/>
  <c r="BK75" i="5"/>
  <c r="BL75" i="5" s="1"/>
  <c r="BF76" i="5"/>
  <c r="BG75" i="5"/>
  <c r="BH75" i="5" s="1"/>
  <c r="BC76" i="5"/>
  <c r="BD76" i="5" s="1"/>
  <c r="AO78" i="5"/>
  <c r="AP77" i="5"/>
  <c r="AL77" i="5"/>
  <c r="AM76" i="5"/>
  <c r="AU79" i="5"/>
  <c r="AV78" i="5"/>
  <c r="AR78" i="5"/>
  <c r="AS77" i="5"/>
  <c r="AF78" i="5"/>
  <c r="AG77" i="5"/>
  <c r="Z77" i="5"/>
  <c r="AA76" i="5"/>
  <c r="W78" i="5"/>
  <c r="X77" i="5"/>
  <c r="AC77" i="5"/>
  <c r="BB77" i="5" s="1"/>
  <c r="AD76" i="5"/>
  <c r="CG78" i="5" l="1"/>
  <c r="CH77" i="5"/>
  <c r="CI77" i="5" s="1"/>
  <c r="BY78" i="5"/>
  <c r="BZ77" i="5"/>
  <c r="CA77" i="5" s="1"/>
  <c r="BU78" i="5"/>
  <c r="BV77" i="5"/>
  <c r="BW77" i="5" s="1"/>
  <c r="CC78" i="5"/>
  <c r="CD77" i="5"/>
  <c r="CE77" i="5" s="1"/>
  <c r="BN77" i="5"/>
  <c r="BO76" i="5"/>
  <c r="BP76" i="5" s="1"/>
  <c r="BJ77" i="5"/>
  <c r="BK76" i="5"/>
  <c r="BL76" i="5" s="1"/>
  <c r="BF77" i="5"/>
  <c r="BG76" i="5"/>
  <c r="BH76" i="5" s="1"/>
  <c r="BC77" i="5"/>
  <c r="BD77" i="5" s="1"/>
  <c r="AU80" i="5"/>
  <c r="AV79" i="5"/>
  <c r="AR79" i="5"/>
  <c r="AS78" i="5"/>
  <c r="AL78" i="5"/>
  <c r="AM77" i="5"/>
  <c r="AO79" i="5"/>
  <c r="AP78" i="5"/>
  <c r="W79" i="5"/>
  <c r="X78" i="5"/>
  <c r="AF79" i="5"/>
  <c r="AG78" i="5"/>
  <c r="AC78" i="5"/>
  <c r="BB78" i="5" s="1"/>
  <c r="AD77" i="5"/>
  <c r="Z78" i="5"/>
  <c r="AA77" i="5"/>
  <c r="CC79" i="5" l="1"/>
  <c r="CD78" i="5"/>
  <c r="CE78" i="5" s="1"/>
  <c r="BY79" i="5"/>
  <c r="BZ78" i="5"/>
  <c r="CA78" i="5" s="1"/>
  <c r="BU79" i="5"/>
  <c r="BV78" i="5"/>
  <c r="BW78" i="5" s="1"/>
  <c r="CG79" i="5"/>
  <c r="CH78" i="5"/>
  <c r="CI78" i="5" s="1"/>
  <c r="BN78" i="5"/>
  <c r="BO77" i="5"/>
  <c r="BP77" i="5" s="1"/>
  <c r="BJ78" i="5"/>
  <c r="BK77" i="5"/>
  <c r="BL77" i="5" s="1"/>
  <c r="BF78" i="5"/>
  <c r="BG77" i="5"/>
  <c r="BH77" i="5" s="1"/>
  <c r="BC78" i="5"/>
  <c r="BD78" i="5" s="1"/>
  <c r="AO80" i="5"/>
  <c r="AP79" i="5"/>
  <c r="AL79" i="5"/>
  <c r="AM78" i="5"/>
  <c r="AR80" i="5"/>
  <c r="AS79" i="5"/>
  <c r="AU81" i="5"/>
  <c r="AV80" i="5"/>
  <c r="Z79" i="5"/>
  <c r="AA78" i="5"/>
  <c r="W80" i="5"/>
  <c r="X79" i="5"/>
  <c r="AC79" i="5"/>
  <c r="BB79" i="5" s="1"/>
  <c r="AD78" i="5"/>
  <c r="AF80" i="5"/>
  <c r="AG79" i="5"/>
  <c r="CG80" i="5" l="1"/>
  <c r="CH79" i="5"/>
  <c r="CI79" i="5" s="1"/>
  <c r="BY80" i="5"/>
  <c r="BZ79" i="5"/>
  <c r="CA79" i="5" s="1"/>
  <c r="BU80" i="5"/>
  <c r="BV79" i="5"/>
  <c r="BW79" i="5" s="1"/>
  <c r="CC80" i="5"/>
  <c r="CD79" i="5"/>
  <c r="CE79" i="5" s="1"/>
  <c r="BN79" i="5"/>
  <c r="BO78" i="5"/>
  <c r="BP78" i="5" s="1"/>
  <c r="BJ79" i="5"/>
  <c r="BK78" i="5"/>
  <c r="BL78" i="5" s="1"/>
  <c r="BF79" i="5"/>
  <c r="BG78" i="5"/>
  <c r="BH78" i="5" s="1"/>
  <c r="BC79" i="5"/>
  <c r="BD79" i="5" s="1"/>
  <c r="AU82" i="5"/>
  <c r="AV81" i="5"/>
  <c r="AR81" i="5"/>
  <c r="AS80" i="5"/>
  <c r="AO81" i="5"/>
  <c r="AP80" i="5"/>
  <c r="AL80" i="5"/>
  <c r="AM79" i="5"/>
  <c r="AF81" i="5"/>
  <c r="AG80" i="5"/>
  <c r="W81" i="5"/>
  <c r="X80" i="5"/>
  <c r="AC80" i="5"/>
  <c r="BB80" i="5" s="1"/>
  <c r="AD79" i="5"/>
  <c r="Z80" i="5"/>
  <c r="AA79" i="5"/>
  <c r="CC81" i="5" l="1"/>
  <c r="CD80" i="5"/>
  <c r="CE80" i="5" s="1"/>
  <c r="BY81" i="5"/>
  <c r="BZ80" i="5"/>
  <c r="CA80" i="5" s="1"/>
  <c r="BU81" i="5"/>
  <c r="BV80" i="5"/>
  <c r="BW80" i="5" s="1"/>
  <c r="CG81" i="5"/>
  <c r="CH80" i="5"/>
  <c r="CI80" i="5" s="1"/>
  <c r="BN80" i="5"/>
  <c r="BO79" i="5"/>
  <c r="BP79" i="5" s="1"/>
  <c r="BJ80" i="5"/>
  <c r="BK79" i="5"/>
  <c r="BL79" i="5" s="1"/>
  <c r="BF80" i="5"/>
  <c r="BG79" i="5"/>
  <c r="BH79" i="5" s="1"/>
  <c r="BC80" i="5"/>
  <c r="BD80" i="5" s="1"/>
  <c r="AL81" i="5"/>
  <c r="AM80" i="5"/>
  <c r="AO82" i="5"/>
  <c r="AP81" i="5"/>
  <c r="AU83" i="5"/>
  <c r="AV82" i="5"/>
  <c r="AR82" i="5"/>
  <c r="AS81" i="5"/>
  <c r="Z81" i="5"/>
  <c r="AA80" i="5"/>
  <c r="W82" i="5"/>
  <c r="X81" i="5"/>
  <c r="AC81" i="5"/>
  <c r="BB81" i="5" s="1"/>
  <c r="AD80" i="5"/>
  <c r="AF82" i="5"/>
  <c r="AG81" i="5"/>
  <c r="CG82" i="5" l="1"/>
  <c r="CH81" i="5"/>
  <c r="CI81" i="5" s="1"/>
  <c r="BY82" i="5"/>
  <c r="BZ81" i="5"/>
  <c r="CA81" i="5" s="1"/>
  <c r="BU82" i="5"/>
  <c r="BV81" i="5"/>
  <c r="BW81" i="5" s="1"/>
  <c r="CC82" i="5"/>
  <c r="CD81" i="5"/>
  <c r="CE81" i="5" s="1"/>
  <c r="BN81" i="5"/>
  <c r="BO80" i="5"/>
  <c r="BP80" i="5" s="1"/>
  <c r="BJ81" i="5"/>
  <c r="BK80" i="5"/>
  <c r="BL80" i="5" s="1"/>
  <c r="BF81" i="5"/>
  <c r="BG80" i="5"/>
  <c r="BH80" i="5" s="1"/>
  <c r="BC81" i="5"/>
  <c r="BD81" i="5" s="1"/>
  <c r="AR83" i="5"/>
  <c r="AS82" i="5"/>
  <c r="AU84" i="5"/>
  <c r="AV83" i="5"/>
  <c r="AO83" i="5"/>
  <c r="AP82" i="5"/>
  <c r="AL82" i="5"/>
  <c r="AM81" i="5"/>
  <c r="Z82" i="5"/>
  <c r="AA81" i="5"/>
  <c r="AF83" i="5"/>
  <c r="AG82" i="5"/>
  <c r="AC82" i="5"/>
  <c r="BB82" i="5" s="1"/>
  <c r="AD81" i="5"/>
  <c r="W83" i="5"/>
  <c r="X82" i="5"/>
  <c r="CC83" i="5" l="1"/>
  <c r="CD82" i="5"/>
  <c r="CE82" i="5" s="1"/>
  <c r="BY83" i="5"/>
  <c r="BZ82" i="5"/>
  <c r="CA82" i="5" s="1"/>
  <c r="BU83" i="5"/>
  <c r="BV82" i="5"/>
  <c r="BW82" i="5" s="1"/>
  <c r="CG83" i="5"/>
  <c r="CH82" i="5"/>
  <c r="CI82" i="5" s="1"/>
  <c r="BN82" i="5"/>
  <c r="BO81" i="5"/>
  <c r="BP81" i="5" s="1"/>
  <c r="BJ82" i="5"/>
  <c r="BK81" i="5"/>
  <c r="BL81" i="5" s="1"/>
  <c r="BF82" i="5"/>
  <c r="BG81" i="5"/>
  <c r="BH81" i="5" s="1"/>
  <c r="BC82" i="5"/>
  <c r="BD82" i="5" s="1"/>
  <c r="AL83" i="5"/>
  <c r="AM82" i="5"/>
  <c r="AU85" i="5"/>
  <c r="AV84" i="5"/>
  <c r="AR84" i="5"/>
  <c r="AS83" i="5"/>
  <c r="AO84" i="5"/>
  <c r="AP83" i="5"/>
  <c r="W84" i="5"/>
  <c r="X83" i="5"/>
  <c r="Z83" i="5"/>
  <c r="AA82" i="5"/>
  <c r="AC83" i="5"/>
  <c r="BB83" i="5" s="1"/>
  <c r="AD82" i="5"/>
  <c r="AF84" i="5"/>
  <c r="AG83" i="5"/>
  <c r="CG84" i="5" l="1"/>
  <c r="CH83" i="5"/>
  <c r="CI83" i="5" s="1"/>
  <c r="BY84" i="5"/>
  <c r="BZ83" i="5"/>
  <c r="CA83" i="5" s="1"/>
  <c r="BU84" i="5"/>
  <c r="BV83" i="5"/>
  <c r="BW83" i="5" s="1"/>
  <c r="CC84" i="5"/>
  <c r="CD83" i="5"/>
  <c r="CE83" i="5" s="1"/>
  <c r="BN83" i="5"/>
  <c r="BO82" i="5"/>
  <c r="BP82" i="5" s="1"/>
  <c r="BJ83" i="5"/>
  <c r="BK82" i="5"/>
  <c r="BL82" i="5" s="1"/>
  <c r="BF83" i="5"/>
  <c r="BG82" i="5"/>
  <c r="BH82" i="5" s="1"/>
  <c r="BC83" i="5"/>
  <c r="BD83" i="5" s="1"/>
  <c r="AR85" i="5"/>
  <c r="AS84" i="5"/>
  <c r="AL84" i="5"/>
  <c r="AM83" i="5"/>
  <c r="AO85" i="5"/>
  <c r="AP84" i="5"/>
  <c r="AU86" i="5"/>
  <c r="AV85" i="5"/>
  <c r="Z84" i="5"/>
  <c r="AA83" i="5"/>
  <c r="AF85" i="5"/>
  <c r="AG84" i="5"/>
  <c r="AC84" i="5"/>
  <c r="BB84" i="5" s="1"/>
  <c r="AD83" i="5"/>
  <c r="W85" i="5"/>
  <c r="X84" i="5"/>
  <c r="CC85" i="5" l="1"/>
  <c r="CD84" i="5"/>
  <c r="CE84" i="5" s="1"/>
  <c r="BY85" i="5"/>
  <c r="BZ84" i="5"/>
  <c r="CA84" i="5" s="1"/>
  <c r="BU85" i="5"/>
  <c r="BV84" i="5"/>
  <c r="BW84" i="5" s="1"/>
  <c r="CG85" i="5"/>
  <c r="CH84" i="5"/>
  <c r="CI84" i="5" s="1"/>
  <c r="BN84" i="5"/>
  <c r="BO83" i="5"/>
  <c r="BP83" i="5" s="1"/>
  <c r="BJ84" i="5"/>
  <c r="BK83" i="5"/>
  <c r="BL83" i="5" s="1"/>
  <c r="BF84" i="5"/>
  <c r="BG83" i="5"/>
  <c r="BH83" i="5" s="1"/>
  <c r="BC84" i="5"/>
  <c r="BD84" i="5" s="1"/>
  <c r="AL85" i="5"/>
  <c r="AM84" i="5"/>
  <c r="AU87" i="5"/>
  <c r="AV86" i="5"/>
  <c r="AO86" i="5"/>
  <c r="AP85" i="5"/>
  <c r="AR86" i="5"/>
  <c r="AS85" i="5"/>
  <c r="Z85" i="5"/>
  <c r="AA84" i="5"/>
  <c r="W86" i="5"/>
  <c r="X85" i="5"/>
  <c r="AC85" i="5"/>
  <c r="BB85" i="5" s="1"/>
  <c r="AD84" i="5"/>
  <c r="AF86" i="5"/>
  <c r="AG85" i="5"/>
  <c r="CG86" i="5" l="1"/>
  <c r="CH85" i="5"/>
  <c r="CI85" i="5" s="1"/>
  <c r="BY86" i="5"/>
  <c r="BZ85" i="5"/>
  <c r="CA85" i="5" s="1"/>
  <c r="BU86" i="5"/>
  <c r="BV85" i="5"/>
  <c r="BW85" i="5" s="1"/>
  <c r="CC86" i="5"/>
  <c r="CD85" i="5"/>
  <c r="CE85" i="5" s="1"/>
  <c r="BN85" i="5"/>
  <c r="BO84" i="5"/>
  <c r="BP84" i="5" s="1"/>
  <c r="BJ85" i="5"/>
  <c r="BK84" i="5"/>
  <c r="BL84" i="5" s="1"/>
  <c r="BF85" i="5"/>
  <c r="BG84" i="5"/>
  <c r="BH84" i="5" s="1"/>
  <c r="BC85" i="5"/>
  <c r="BD85" i="5" s="1"/>
  <c r="AO87" i="5"/>
  <c r="AP86" i="5"/>
  <c r="AL86" i="5"/>
  <c r="AM85" i="5"/>
  <c r="AR87" i="5"/>
  <c r="AS86" i="5"/>
  <c r="AU88" i="5"/>
  <c r="AV87" i="5"/>
  <c r="AF87" i="5"/>
  <c r="AG86" i="5"/>
  <c r="W87" i="5"/>
  <c r="X86" i="5"/>
  <c r="Z86" i="5"/>
  <c r="AA85" i="5"/>
  <c r="AC86" i="5"/>
  <c r="BB86" i="5" s="1"/>
  <c r="AD85" i="5"/>
  <c r="CC87" i="5" l="1"/>
  <c r="CD86" i="5"/>
  <c r="CE86" i="5" s="1"/>
  <c r="BY87" i="5"/>
  <c r="BZ86" i="5"/>
  <c r="CA86" i="5" s="1"/>
  <c r="BU87" i="5"/>
  <c r="BV86" i="5"/>
  <c r="BW86" i="5" s="1"/>
  <c r="CG87" i="5"/>
  <c r="CH86" i="5"/>
  <c r="CI86" i="5" s="1"/>
  <c r="BN86" i="5"/>
  <c r="BO85" i="5"/>
  <c r="BP85" i="5" s="1"/>
  <c r="BJ86" i="5"/>
  <c r="BK85" i="5"/>
  <c r="BL85" i="5" s="1"/>
  <c r="BF86" i="5"/>
  <c r="BG85" i="5"/>
  <c r="BH85" i="5" s="1"/>
  <c r="BC86" i="5"/>
  <c r="BD86" i="5" s="1"/>
  <c r="AU89" i="5"/>
  <c r="AV88" i="5"/>
  <c r="AR88" i="5"/>
  <c r="AS87" i="5"/>
  <c r="AL87" i="5"/>
  <c r="AM86" i="5"/>
  <c r="AO88" i="5"/>
  <c r="AP87" i="5"/>
  <c r="AC87" i="5"/>
  <c r="BB87" i="5" s="1"/>
  <c r="AD86" i="5"/>
  <c r="Z87" i="5"/>
  <c r="AA86" i="5"/>
  <c r="AF88" i="5"/>
  <c r="AG87" i="5"/>
  <c r="W88" i="5"/>
  <c r="X87" i="5"/>
  <c r="CG88" i="5" l="1"/>
  <c r="CH87" i="5"/>
  <c r="CI87" i="5" s="1"/>
  <c r="BY88" i="5"/>
  <c r="BZ87" i="5"/>
  <c r="CA87" i="5" s="1"/>
  <c r="BU88" i="5"/>
  <c r="BV87" i="5"/>
  <c r="BW87" i="5" s="1"/>
  <c r="CC88" i="5"/>
  <c r="CD87" i="5"/>
  <c r="CE87" i="5" s="1"/>
  <c r="BN87" i="5"/>
  <c r="BO86" i="5"/>
  <c r="BP86" i="5" s="1"/>
  <c r="BJ87" i="5"/>
  <c r="BK86" i="5"/>
  <c r="BL86" i="5" s="1"/>
  <c r="BF87" i="5"/>
  <c r="BG86" i="5"/>
  <c r="BH86" i="5" s="1"/>
  <c r="BC87" i="5"/>
  <c r="BD87" i="5" s="1"/>
  <c r="AO89" i="5"/>
  <c r="AP88" i="5"/>
  <c r="AR89" i="5"/>
  <c r="AS88" i="5"/>
  <c r="AL88" i="5"/>
  <c r="AM87" i="5"/>
  <c r="AU90" i="5"/>
  <c r="AV89" i="5"/>
  <c r="W89" i="5"/>
  <c r="X88" i="5"/>
  <c r="Z88" i="5"/>
  <c r="AA87" i="5"/>
  <c r="AF89" i="5"/>
  <c r="AG88" i="5"/>
  <c r="AC88" i="5"/>
  <c r="BB88" i="5" s="1"/>
  <c r="AD87" i="5"/>
  <c r="CC89" i="5" l="1"/>
  <c r="CD88" i="5"/>
  <c r="CE88" i="5" s="1"/>
  <c r="BY89" i="5"/>
  <c r="BZ88" i="5"/>
  <c r="CA88" i="5" s="1"/>
  <c r="BU89" i="5"/>
  <c r="BV88" i="5"/>
  <c r="BW88" i="5" s="1"/>
  <c r="CG89" i="5"/>
  <c r="CH88" i="5"/>
  <c r="CI88" i="5" s="1"/>
  <c r="BN88" i="5"/>
  <c r="BO87" i="5"/>
  <c r="BP87" i="5" s="1"/>
  <c r="BJ88" i="5"/>
  <c r="BK87" i="5"/>
  <c r="BL87" i="5" s="1"/>
  <c r="BF88" i="5"/>
  <c r="BG87" i="5"/>
  <c r="BH87" i="5" s="1"/>
  <c r="BC88" i="5"/>
  <c r="BD88" i="5" s="1"/>
  <c r="AU91" i="5"/>
  <c r="AV90" i="5"/>
  <c r="AR90" i="5"/>
  <c r="AS89" i="5"/>
  <c r="AL89" i="5"/>
  <c r="AM88" i="5"/>
  <c r="AO90" i="5"/>
  <c r="AP89" i="5"/>
  <c r="AC89" i="5"/>
  <c r="BB89" i="5" s="1"/>
  <c r="AD88" i="5"/>
  <c r="Z89" i="5"/>
  <c r="AA88" i="5"/>
  <c r="AF90" i="5"/>
  <c r="AG89" i="5"/>
  <c r="W90" i="5"/>
  <c r="X89" i="5"/>
  <c r="CG90" i="5" l="1"/>
  <c r="CH89" i="5"/>
  <c r="CI89" i="5" s="1"/>
  <c r="BY90" i="5"/>
  <c r="BZ89" i="5"/>
  <c r="CA89" i="5" s="1"/>
  <c r="BU90" i="5"/>
  <c r="BV89" i="5"/>
  <c r="BW89" i="5" s="1"/>
  <c r="CC90" i="5"/>
  <c r="CD89" i="5"/>
  <c r="CE89" i="5" s="1"/>
  <c r="BN89" i="5"/>
  <c r="BO88" i="5"/>
  <c r="BP88" i="5" s="1"/>
  <c r="BJ89" i="5"/>
  <c r="BK88" i="5"/>
  <c r="BL88" i="5" s="1"/>
  <c r="BF89" i="5"/>
  <c r="BG88" i="5"/>
  <c r="BH88" i="5" s="1"/>
  <c r="BC89" i="5"/>
  <c r="BD89" i="5" s="1"/>
  <c r="AO91" i="5"/>
  <c r="AP90" i="5"/>
  <c r="AL90" i="5"/>
  <c r="AM89" i="5"/>
  <c r="AR91" i="5"/>
  <c r="AS90" i="5"/>
  <c r="AU92" i="5"/>
  <c r="AV91" i="5"/>
  <c r="W91" i="5"/>
  <c r="X90" i="5"/>
  <c r="Z90" i="5"/>
  <c r="AA89" i="5"/>
  <c r="AF91" i="5"/>
  <c r="AG90" i="5"/>
  <c r="AC90" i="5"/>
  <c r="BB90" i="5" s="1"/>
  <c r="AD89" i="5"/>
  <c r="CC91" i="5" l="1"/>
  <c r="CD90" i="5"/>
  <c r="CE90" i="5" s="1"/>
  <c r="BY91" i="5"/>
  <c r="BZ90" i="5"/>
  <c r="CA90" i="5" s="1"/>
  <c r="BU91" i="5"/>
  <c r="BV90" i="5"/>
  <c r="BW90" i="5" s="1"/>
  <c r="CG91" i="5"/>
  <c r="CH90" i="5"/>
  <c r="CI90" i="5" s="1"/>
  <c r="BN90" i="5"/>
  <c r="BO89" i="5"/>
  <c r="BP89" i="5" s="1"/>
  <c r="BJ90" i="5"/>
  <c r="BK89" i="5"/>
  <c r="BL89" i="5" s="1"/>
  <c r="BF90" i="5"/>
  <c r="BG89" i="5"/>
  <c r="BH89" i="5" s="1"/>
  <c r="BC90" i="5"/>
  <c r="BD90" i="5" s="1"/>
  <c r="AU93" i="5"/>
  <c r="AV92" i="5"/>
  <c r="AR92" i="5"/>
  <c r="AS91" i="5"/>
  <c r="AO92" i="5"/>
  <c r="AP91" i="5"/>
  <c r="AL91" i="5"/>
  <c r="AM90" i="5"/>
  <c r="AC91" i="5"/>
  <c r="BB91" i="5" s="1"/>
  <c r="AD90" i="5"/>
  <c r="Z91" i="5"/>
  <c r="AA90" i="5"/>
  <c r="AF92" i="5"/>
  <c r="AG91" i="5"/>
  <c r="W92" i="5"/>
  <c r="X91" i="5"/>
  <c r="CG92" i="5" l="1"/>
  <c r="CH91" i="5"/>
  <c r="CI91" i="5" s="1"/>
  <c r="BY92" i="5"/>
  <c r="BZ91" i="5"/>
  <c r="CA91" i="5" s="1"/>
  <c r="BU92" i="5"/>
  <c r="BV91" i="5"/>
  <c r="BW91" i="5" s="1"/>
  <c r="CC92" i="5"/>
  <c r="CD91" i="5"/>
  <c r="CE91" i="5" s="1"/>
  <c r="BN91" i="5"/>
  <c r="BO90" i="5"/>
  <c r="BP90" i="5" s="1"/>
  <c r="BJ91" i="5"/>
  <c r="BK90" i="5"/>
  <c r="BL90" i="5" s="1"/>
  <c r="BF91" i="5"/>
  <c r="BG90" i="5"/>
  <c r="BH90" i="5" s="1"/>
  <c r="BC91" i="5"/>
  <c r="BD91" i="5" s="1"/>
  <c r="AR93" i="5"/>
  <c r="AS92" i="5"/>
  <c r="AU94" i="5"/>
  <c r="AV93" i="5"/>
  <c r="AL92" i="5"/>
  <c r="AM91" i="5"/>
  <c r="AO93" i="5"/>
  <c r="AP92" i="5"/>
  <c r="W93" i="5"/>
  <c r="X92" i="5"/>
  <c r="Z92" i="5"/>
  <c r="AA91" i="5"/>
  <c r="AF93" i="5"/>
  <c r="AG92" i="5"/>
  <c r="AC92" i="5"/>
  <c r="BB92" i="5" s="1"/>
  <c r="AD91" i="5"/>
  <c r="CC93" i="5" l="1"/>
  <c r="CD92" i="5"/>
  <c r="CE92" i="5" s="1"/>
  <c r="BY93" i="5"/>
  <c r="BZ92" i="5"/>
  <c r="CA92" i="5" s="1"/>
  <c r="BU93" i="5"/>
  <c r="BV92" i="5"/>
  <c r="BW92" i="5" s="1"/>
  <c r="CG93" i="5"/>
  <c r="CH92" i="5"/>
  <c r="CI92" i="5" s="1"/>
  <c r="BN92" i="5"/>
  <c r="BO91" i="5"/>
  <c r="BP91" i="5" s="1"/>
  <c r="BJ92" i="5"/>
  <c r="BK91" i="5"/>
  <c r="BL91" i="5" s="1"/>
  <c r="BF92" i="5"/>
  <c r="BG91" i="5"/>
  <c r="BH91" i="5" s="1"/>
  <c r="BC92" i="5"/>
  <c r="BD92" i="5" s="1"/>
  <c r="AO94" i="5"/>
  <c r="AP93" i="5"/>
  <c r="AU95" i="5"/>
  <c r="AV94" i="5"/>
  <c r="AL93" i="5"/>
  <c r="AM92" i="5"/>
  <c r="AR94" i="5"/>
  <c r="AS93" i="5"/>
  <c r="AC93" i="5"/>
  <c r="BB93" i="5" s="1"/>
  <c r="AD92" i="5"/>
  <c r="Z93" i="5"/>
  <c r="AA92" i="5"/>
  <c r="AF94" i="5"/>
  <c r="AG93" i="5"/>
  <c r="W94" i="5"/>
  <c r="X93" i="5"/>
  <c r="CG94" i="5" l="1"/>
  <c r="CH93" i="5"/>
  <c r="CI93" i="5" s="1"/>
  <c r="BY94" i="5"/>
  <c r="BZ93" i="5"/>
  <c r="CA93" i="5" s="1"/>
  <c r="BU94" i="5"/>
  <c r="BV93" i="5"/>
  <c r="BW93" i="5" s="1"/>
  <c r="CC94" i="5"/>
  <c r="CD93" i="5"/>
  <c r="CE93" i="5" s="1"/>
  <c r="BN93" i="5"/>
  <c r="BO92" i="5"/>
  <c r="BP92" i="5" s="1"/>
  <c r="BJ93" i="5"/>
  <c r="BK92" i="5"/>
  <c r="BL92" i="5" s="1"/>
  <c r="BF93" i="5"/>
  <c r="BG92" i="5"/>
  <c r="BH92" i="5" s="1"/>
  <c r="BC93" i="5"/>
  <c r="BD93" i="5" s="1"/>
  <c r="AL94" i="5"/>
  <c r="AM93" i="5"/>
  <c r="AO95" i="5"/>
  <c r="AP94" i="5"/>
  <c r="AR95" i="5"/>
  <c r="AS94" i="5"/>
  <c r="AU96" i="5"/>
  <c r="AV95" i="5"/>
  <c r="W95" i="5"/>
  <c r="X94" i="5"/>
  <c r="Z94" i="5"/>
  <c r="AA93" i="5"/>
  <c r="AF95" i="5"/>
  <c r="AG94" i="5"/>
  <c r="AC94" i="5"/>
  <c r="BB94" i="5" s="1"/>
  <c r="AD93" i="5"/>
  <c r="CC95" i="5" l="1"/>
  <c r="CD94" i="5"/>
  <c r="CE94" i="5" s="1"/>
  <c r="BY95" i="5"/>
  <c r="BZ94" i="5"/>
  <c r="CA94" i="5" s="1"/>
  <c r="BU95" i="5"/>
  <c r="BV94" i="5"/>
  <c r="BW94" i="5" s="1"/>
  <c r="CG95" i="5"/>
  <c r="CH94" i="5"/>
  <c r="CI94" i="5" s="1"/>
  <c r="BN94" i="5"/>
  <c r="BO93" i="5"/>
  <c r="BP93" i="5" s="1"/>
  <c r="BJ94" i="5"/>
  <c r="BK93" i="5"/>
  <c r="BL93" i="5" s="1"/>
  <c r="BF94" i="5"/>
  <c r="BG93" i="5"/>
  <c r="BH93" i="5" s="1"/>
  <c r="BC94" i="5"/>
  <c r="BD94" i="5" s="1"/>
  <c r="AO96" i="5"/>
  <c r="AP95" i="5"/>
  <c r="AL95" i="5"/>
  <c r="AM94" i="5"/>
  <c r="AU97" i="5"/>
  <c r="AV96" i="5"/>
  <c r="AR96" i="5"/>
  <c r="AS95" i="5"/>
  <c r="AC95" i="5"/>
  <c r="BB95" i="5" s="1"/>
  <c r="AD94" i="5"/>
  <c r="Z95" i="5"/>
  <c r="AA94" i="5"/>
  <c r="AF96" i="5"/>
  <c r="AG95" i="5"/>
  <c r="W96" i="5"/>
  <c r="X95" i="5"/>
  <c r="CG96" i="5" l="1"/>
  <c r="CH95" i="5"/>
  <c r="CI95" i="5" s="1"/>
  <c r="BY96" i="5"/>
  <c r="BZ95" i="5"/>
  <c r="CA95" i="5" s="1"/>
  <c r="BU96" i="5"/>
  <c r="BV95" i="5"/>
  <c r="BW95" i="5" s="1"/>
  <c r="CC96" i="5"/>
  <c r="CD95" i="5"/>
  <c r="CE95" i="5" s="1"/>
  <c r="BN95" i="5"/>
  <c r="BO94" i="5"/>
  <c r="BP94" i="5" s="1"/>
  <c r="BJ95" i="5"/>
  <c r="BK94" i="5"/>
  <c r="BL94" i="5" s="1"/>
  <c r="BF95" i="5"/>
  <c r="BG94" i="5"/>
  <c r="BH94" i="5" s="1"/>
  <c r="BC95" i="5"/>
  <c r="BD95" i="5" s="1"/>
  <c r="AR97" i="5"/>
  <c r="AS96" i="5"/>
  <c r="AL96" i="5"/>
  <c r="AM95" i="5"/>
  <c r="AU98" i="5"/>
  <c r="AV97" i="5"/>
  <c r="AO97" i="5"/>
  <c r="AP96" i="5"/>
  <c r="W97" i="5"/>
  <c r="X96" i="5"/>
  <c r="Z96" i="5"/>
  <c r="AA95" i="5"/>
  <c r="AF97" i="5"/>
  <c r="AG96" i="5"/>
  <c r="AC96" i="5"/>
  <c r="BB96" i="5" s="1"/>
  <c r="AD95" i="5"/>
  <c r="CC97" i="5" l="1"/>
  <c r="CD96" i="5"/>
  <c r="CE96" i="5" s="1"/>
  <c r="BY97" i="5"/>
  <c r="BZ96" i="5"/>
  <c r="CA96" i="5" s="1"/>
  <c r="BU97" i="5"/>
  <c r="BV96" i="5"/>
  <c r="BW96" i="5" s="1"/>
  <c r="CG97" i="5"/>
  <c r="CH96" i="5"/>
  <c r="CI96" i="5" s="1"/>
  <c r="BN96" i="5"/>
  <c r="BO95" i="5"/>
  <c r="BP95" i="5" s="1"/>
  <c r="BJ96" i="5"/>
  <c r="BK95" i="5"/>
  <c r="BL95" i="5" s="1"/>
  <c r="BF96" i="5"/>
  <c r="BG95" i="5"/>
  <c r="BH95" i="5" s="1"/>
  <c r="BC96" i="5"/>
  <c r="BD96" i="5" s="1"/>
  <c r="AO98" i="5"/>
  <c r="AP97" i="5"/>
  <c r="AL97" i="5"/>
  <c r="AM96" i="5"/>
  <c r="AU99" i="5"/>
  <c r="AV98" i="5"/>
  <c r="AR98" i="5"/>
  <c r="AS97" i="5"/>
  <c r="AC97" i="5"/>
  <c r="BB97" i="5" s="1"/>
  <c r="AD96" i="5"/>
  <c r="Z97" i="5"/>
  <c r="AA96" i="5"/>
  <c r="AF98" i="5"/>
  <c r="AG97" i="5"/>
  <c r="W98" i="5"/>
  <c r="X97" i="5"/>
  <c r="CG98" i="5" l="1"/>
  <c r="CH97" i="5"/>
  <c r="CI97" i="5" s="1"/>
  <c r="BY98" i="5"/>
  <c r="BZ97" i="5"/>
  <c r="CA97" i="5" s="1"/>
  <c r="BU98" i="5"/>
  <c r="BV97" i="5"/>
  <c r="BW97" i="5" s="1"/>
  <c r="CC98" i="5"/>
  <c r="CD97" i="5"/>
  <c r="CE97" i="5" s="1"/>
  <c r="BN97" i="5"/>
  <c r="BO96" i="5"/>
  <c r="BP96" i="5" s="1"/>
  <c r="BJ97" i="5"/>
  <c r="BK96" i="5"/>
  <c r="BL96" i="5" s="1"/>
  <c r="BF97" i="5"/>
  <c r="BG96" i="5"/>
  <c r="BH96" i="5" s="1"/>
  <c r="BC97" i="5"/>
  <c r="BD97" i="5" s="1"/>
  <c r="AR99" i="5"/>
  <c r="AS98" i="5"/>
  <c r="AU100" i="5"/>
  <c r="AV99" i="5"/>
  <c r="AL98" i="5"/>
  <c r="AM97" i="5"/>
  <c r="AO99" i="5"/>
  <c r="AP98" i="5"/>
  <c r="Z98" i="5"/>
  <c r="AA97" i="5"/>
  <c r="W99" i="5"/>
  <c r="X98" i="5"/>
  <c r="AF99" i="5"/>
  <c r="AG98" i="5"/>
  <c r="AC98" i="5"/>
  <c r="BB98" i="5" s="1"/>
  <c r="AD97" i="5"/>
  <c r="CC99" i="5" l="1"/>
  <c r="CD98" i="5"/>
  <c r="CE98" i="5" s="1"/>
  <c r="BY99" i="5"/>
  <c r="BZ98" i="5"/>
  <c r="CA98" i="5" s="1"/>
  <c r="BU99" i="5"/>
  <c r="BV98" i="5"/>
  <c r="BW98" i="5" s="1"/>
  <c r="CG99" i="5"/>
  <c r="CH98" i="5"/>
  <c r="CI98" i="5" s="1"/>
  <c r="BN98" i="5"/>
  <c r="BO97" i="5"/>
  <c r="BP97" i="5" s="1"/>
  <c r="BJ98" i="5"/>
  <c r="BK97" i="5"/>
  <c r="BL97" i="5" s="1"/>
  <c r="BF98" i="5"/>
  <c r="BG97" i="5"/>
  <c r="BH97" i="5" s="1"/>
  <c r="BC98" i="5"/>
  <c r="BD98" i="5" s="1"/>
  <c r="AL99" i="5"/>
  <c r="AM98" i="5"/>
  <c r="AR100" i="5"/>
  <c r="AS99" i="5"/>
  <c r="AO100" i="5"/>
  <c r="AP99" i="5"/>
  <c r="AU101" i="5"/>
  <c r="AV100" i="5"/>
  <c r="AC99" i="5"/>
  <c r="BB99" i="5" s="1"/>
  <c r="AD98" i="5"/>
  <c r="W100" i="5"/>
  <c r="X99" i="5"/>
  <c r="AF100" i="5"/>
  <c r="AG99" i="5"/>
  <c r="Z99" i="5"/>
  <c r="AA98" i="5"/>
  <c r="CG100" i="5" l="1"/>
  <c r="CH99" i="5"/>
  <c r="CI99" i="5" s="1"/>
  <c r="BY100" i="5"/>
  <c r="BZ99" i="5"/>
  <c r="CA99" i="5" s="1"/>
  <c r="BU100" i="5"/>
  <c r="BV99" i="5"/>
  <c r="BW99" i="5" s="1"/>
  <c r="CC100" i="5"/>
  <c r="CD99" i="5"/>
  <c r="CE99" i="5" s="1"/>
  <c r="BN99" i="5"/>
  <c r="BO98" i="5"/>
  <c r="BP98" i="5" s="1"/>
  <c r="BJ99" i="5"/>
  <c r="BK98" i="5"/>
  <c r="BL98" i="5" s="1"/>
  <c r="BF99" i="5"/>
  <c r="BG98" i="5"/>
  <c r="BH98" i="5" s="1"/>
  <c r="BC99" i="5"/>
  <c r="BD99" i="5" s="1"/>
  <c r="AU102" i="5"/>
  <c r="AV101" i="5"/>
  <c r="AO101" i="5"/>
  <c r="AP100" i="5"/>
  <c r="AR101" i="5"/>
  <c r="AS100" i="5"/>
  <c r="AL100" i="5"/>
  <c r="AM99" i="5"/>
  <c r="Z100" i="5"/>
  <c r="AA99" i="5"/>
  <c r="W101" i="5"/>
  <c r="X100" i="5"/>
  <c r="AF101" i="5"/>
  <c r="AG100" i="5"/>
  <c r="AC100" i="5"/>
  <c r="BB100" i="5" s="1"/>
  <c r="AD99" i="5"/>
  <c r="CC101" i="5" l="1"/>
  <c r="CD100" i="5"/>
  <c r="CE100" i="5" s="1"/>
  <c r="BY101" i="5"/>
  <c r="BZ100" i="5"/>
  <c r="CA100" i="5" s="1"/>
  <c r="BU101" i="5"/>
  <c r="BV100" i="5"/>
  <c r="BW100" i="5" s="1"/>
  <c r="CG101" i="5"/>
  <c r="CH100" i="5"/>
  <c r="CI100" i="5" s="1"/>
  <c r="BN100" i="5"/>
  <c r="BO99" i="5"/>
  <c r="BP99" i="5" s="1"/>
  <c r="BJ100" i="5"/>
  <c r="BK99" i="5"/>
  <c r="BL99" i="5" s="1"/>
  <c r="BF100" i="5"/>
  <c r="BG99" i="5"/>
  <c r="BH99" i="5" s="1"/>
  <c r="BC100" i="5"/>
  <c r="BD100" i="5" s="1"/>
  <c r="AO102" i="5"/>
  <c r="AP101" i="5"/>
  <c r="AL101" i="5"/>
  <c r="AM100" i="5"/>
  <c r="AR102" i="5"/>
  <c r="AS101" i="5"/>
  <c r="AU103" i="5"/>
  <c r="AV102" i="5"/>
  <c r="AC101" i="5"/>
  <c r="BB101" i="5" s="1"/>
  <c r="AD100" i="5"/>
  <c r="W102" i="5"/>
  <c r="X101" i="5"/>
  <c r="AF102" i="5"/>
  <c r="AG101" i="5"/>
  <c r="Z101" i="5"/>
  <c r="AA100" i="5"/>
  <c r="CG102" i="5" l="1"/>
  <c r="CH101" i="5"/>
  <c r="CI101" i="5" s="1"/>
  <c r="BY102" i="5"/>
  <c r="BZ101" i="5"/>
  <c r="CA101" i="5" s="1"/>
  <c r="BU102" i="5"/>
  <c r="BV101" i="5"/>
  <c r="BW101" i="5" s="1"/>
  <c r="CC102" i="5"/>
  <c r="CD101" i="5"/>
  <c r="CE101" i="5" s="1"/>
  <c r="BN101" i="5"/>
  <c r="BO100" i="5"/>
  <c r="BP100" i="5" s="1"/>
  <c r="BJ101" i="5"/>
  <c r="BK100" i="5"/>
  <c r="BL100" i="5" s="1"/>
  <c r="BF101" i="5"/>
  <c r="BG100" i="5"/>
  <c r="BH100" i="5" s="1"/>
  <c r="BC101" i="5"/>
  <c r="BD101" i="5" s="1"/>
  <c r="AU104" i="5"/>
  <c r="AV103" i="5"/>
  <c r="AL102" i="5"/>
  <c r="AM101" i="5"/>
  <c r="AO103" i="5"/>
  <c r="AP102" i="5"/>
  <c r="AR103" i="5"/>
  <c r="AS102" i="5"/>
  <c r="Z102" i="5"/>
  <c r="AA101" i="5"/>
  <c r="W103" i="5"/>
  <c r="X102" i="5"/>
  <c r="AF103" i="5"/>
  <c r="AG102" i="5"/>
  <c r="AC102" i="5"/>
  <c r="BB102" i="5" s="1"/>
  <c r="AD101" i="5"/>
  <c r="CC103" i="5" l="1"/>
  <c r="CD102" i="5"/>
  <c r="CE102" i="5" s="1"/>
  <c r="BY103" i="5"/>
  <c r="BZ102" i="5"/>
  <c r="CA102" i="5" s="1"/>
  <c r="BU103" i="5"/>
  <c r="BV102" i="5"/>
  <c r="BW102" i="5" s="1"/>
  <c r="CG103" i="5"/>
  <c r="CH102" i="5"/>
  <c r="CI102" i="5" s="1"/>
  <c r="BN102" i="5"/>
  <c r="BO101" i="5"/>
  <c r="BP101" i="5" s="1"/>
  <c r="BJ102" i="5"/>
  <c r="BK101" i="5"/>
  <c r="BL101" i="5" s="1"/>
  <c r="BF102" i="5"/>
  <c r="BG101" i="5"/>
  <c r="BH101" i="5" s="1"/>
  <c r="BC102" i="5"/>
  <c r="BD102" i="5" s="1"/>
  <c r="AR104" i="5"/>
  <c r="AS103" i="5"/>
  <c r="AL103" i="5"/>
  <c r="AM102" i="5"/>
  <c r="AO104" i="5"/>
  <c r="AP103" i="5"/>
  <c r="AU105" i="5"/>
  <c r="AV104" i="5"/>
  <c r="AC103" i="5"/>
  <c r="BB103" i="5" s="1"/>
  <c r="AD102" i="5"/>
  <c r="W104" i="5"/>
  <c r="X103" i="5"/>
  <c r="AF104" i="5"/>
  <c r="AG103" i="5"/>
  <c r="Z103" i="5"/>
  <c r="AA102" i="5"/>
  <c r="CG104" i="5" l="1"/>
  <c r="CH103" i="5"/>
  <c r="CI103" i="5" s="1"/>
  <c r="BY104" i="5"/>
  <c r="BZ103" i="5"/>
  <c r="CA103" i="5" s="1"/>
  <c r="BU104" i="5"/>
  <c r="BV103" i="5"/>
  <c r="BW103" i="5" s="1"/>
  <c r="CC104" i="5"/>
  <c r="CD103" i="5"/>
  <c r="CE103" i="5" s="1"/>
  <c r="BN103" i="5"/>
  <c r="BO102" i="5"/>
  <c r="BP102" i="5" s="1"/>
  <c r="BJ103" i="5"/>
  <c r="BK102" i="5"/>
  <c r="BL102" i="5" s="1"/>
  <c r="BF103" i="5"/>
  <c r="BG102" i="5"/>
  <c r="BH102" i="5" s="1"/>
  <c r="BC103" i="5"/>
  <c r="BD103" i="5" s="1"/>
  <c r="AU106" i="5"/>
  <c r="AV105" i="5"/>
  <c r="AL104" i="5"/>
  <c r="AM103" i="5"/>
  <c r="AR105" i="5"/>
  <c r="AS104" i="5"/>
  <c r="AO105" i="5"/>
  <c r="AP104" i="5"/>
  <c r="Z104" i="5"/>
  <c r="AA103" i="5"/>
  <c r="W105" i="5"/>
  <c r="X104" i="5"/>
  <c r="AF105" i="5"/>
  <c r="AG104" i="5"/>
  <c r="AC104" i="5"/>
  <c r="BB104" i="5" s="1"/>
  <c r="AD103" i="5"/>
  <c r="CC105" i="5" l="1"/>
  <c r="CD104" i="5"/>
  <c r="CE104" i="5" s="1"/>
  <c r="BY105" i="5"/>
  <c r="BZ104" i="5"/>
  <c r="CA104" i="5" s="1"/>
  <c r="BU105" i="5"/>
  <c r="BV104" i="5"/>
  <c r="BW104" i="5" s="1"/>
  <c r="CG105" i="5"/>
  <c r="CH104" i="5"/>
  <c r="CI104" i="5" s="1"/>
  <c r="BN104" i="5"/>
  <c r="BO103" i="5"/>
  <c r="BP103" i="5" s="1"/>
  <c r="BJ104" i="5"/>
  <c r="BK103" i="5"/>
  <c r="BL103" i="5" s="1"/>
  <c r="BF104" i="5"/>
  <c r="BG103" i="5"/>
  <c r="BH103" i="5" s="1"/>
  <c r="BC104" i="5"/>
  <c r="BD104" i="5" s="1"/>
  <c r="AL105" i="5"/>
  <c r="AM104" i="5"/>
  <c r="AO106" i="5"/>
  <c r="AP105" i="5"/>
  <c r="AR106" i="5"/>
  <c r="AS105" i="5"/>
  <c r="AU107" i="5"/>
  <c r="AV106" i="5"/>
  <c r="AC105" i="5"/>
  <c r="BB105" i="5" s="1"/>
  <c r="AD104" i="5"/>
  <c r="W106" i="5"/>
  <c r="X105" i="5"/>
  <c r="AF106" i="5"/>
  <c r="AG105" i="5"/>
  <c r="Z105" i="5"/>
  <c r="AA104" i="5"/>
  <c r="CG106" i="5" l="1"/>
  <c r="CH105" i="5"/>
  <c r="CI105" i="5" s="1"/>
  <c r="BY106" i="5"/>
  <c r="BZ105" i="5"/>
  <c r="CA105" i="5" s="1"/>
  <c r="BU106" i="5"/>
  <c r="BV105" i="5"/>
  <c r="BW105" i="5" s="1"/>
  <c r="CC106" i="5"/>
  <c r="CD105" i="5"/>
  <c r="CE105" i="5" s="1"/>
  <c r="BN105" i="5"/>
  <c r="BO104" i="5"/>
  <c r="BP104" i="5" s="1"/>
  <c r="BJ105" i="5"/>
  <c r="BK104" i="5"/>
  <c r="BL104" i="5" s="1"/>
  <c r="BF105" i="5"/>
  <c r="BG104" i="5"/>
  <c r="BH104" i="5" s="1"/>
  <c r="BC105" i="5"/>
  <c r="BD105" i="5" s="1"/>
  <c r="AU108" i="5"/>
  <c r="AV107" i="5"/>
  <c r="AO107" i="5"/>
  <c r="AP106" i="5"/>
  <c r="AL106" i="5"/>
  <c r="AM105" i="5"/>
  <c r="AR107" i="5"/>
  <c r="AS106" i="5"/>
  <c r="Z106" i="5"/>
  <c r="AA105" i="5"/>
  <c r="W107" i="5"/>
  <c r="X106" i="5"/>
  <c r="AF107" i="5"/>
  <c r="AG106" i="5"/>
  <c r="AC106" i="5"/>
  <c r="BB106" i="5" s="1"/>
  <c r="AD105" i="5"/>
  <c r="CC107" i="5" l="1"/>
  <c r="CD106" i="5"/>
  <c r="CE106" i="5" s="1"/>
  <c r="BY107" i="5"/>
  <c r="BZ106" i="5"/>
  <c r="CA106" i="5" s="1"/>
  <c r="BU107" i="5"/>
  <c r="BV106" i="5"/>
  <c r="BW106" i="5" s="1"/>
  <c r="CG107" i="5"/>
  <c r="CH106" i="5"/>
  <c r="CI106" i="5" s="1"/>
  <c r="BN106" i="5"/>
  <c r="BO105" i="5"/>
  <c r="BP105" i="5" s="1"/>
  <c r="BJ106" i="5"/>
  <c r="BK105" i="5"/>
  <c r="BL105" i="5" s="1"/>
  <c r="BF106" i="5"/>
  <c r="BG105" i="5"/>
  <c r="BH105" i="5" s="1"/>
  <c r="BC106" i="5"/>
  <c r="BD106" i="5" s="1"/>
  <c r="AU109" i="5"/>
  <c r="AV108" i="5"/>
  <c r="AL107" i="5"/>
  <c r="AM106" i="5"/>
  <c r="AR108" i="5"/>
  <c r="AS107" i="5"/>
  <c r="AO108" i="5"/>
  <c r="AP107" i="5"/>
  <c r="AC107" i="5"/>
  <c r="BB107" i="5" s="1"/>
  <c r="AD106" i="5"/>
  <c r="W108" i="5"/>
  <c r="X107" i="5"/>
  <c r="AF108" i="5"/>
  <c r="AG107" i="5"/>
  <c r="Z107" i="5"/>
  <c r="AA106" i="5"/>
  <c r="CG108" i="5" l="1"/>
  <c r="CH107" i="5"/>
  <c r="CI107" i="5" s="1"/>
  <c r="BY108" i="5"/>
  <c r="BZ107" i="5"/>
  <c r="CA107" i="5" s="1"/>
  <c r="BU108" i="5"/>
  <c r="BV107" i="5"/>
  <c r="BW107" i="5" s="1"/>
  <c r="CC108" i="5"/>
  <c r="CD107" i="5"/>
  <c r="CE107" i="5" s="1"/>
  <c r="BN107" i="5"/>
  <c r="BO106" i="5"/>
  <c r="BP106" i="5" s="1"/>
  <c r="BJ107" i="5"/>
  <c r="BK106" i="5"/>
  <c r="BL106" i="5" s="1"/>
  <c r="BF107" i="5"/>
  <c r="BG106" i="5"/>
  <c r="BH106" i="5" s="1"/>
  <c r="BC107" i="5"/>
  <c r="BD107" i="5" s="1"/>
  <c r="AL108" i="5"/>
  <c r="AM107" i="5"/>
  <c r="AU110" i="5"/>
  <c r="AV109" i="5"/>
  <c r="AO109" i="5"/>
  <c r="AP108" i="5"/>
  <c r="AR109" i="5"/>
  <c r="AS108" i="5"/>
  <c r="AF109" i="5"/>
  <c r="AG108" i="5"/>
  <c r="W109" i="5"/>
  <c r="X108" i="5"/>
  <c r="Z108" i="5"/>
  <c r="AA107" i="5"/>
  <c r="AC108" i="5"/>
  <c r="BB108" i="5" s="1"/>
  <c r="AD107" i="5"/>
  <c r="CC109" i="5" l="1"/>
  <c r="CD108" i="5"/>
  <c r="CE108" i="5" s="1"/>
  <c r="BY109" i="5"/>
  <c r="BZ108" i="5"/>
  <c r="CA108" i="5" s="1"/>
  <c r="BU109" i="5"/>
  <c r="BV108" i="5"/>
  <c r="BW108" i="5" s="1"/>
  <c r="CG109" i="5"/>
  <c r="CH108" i="5"/>
  <c r="CI108" i="5" s="1"/>
  <c r="BN108" i="5"/>
  <c r="BO107" i="5"/>
  <c r="BP107" i="5" s="1"/>
  <c r="BJ108" i="5"/>
  <c r="BK107" i="5"/>
  <c r="BL107" i="5" s="1"/>
  <c r="BF108" i="5"/>
  <c r="BG107" i="5"/>
  <c r="BH107" i="5" s="1"/>
  <c r="BC108" i="5"/>
  <c r="BD108" i="5" s="1"/>
  <c r="AO110" i="5"/>
  <c r="AP109" i="5"/>
  <c r="AL109" i="5"/>
  <c r="AM108" i="5"/>
  <c r="AR110" i="5"/>
  <c r="AS109" i="5"/>
  <c r="AU111" i="5"/>
  <c r="AV110" i="5"/>
  <c r="AC109" i="5"/>
  <c r="BB109" i="5" s="1"/>
  <c r="AD108" i="5"/>
  <c r="W110" i="5"/>
  <c r="X109" i="5"/>
  <c r="Z109" i="5"/>
  <c r="AA108" i="5"/>
  <c r="AF110" i="5"/>
  <c r="AG109" i="5"/>
  <c r="CG110" i="5" l="1"/>
  <c r="CH109" i="5"/>
  <c r="CI109" i="5" s="1"/>
  <c r="BY110" i="5"/>
  <c r="BZ109" i="5"/>
  <c r="CA109" i="5" s="1"/>
  <c r="BU110" i="5"/>
  <c r="BV109" i="5"/>
  <c r="BW109" i="5" s="1"/>
  <c r="CC110" i="5"/>
  <c r="CD109" i="5"/>
  <c r="CE109" i="5" s="1"/>
  <c r="BN109" i="5"/>
  <c r="BO108" i="5"/>
  <c r="BP108" i="5" s="1"/>
  <c r="BJ109" i="5"/>
  <c r="BK108" i="5"/>
  <c r="BL108" i="5" s="1"/>
  <c r="BF109" i="5"/>
  <c r="BG108" i="5"/>
  <c r="BH108" i="5" s="1"/>
  <c r="BC109" i="5"/>
  <c r="BD109" i="5" s="1"/>
  <c r="AU112" i="5"/>
  <c r="AV111" i="5"/>
  <c r="AL110" i="5"/>
  <c r="AM109" i="5"/>
  <c r="AR111" i="5"/>
  <c r="AS110" i="5"/>
  <c r="AO111" i="5"/>
  <c r="AP110" i="5"/>
  <c r="AF111" i="5"/>
  <c r="AG110" i="5"/>
  <c r="W111" i="5"/>
  <c r="X110" i="5"/>
  <c r="Z110" i="5"/>
  <c r="AA109" i="5"/>
  <c r="AC110" i="5"/>
  <c r="BB110" i="5" s="1"/>
  <c r="AD109" i="5"/>
  <c r="CC111" i="5" l="1"/>
  <c r="CD110" i="5"/>
  <c r="CE110" i="5" s="1"/>
  <c r="BY111" i="5"/>
  <c r="BZ110" i="5"/>
  <c r="CA110" i="5" s="1"/>
  <c r="BU111" i="5"/>
  <c r="BV110" i="5"/>
  <c r="BW110" i="5" s="1"/>
  <c r="CG111" i="5"/>
  <c r="CH110" i="5"/>
  <c r="CI110" i="5" s="1"/>
  <c r="BN110" i="5"/>
  <c r="BO109" i="5"/>
  <c r="BP109" i="5" s="1"/>
  <c r="BJ110" i="5"/>
  <c r="BK109" i="5"/>
  <c r="BL109" i="5" s="1"/>
  <c r="BF110" i="5"/>
  <c r="BG109" i="5"/>
  <c r="BH109" i="5" s="1"/>
  <c r="BC110" i="5"/>
  <c r="BD110" i="5" s="1"/>
  <c r="AO112" i="5"/>
  <c r="AP111" i="5"/>
  <c r="AU113" i="5"/>
  <c r="AV112" i="5"/>
  <c r="AR112" i="5"/>
  <c r="AS111" i="5"/>
  <c r="AL111" i="5"/>
  <c r="AM110" i="5"/>
  <c r="W112" i="5"/>
  <c r="X111" i="5"/>
  <c r="AC111" i="5"/>
  <c r="BB111" i="5" s="1"/>
  <c r="AD110" i="5"/>
  <c r="Z111" i="5"/>
  <c r="AA110" i="5"/>
  <c r="AF112" i="5"/>
  <c r="AG111" i="5"/>
  <c r="CG112" i="5" l="1"/>
  <c r="CH111" i="5"/>
  <c r="CI111" i="5" s="1"/>
  <c r="BY112" i="5"/>
  <c r="BZ111" i="5"/>
  <c r="CA111" i="5" s="1"/>
  <c r="BU112" i="5"/>
  <c r="BV111" i="5"/>
  <c r="BW111" i="5" s="1"/>
  <c r="CC112" i="5"/>
  <c r="CD111" i="5"/>
  <c r="CE111" i="5" s="1"/>
  <c r="BN111" i="5"/>
  <c r="BO110" i="5"/>
  <c r="BP110" i="5" s="1"/>
  <c r="BJ111" i="5"/>
  <c r="BK110" i="5"/>
  <c r="BL110" i="5" s="1"/>
  <c r="BF111" i="5"/>
  <c r="BG110" i="5"/>
  <c r="BH110" i="5" s="1"/>
  <c r="BC111" i="5"/>
  <c r="BD111" i="5" s="1"/>
  <c r="AL112" i="5"/>
  <c r="AM111" i="5"/>
  <c r="AU114" i="5"/>
  <c r="AV113" i="5"/>
  <c r="AO113" i="5"/>
  <c r="AP112" i="5"/>
  <c r="AR113" i="5"/>
  <c r="AS112" i="5"/>
  <c r="W113" i="5"/>
  <c r="X112" i="5"/>
  <c r="Z112" i="5"/>
  <c r="AA111" i="5"/>
  <c r="AF113" i="5"/>
  <c r="AG112" i="5"/>
  <c r="AC112" i="5"/>
  <c r="BB112" i="5" s="1"/>
  <c r="AD111" i="5"/>
  <c r="CC113" i="5" l="1"/>
  <c r="CD112" i="5"/>
  <c r="CE112" i="5" s="1"/>
  <c r="BY113" i="5"/>
  <c r="BZ112" i="5"/>
  <c r="CA112" i="5" s="1"/>
  <c r="BU113" i="5"/>
  <c r="BV112" i="5"/>
  <c r="BW112" i="5" s="1"/>
  <c r="CG113" i="5"/>
  <c r="CH112" i="5"/>
  <c r="CI112" i="5" s="1"/>
  <c r="BN112" i="5"/>
  <c r="BO111" i="5"/>
  <c r="BP111" i="5" s="1"/>
  <c r="BJ112" i="5"/>
  <c r="BK111" i="5"/>
  <c r="BL111" i="5" s="1"/>
  <c r="BF112" i="5"/>
  <c r="BG111" i="5"/>
  <c r="BH111" i="5" s="1"/>
  <c r="BC112" i="5"/>
  <c r="BD112" i="5" s="1"/>
  <c r="AO114" i="5"/>
  <c r="AP113" i="5"/>
  <c r="AL113" i="5"/>
  <c r="AM112" i="5"/>
  <c r="AR114" i="5"/>
  <c r="AS113" i="5"/>
  <c r="AU115" i="5"/>
  <c r="AV114" i="5"/>
  <c r="AC113" i="5"/>
  <c r="BB113" i="5" s="1"/>
  <c r="AD112" i="5"/>
  <c r="Z113" i="5"/>
  <c r="AA112" i="5"/>
  <c r="AF114" i="5"/>
  <c r="AG113" i="5"/>
  <c r="W114" i="5"/>
  <c r="X113" i="5"/>
  <c r="CG114" i="5" l="1"/>
  <c r="CH113" i="5"/>
  <c r="CI113" i="5" s="1"/>
  <c r="BY114" i="5"/>
  <c r="BZ113" i="5"/>
  <c r="CA113" i="5" s="1"/>
  <c r="BU114" i="5"/>
  <c r="BV113" i="5"/>
  <c r="BW113" i="5" s="1"/>
  <c r="CC114" i="5"/>
  <c r="CD113" i="5"/>
  <c r="CE113" i="5" s="1"/>
  <c r="BN113" i="5"/>
  <c r="BO112" i="5"/>
  <c r="BP112" i="5" s="1"/>
  <c r="BJ113" i="5"/>
  <c r="BK112" i="5"/>
  <c r="BL112" i="5" s="1"/>
  <c r="BF113" i="5"/>
  <c r="BG112" i="5"/>
  <c r="BH112" i="5" s="1"/>
  <c r="BC113" i="5"/>
  <c r="BD113" i="5" s="1"/>
  <c r="AU116" i="5"/>
  <c r="AV115" i="5"/>
  <c r="AL114" i="5"/>
  <c r="AM113" i="5"/>
  <c r="AR115" i="5"/>
  <c r="AS114" i="5"/>
  <c r="AO115" i="5"/>
  <c r="AP114" i="5"/>
  <c r="W115" i="5"/>
  <c r="X114" i="5"/>
  <c r="Z114" i="5"/>
  <c r="AA113" i="5"/>
  <c r="AF115" i="5"/>
  <c r="AG114" i="5"/>
  <c r="AC114" i="5"/>
  <c r="BB114" i="5" s="1"/>
  <c r="AD113" i="5"/>
  <c r="CC115" i="5" l="1"/>
  <c r="CD114" i="5"/>
  <c r="CE114" i="5" s="1"/>
  <c r="BY115" i="5"/>
  <c r="BZ114" i="5"/>
  <c r="CA114" i="5" s="1"/>
  <c r="BU115" i="5"/>
  <c r="BV114" i="5"/>
  <c r="BW114" i="5" s="1"/>
  <c r="CG115" i="5"/>
  <c r="CH114" i="5"/>
  <c r="CI114" i="5" s="1"/>
  <c r="BN114" i="5"/>
  <c r="BO113" i="5"/>
  <c r="BP113" i="5" s="1"/>
  <c r="BJ114" i="5"/>
  <c r="BK113" i="5"/>
  <c r="BL113" i="5" s="1"/>
  <c r="BF114" i="5"/>
  <c r="BG113" i="5"/>
  <c r="BH113" i="5" s="1"/>
  <c r="BC114" i="5"/>
  <c r="BD114" i="5" s="1"/>
  <c r="AO116" i="5"/>
  <c r="AP115" i="5"/>
  <c r="AU117" i="5"/>
  <c r="AV116" i="5"/>
  <c r="AR116" i="5"/>
  <c r="AS115" i="5"/>
  <c r="AL115" i="5"/>
  <c r="AM114" i="5"/>
  <c r="W116" i="5"/>
  <c r="X115" i="5"/>
  <c r="AF116" i="5"/>
  <c r="AG115" i="5"/>
  <c r="AC115" i="5"/>
  <c r="BB115" i="5" s="1"/>
  <c r="AD114" i="5"/>
  <c r="Z115" i="5"/>
  <c r="AA114" i="5"/>
  <c r="CG116" i="5" l="1"/>
  <c r="CH115" i="5"/>
  <c r="CI115" i="5" s="1"/>
  <c r="BY116" i="5"/>
  <c r="BZ115" i="5"/>
  <c r="CA115" i="5" s="1"/>
  <c r="BU116" i="5"/>
  <c r="BV115" i="5"/>
  <c r="BW115" i="5" s="1"/>
  <c r="CC116" i="5"/>
  <c r="CD115" i="5"/>
  <c r="CE115" i="5" s="1"/>
  <c r="BN115" i="5"/>
  <c r="BO114" i="5"/>
  <c r="BP114" i="5" s="1"/>
  <c r="BJ115" i="5"/>
  <c r="BK114" i="5"/>
  <c r="BL114" i="5" s="1"/>
  <c r="BF115" i="5"/>
  <c r="BG114" i="5"/>
  <c r="BH114" i="5" s="1"/>
  <c r="BC115" i="5"/>
  <c r="BD115" i="5" s="1"/>
  <c r="AL116" i="5"/>
  <c r="AM115" i="5"/>
  <c r="AU118" i="5"/>
  <c r="AV117" i="5"/>
  <c r="AO117" i="5"/>
  <c r="AP116" i="5"/>
  <c r="AR117" i="5"/>
  <c r="AS116" i="5"/>
  <c r="Z116" i="5"/>
  <c r="AA115" i="5"/>
  <c r="AF117" i="5"/>
  <c r="AG116" i="5"/>
  <c r="AC116" i="5"/>
  <c r="BB116" i="5" s="1"/>
  <c r="AD115" i="5"/>
  <c r="W117" i="5"/>
  <c r="X116" i="5"/>
  <c r="CC117" i="5" l="1"/>
  <c r="CD116" i="5"/>
  <c r="CE116" i="5" s="1"/>
  <c r="BY117" i="5"/>
  <c r="BZ116" i="5"/>
  <c r="CA116" i="5" s="1"/>
  <c r="BU117" i="5"/>
  <c r="BV116" i="5"/>
  <c r="BW116" i="5" s="1"/>
  <c r="CG117" i="5"/>
  <c r="CH116" i="5"/>
  <c r="CI116" i="5" s="1"/>
  <c r="BN116" i="5"/>
  <c r="BO115" i="5"/>
  <c r="BP115" i="5" s="1"/>
  <c r="BJ116" i="5"/>
  <c r="BK115" i="5"/>
  <c r="BL115" i="5" s="1"/>
  <c r="BF116" i="5"/>
  <c r="BG115" i="5"/>
  <c r="BH115" i="5" s="1"/>
  <c r="BC116" i="5"/>
  <c r="BD116" i="5" s="1"/>
  <c r="AO118" i="5"/>
  <c r="AP117" i="5"/>
  <c r="AL117" i="5"/>
  <c r="AM116" i="5"/>
  <c r="AR118" i="5"/>
  <c r="AS117" i="5"/>
  <c r="AU119" i="5"/>
  <c r="AV118" i="5"/>
  <c r="AC117" i="5"/>
  <c r="BB117" i="5" s="1"/>
  <c r="AD116" i="5"/>
  <c r="Z117" i="5"/>
  <c r="AA116" i="5"/>
  <c r="W118" i="5"/>
  <c r="X117" i="5"/>
  <c r="AF118" i="5"/>
  <c r="AG117" i="5"/>
  <c r="CG118" i="5" l="1"/>
  <c r="CH117" i="5"/>
  <c r="CI117" i="5" s="1"/>
  <c r="BY118" i="5"/>
  <c r="BZ117" i="5"/>
  <c r="CA117" i="5" s="1"/>
  <c r="BU118" i="5"/>
  <c r="BV117" i="5"/>
  <c r="BW117" i="5" s="1"/>
  <c r="CC118" i="5"/>
  <c r="CD117" i="5"/>
  <c r="CE117" i="5" s="1"/>
  <c r="BN117" i="5"/>
  <c r="BO116" i="5"/>
  <c r="BP116" i="5" s="1"/>
  <c r="BJ117" i="5"/>
  <c r="BK116" i="5"/>
  <c r="BL116" i="5" s="1"/>
  <c r="BF117" i="5"/>
  <c r="BG116" i="5"/>
  <c r="BH116" i="5" s="1"/>
  <c r="BC117" i="5"/>
  <c r="BD117" i="5" s="1"/>
  <c r="AU120" i="5"/>
  <c r="AV119" i="5"/>
  <c r="AL118" i="5"/>
  <c r="AM117" i="5"/>
  <c r="AR119" i="5"/>
  <c r="AS118" i="5"/>
  <c r="AO119" i="5"/>
  <c r="AP118" i="5"/>
  <c r="W119" i="5"/>
  <c r="X118" i="5"/>
  <c r="AF119" i="5"/>
  <c r="AG118" i="5"/>
  <c r="Z118" i="5"/>
  <c r="AA117" i="5"/>
  <c r="AC118" i="5"/>
  <c r="BB118" i="5" s="1"/>
  <c r="AD117" i="5"/>
  <c r="CC119" i="5" l="1"/>
  <c r="CD118" i="5"/>
  <c r="CE118" i="5" s="1"/>
  <c r="BY119" i="5"/>
  <c r="BZ118" i="5"/>
  <c r="CA118" i="5" s="1"/>
  <c r="BU119" i="5"/>
  <c r="BV118" i="5"/>
  <c r="BW118" i="5" s="1"/>
  <c r="CG119" i="5"/>
  <c r="CH118" i="5"/>
  <c r="CI118" i="5" s="1"/>
  <c r="BN118" i="5"/>
  <c r="BO117" i="5"/>
  <c r="BP117" i="5" s="1"/>
  <c r="BJ118" i="5"/>
  <c r="BK117" i="5"/>
  <c r="BL117" i="5" s="1"/>
  <c r="BF118" i="5"/>
  <c r="BG117" i="5"/>
  <c r="BH117" i="5" s="1"/>
  <c r="BC118" i="5"/>
  <c r="BD118" i="5" s="1"/>
  <c r="AO120" i="5"/>
  <c r="AP119" i="5"/>
  <c r="AU121" i="5"/>
  <c r="AV120" i="5"/>
  <c r="AR120" i="5"/>
  <c r="AS119" i="5"/>
  <c r="AL119" i="5"/>
  <c r="AM118" i="5"/>
  <c r="Z119" i="5"/>
  <c r="AA118" i="5"/>
  <c r="W120" i="5"/>
  <c r="X119" i="5"/>
  <c r="AC119" i="5"/>
  <c r="BB119" i="5" s="1"/>
  <c r="AD118" i="5"/>
  <c r="AF120" i="5"/>
  <c r="AG119" i="5"/>
  <c r="CG120" i="5" l="1"/>
  <c r="CH119" i="5"/>
  <c r="CI119" i="5" s="1"/>
  <c r="BY120" i="5"/>
  <c r="BZ119" i="5"/>
  <c r="CA119" i="5" s="1"/>
  <c r="BU120" i="5"/>
  <c r="BV119" i="5"/>
  <c r="BW119" i="5" s="1"/>
  <c r="CC120" i="5"/>
  <c r="CD119" i="5"/>
  <c r="CE119" i="5" s="1"/>
  <c r="BN119" i="5"/>
  <c r="BO118" i="5"/>
  <c r="BP118" i="5" s="1"/>
  <c r="BJ119" i="5"/>
  <c r="BK118" i="5"/>
  <c r="BL118" i="5" s="1"/>
  <c r="BF119" i="5"/>
  <c r="BG118" i="5"/>
  <c r="BH118" i="5" s="1"/>
  <c r="BC119" i="5"/>
  <c r="BD119" i="5" s="1"/>
  <c r="AL120" i="5"/>
  <c r="AM119" i="5"/>
  <c r="AU122" i="5"/>
  <c r="AV121" i="5"/>
  <c r="AO121" i="5"/>
  <c r="AP120" i="5"/>
  <c r="AR121" i="5"/>
  <c r="AS120" i="5"/>
  <c r="AF121" i="5"/>
  <c r="AG120" i="5"/>
  <c r="W121" i="5"/>
  <c r="X120" i="5"/>
  <c r="AC120" i="5"/>
  <c r="BB120" i="5" s="1"/>
  <c r="AD119" i="5"/>
  <c r="Z120" i="5"/>
  <c r="AA119" i="5"/>
  <c r="CC121" i="5" l="1"/>
  <c r="CD120" i="5"/>
  <c r="CE120" i="5" s="1"/>
  <c r="BY121" i="5"/>
  <c r="BZ120" i="5"/>
  <c r="CA120" i="5" s="1"/>
  <c r="BU121" i="5"/>
  <c r="BV120" i="5"/>
  <c r="BW120" i="5" s="1"/>
  <c r="CG121" i="5"/>
  <c r="CH120" i="5"/>
  <c r="CI120" i="5" s="1"/>
  <c r="BN120" i="5"/>
  <c r="BO119" i="5"/>
  <c r="BP119" i="5" s="1"/>
  <c r="BJ120" i="5"/>
  <c r="BK119" i="5"/>
  <c r="BL119" i="5" s="1"/>
  <c r="BF120" i="5"/>
  <c r="BG119" i="5"/>
  <c r="BH119" i="5" s="1"/>
  <c r="BC120" i="5"/>
  <c r="BD120" i="5" s="1"/>
  <c r="AO122" i="5"/>
  <c r="AP121" i="5"/>
  <c r="AL121" i="5"/>
  <c r="AM120" i="5"/>
  <c r="AR122" i="5"/>
  <c r="AS121" i="5"/>
  <c r="AU123" i="5"/>
  <c r="AV122" i="5"/>
  <c r="Z121" i="5"/>
  <c r="AA120" i="5"/>
  <c r="AC121" i="5"/>
  <c r="BB121" i="5" s="1"/>
  <c r="AD120" i="5"/>
  <c r="AF122" i="5"/>
  <c r="AG121" i="5"/>
  <c r="W122" i="5"/>
  <c r="X121" i="5"/>
  <c r="CG122" i="5" l="1"/>
  <c r="CH121" i="5"/>
  <c r="CI121" i="5" s="1"/>
  <c r="BY122" i="5"/>
  <c r="BZ121" i="5"/>
  <c r="CA121" i="5" s="1"/>
  <c r="BU122" i="5"/>
  <c r="BV121" i="5"/>
  <c r="BW121" i="5" s="1"/>
  <c r="CC122" i="5"/>
  <c r="CD121" i="5"/>
  <c r="CE121" i="5" s="1"/>
  <c r="BN121" i="5"/>
  <c r="BO120" i="5"/>
  <c r="BP120" i="5" s="1"/>
  <c r="BJ121" i="5"/>
  <c r="BK120" i="5"/>
  <c r="BL120" i="5" s="1"/>
  <c r="BF121" i="5"/>
  <c r="BG120" i="5"/>
  <c r="BH120" i="5" s="1"/>
  <c r="BC121" i="5"/>
  <c r="BD121" i="5" s="1"/>
  <c r="AU124" i="5"/>
  <c r="AV123" i="5"/>
  <c r="AO123" i="5"/>
  <c r="AP122" i="5"/>
  <c r="AR123" i="5"/>
  <c r="AS122" i="5"/>
  <c r="AL122" i="5"/>
  <c r="AM121" i="5"/>
  <c r="AF123" i="5"/>
  <c r="AG122" i="5"/>
  <c r="Z122" i="5"/>
  <c r="AA121" i="5"/>
  <c r="W123" i="5"/>
  <c r="X122" i="5"/>
  <c r="AC122" i="5"/>
  <c r="BB122" i="5" s="1"/>
  <c r="AD121" i="5"/>
  <c r="CC123" i="5" l="1"/>
  <c r="CD122" i="5"/>
  <c r="CE122" i="5" s="1"/>
  <c r="BY123" i="5"/>
  <c r="BZ122" i="5"/>
  <c r="CA122" i="5" s="1"/>
  <c r="BU123" i="5"/>
  <c r="BV122" i="5"/>
  <c r="BW122" i="5" s="1"/>
  <c r="CG123" i="5"/>
  <c r="CH122" i="5"/>
  <c r="CI122" i="5" s="1"/>
  <c r="BN122" i="5"/>
  <c r="BO121" i="5"/>
  <c r="BP121" i="5" s="1"/>
  <c r="BJ122" i="5"/>
  <c r="BK121" i="5"/>
  <c r="BL121" i="5" s="1"/>
  <c r="BF122" i="5"/>
  <c r="BG121" i="5"/>
  <c r="BH121" i="5" s="1"/>
  <c r="BC122" i="5"/>
  <c r="BD122" i="5" s="1"/>
  <c r="AL123" i="5"/>
  <c r="AM122" i="5"/>
  <c r="AR124" i="5"/>
  <c r="AS123" i="5"/>
  <c r="AO124" i="5"/>
  <c r="AP123" i="5"/>
  <c r="AU125" i="5"/>
  <c r="AV124" i="5"/>
  <c r="AC123" i="5"/>
  <c r="BB123" i="5" s="1"/>
  <c r="AD122" i="5"/>
  <c r="W124" i="5"/>
  <c r="X123" i="5"/>
  <c r="AF124" i="5"/>
  <c r="AG123" i="5"/>
  <c r="Z123" i="5"/>
  <c r="AA122" i="5"/>
  <c r="CG124" i="5" l="1"/>
  <c r="CH123" i="5"/>
  <c r="CI123" i="5" s="1"/>
  <c r="BY124" i="5"/>
  <c r="BZ123" i="5"/>
  <c r="CA123" i="5" s="1"/>
  <c r="BU124" i="5"/>
  <c r="BV123" i="5"/>
  <c r="BW123" i="5" s="1"/>
  <c r="CC124" i="5"/>
  <c r="CD123" i="5"/>
  <c r="CE123" i="5" s="1"/>
  <c r="BN123" i="5"/>
  <c r="BO122" i="5"/>
  <c r="BP122" i="5" s="1"/>
  <c r="BJ123" i="5"/>
  <c r="BK122" i="5"/>
  <c r="BL122" i="5" s="1"/>
  <c r="BF123" i="5"/>
  <c r="BG122" i="5"/>
  <c r="BH122" i="5" s="1"/>
  <c r="BC123" i="5"/>
  <c r="BD123" i="5" s="1"/>
  <c r="AU126" i="5"/>
  <c r="AV125" i="5"/>
  <c r="AO125" i="5"/>
  <c r="AP124" i="5"/>
  <c r="AL124" i="5"/>
  <c r="AM123" i="5"/>
  <c r="AR125" i="5"/>
  <c r="AS124" i="5"/>
  <c r="AF125" i="5"/>
  <c r="AG124" i="5"/>
  <c r="AC124" i="5"/>
  <c r="BB124" i="5" s="1"/>
  <c r="AD123" i="5"/>
  <c r="Z124" i="5"/>
  <c r="AA123" i="5"/>
  <c r="W125" i="5"/>
  <c r="X124" i="5"/>
  <c r="CC125" i="5" l="1"/>
  <c r="CD124" i="5"/>
  <c r="CE124" i="5" s="1"/>
  <c r="BY125" i="5"/>
  <c r="BZ124" i="5"/>
  <c r="CA124" i="5" s="1"/>
  <c r="BU125" i="5"/>
  <c r="BV124" i="5"/>
  <c r="BW124" i="5" s="1"/>
  <c r="CG125" i="5"/>
  <c r="CH124" i="5"/>
  <c r="CI124" i="5" s="1"/>
  <c r="BN124" i="5"/>
  <c r="BO123" i="5"/>
  <c r="BP123" i="5" s="1"/>
  <c r="BJ124" i="5"/>
  <c r="BK123" i="5"/>
  <c r="BL123" i="5" s="1"/>
  <c r="BF124" i="5"/>
  <c r="BG123" i="5"/>
  <c r="BH123" i="5" s="1"/>
  <c r="BC124" i="5"/>
  <c r="BD124" i="5" s="1"/>
  <c r="AR126" i="5"/>
  <c r="AS125" i="5"/>
  <c r="AL125" i="5"/>
  <c r="AM124" i="5"/>
  <c r="AU127" i="5"/>
  <c r="AV126" i="5"/>
  <c r="AO126" i="5"/>
  <c r="AP125" i="5"/>
  <c r="W126" i="5"/>
  <c r="X125" i="5"/>
  <c r="AC125" i="5"/>
  <c r="BB125" i="5" s="1"/>
  <c r="AD124" i="5"/>
  <c r="Z125" i="5"/>
  <c r="AA124" i="5"/>
  <c r="AF126" i="5"/>
  <c r="AG125" i="5"/>
  <c r="BY126" i="5" l="1"/>
  <c r="BZ125" i="5"/>
  <c r="CA125" i="5" s="1"/>
  <c r="CG126" i="5"/>
  <c r="CH125" i="5"/>
  <c r="CI125" i="5" s="1"/>
  <c r="BU126" i="5"/>
  <c r="BV125" i="5"/>
  <c r="BW125" i="5" s="1"/>
  <c r="CC126" i="5"/>
  <c r="CD125" i="5"/>
  <c r="CE125" i="5" s="1"/>
  <c r="BN125" i="5"/>
  <c r="BO124" i="5"/>
  <c r="BP124" i="5" s="1"/>
  <c r="BJ125" i="5"/>
  <c r="BK124" i="5"/>
  <c r="BL124" i="5" s="1"/>
  <c r="BF125" i="5"/>
  <c r="BG124" i="5"/>
  <c r="BH124" i="5" s="1"/>
  <c r="BC125" i="5"/>
  <c r="BD125" i="5" s="1"/>
  <c r="AO127" i="5"/>
  <c r="AP126" i="5"/>
  <c r="AU128" i="5"/>
  <c r="AV127" i="5"/>
  <c r="AR127" i="5"/>
  <c r="AS126" i="5"/>
  <c r="AL126" i="5"/>
  <c r="AM125" i="5"/>
  <c r="AF127" i="5"/>
  <c r="AG126" i="5"/>
  <c r="Z126" i="5"/>
  <c r="AA125" i="5"/>
  <c r="W127" i="5"/>
  <c r="X126" i="5"/>
  <c r="AC126" i="5"/>
  <c r="BB126" i="5" s="1"/>
  <c r="AD125" i="5"/>
  <c r="CC127" i="5" l="1"/>
  <c r="CD126" i="5"/>
  <c r="CE126" i="5" s="1"/>
  <c r="CG127" i="5"/>
  <c r="CH126" i="5"/>
  <c r="CI126" i="5" s="1"/>
  <c r="BU127" i="5"/>
  <c r="BV126" i="5"/>
  <c r="BW126" i="5" s="1"/>
  <c r="BY127" i="5"/>
  <c r="BZ126" i="5"/>
  <c r="CA126" i="5" s="1"/>
  <c r="BN126" i="5"/>
  <c r="BO125" i="5"/>
  <c r="BP125" i="5" s="1"/>
  <c r="BJ126" i="5"/>
  <c r="BK125" i="5"/>
  <c r="BL125" i="5" s="1"/>
  <c r="BF126" i="5"/>
  <c r="BG125" i="5"/>
  <c r="BH125" i="5" s="1"/>
  <c r="BC126" i="5"/>
  <c r="BD126" i="5" s="1"/>
  <c r="AL127" i="5"/>
  <c r="AM126" i="5"/>
  <c r="AR128" i="5"/>
  <c r="AS127" i="5"/>
  <c r="AO128" i="5"/>
  <c r="AP127" i="5"/>
  <c r="AU129" i="5"/>
  <c r="AV128" i="5"/>
  <c r="AC127" i="5"/>
  <c r="BB127" i="5" s="1"/>
  <c r="AD126" i="5"/>
  <c r="W128" i="5"/>
  <c r="X127" i="5"/>
  <c r="Z127" i="5"/>
  <c r="AA126" i="5"/>
  <c r="AF128" i="5"/>
  <c r="AG127" i="5"/>
  <c r="BY128" i="5" l="1"/>
  <c r="BZ127" i="5"/>
  <c r="CA127" i="5" s="1"/>
  <c r="CG128" i="5"/>
  <c r="CH127" i="5"/>
  <c r="CI127" i="5" s="1"/>
  <c r="BU128" i="5"/>
  <c r="BV127" i="5"/>
  <c r="BW127" i="5" s="1"/>
  <c r="CC128" i="5"/>
  <c r="CD127" i="5"/>
  <c r="CE127" i="5" s="1"/>
  <c r="BN127" i="5"/>
  <c r="BO126" i="5"/>
  <c r="BP126" i="5" s="1"/>
  <c r="BJ127" i="5"/>
  <c r="BK126" i="5"/>
  <c r="BL126" i="5" s="1"/>
  <c r="BF127" i="5"/>
  <c r="BG126" i="5"/>
  <c r="BH126" i="5" s="1"/>
  <c r="BC127" i="5"/>
  <c r="BD127" i="5" s="1"/>
  <c r="AR129" i="5"/>
  <c r="AS128" i="5"/>
  <c r="AU130" i="5"/>
  <c r="AV129" i="5"/>
  <c r="AO129" i="5"/>
  <c r="AP128" i="5"/>
  <c r="AL128" i="5"/>
  <c r="AM127" i="5"/>
  <c r="Z128" i="5"/>
  <c r="AA127" i="5"/>
  <c r="AC128" i="5"/>
  <c r="BB128" i="5" s="1"/>
  <c r="AD127" i="5"/>
  <c r="AF129" i="5"/>
  <c r="AG128" i="5"/>
  <c r="W129" i="5"/>
  <c r="X128" i="5"/>
  <c r="CG129" i="5" l="1"/>
  <c r="CH128" i="5"/>
  <c r="CI128" i="5" s="1"/>
  <c r="CC129" i="5"/>
  <c r="CD128" i="5"/>
  <c r="CE128" i="5" s="1"/>
  <c r="BU129" i="5"/>
  <c r="BV128" i="5"/>
  <c r="BW128" i="5" s="1"/>
  <c r="BY129" i="5"/>
  <c r="BZ128" i="5"/>
  <c r="CA128" i="5" s="1"/>
  <c r="BN128" i="5"/>
  <c r="BO127" i="5"/>
  <c r="BP127" i="5" s="1"/>
  <c r="BJ128" i="5"/>
  <c r="BK127" i="5"/>
  <c r="BL127" i="5" s="1"/>
  <c r="BF128" i="5"/>
  <c r="BG127" i="5"/>
  <c r="BH127" i="5" s="1"/>
  <c r="BC128" i="5"/>
  <c r="BD128" i="5" s="1"/>
  <c r="AO130" i="5"/>
  <c r="AP129" i="5"/>
  <c r="AU131" i="5"/>
  <c r="AV130" i="5"/>
  <c r="AR130" i="5"/>
  <c r="AS129" i="5"/>
  <c r="AL129" i="5"/>
  <c r="AM128" i="5"/>
  <c r="AF130" i="5"/>
  <c r="AG129" i="5"/>
  <c r="AC129" i="5"/>
  <c r="BB129" i="5" s="1"/>
  <c r="AD128" i="5"/>
  <c r="W130" i="5"/>
  <c r="X129" i="5"/>
  <c r="Z129" i="5"/>
  <c r="AA128" i="5"/>
  <c r="BY130" i="5" l="1"/>
  <c r="BZ129" i="5"/>
  <c r="CA129" i="5" s="1"/>
  <c r="CC130" i="5"/>
  <c r="CD129" i="5"/>
  <c r="CE129" i="5" s="1"/>
  <c r="BU130" i="5"/>
  <c r="BV129" i="5"/>
  <c r="BW129" i="5" s="1"/>
  <c r="CG130" i="5"/>
  <c r="CH129" i="5"/>
  <c r="CI129" i="5" s="1"/>
  <c r="BN129" i="5"/>
  <c r="BO128" i="5"/>
  <c r="BP128" i="5" s="1"/>
  <c r="BJ129" i="5"/>
  <c r="BK128" i="5"/>
  <c r="BL128" i="5" s="1"/>
  <c r="BF129" i="5"/>
  <c r="BG128" i="5"/>
  <c r="BH128" i="5" s="1"/>
  <c r="BC129" i="5"/>
  <c r="BD129" i="5" s="1"/>
  <c r="AU132" i="5"/>
  <c r="AV131" i="5"/>
  <c r="AR131" i="5"/>
  <c r="AS130" i="5"/>
  <c r="AO131" i="5"/>
  <c r="AP130" i="5"/>
  <c r="AL130" i="5"/>
  <c r="AM129" i="5"/>
  <c r="Z130" i="5"/>
  <c r="AA129" i="5"/>
  <c r="AF131" i="5"/>
  <c r="AG130" i="5"/>
  <c r="W131" i="5"/>
  <c r="X130" i="5"/>
  <c r="AC130" i="5"/>
  <c r="BB130" i="5" s="1"/>
  <c r="AD129" i="5"/>
  <c r="CG131" i="5" l="1"/>
  <c r="CH130" i="5"/>
  <c r="CI130" i="5" s="1"/>
  <c r="CC131" i="5"/>
  <c r="CD130" i="5"/>
  <c r="CE130" i="5" s="1"/>
  <c r="BU131" i="5"/>
  <c r="BV130" i="5"/>
  <c r="BW130" i="5" s="1"/>
  <c r="BY131" i="5"/>
  <c r="BZ130" i="5"/>
  <c r="CA130" i="5" s="1"/>
  <c r="BN130" i="5"/>
  <c r="BO129" i="5"/>
  <c r="BP129" i="5" s="1"/>
  <c r="BJ130" i="5"/>
  <c r="BK129" i="5"/>
  <c r="BL129" i="5" s="1"/>
  <c r="BF130" i="5"/>
  <c r="BG129" i="5"/>
  <c r="BH129" i="5" s="1"/>
  <c r="BC130" i="5"/>
  <c r="BD130" i="5" s="1"/>
  <c r="AL131" i="5"/>
  <c r="AM130" i="5"/>
  <c r="AO132" i="5"/>
  <c r="AP131" i="5"/>
  <c r="AU133" i="5"/>
  <c r="AV132" i="5"/>
  <c r="AR132" i="5"/>
  <c r="AS131" i="5"/>
  <c r="W132" i="5"/>
  <c r="X131" i="5"/>
  <c r="AF132" i="5"/>
  <c r="AG131" i="5"/>
  <c r="Z131" i="5"/>
  <c r="AA130" i="5"/>
  <c r="AC131" i="5"/>
  <c r="BB131" i="5" s="1"/>
  <c r="AD130" i="5"/>
  <c r="BY132" i="5" l="1"/>
  <c r="BZ131" i="5"/>
  <c r="CA131" i="5" s="1"/>
  <c r="CC132" i="5"/>
  <c r="CD131" i="5"/>
  <c r="CE131" i="5" s="1"/>
  <c r="BU132" i="5"/>
  <c r="BV131" i="5"/>
  <c r="BW131" i="5" s="1"/>
  <c r="CG132" i="5"/>
  <c r="CH131" i="5"/>
  <c r="CI131" i="5" s="1"/>
  <c r="BN131" i="5"/>
  <c r="BO130" i="5"/>
  <c r="BP130" i="5" s="1"/>
  <c r="BJ131" i="5"/>
  <c r="BK130" i="5"/>
  <c r="BL130" i="5" s="1"/>
  <c r="BF131" i="5"/>
  <c r="BG130" i="5"/>
  <c r="BH130" i="5" s="1"/>
  <c r="BC131" i="5"/>
  <c r="BD131" i="5" s="1"/>
  <c r="AU134" i="5"/>
  <c r="AV133" i="5"/>
  <c r="AL132" i="5"/>
  <c r="AM131" i="5"/>
  <c r="AR133" i="5"/>
  <c r="AS132" i="5"/>
  <c r="AO133" i="5"/>
  <c r="AP132" i="5"/>
  <c r="Z132" i="5"/>
  <c r="AA131" i="5"/>
  <c r="W133" i="5"/>
  <c r="X132" i="5"/>
  <c r="AC132" i="5"/>
  <c r="BB132" i="5" s="1"/>
  <c r="AD131" i="5"/>
  <c r="AF133" i="5"/>
  <c r="AG132" i="5"/>
  <c r="CG133" i="5" l="1"/>
  <c r="CH132" i="5"/>
  <c r="CI132" i="5" s="1"/>
  <c r="CC133" i="5"/>
  <c r="CD132" i="5"/>
  <c r="CE132" i="5" s="1"/>
  <c r="BU133" i="5"/>
  <c r="BV132" i="5"/>
  <c r="BW132" i="5" s="1"/>
  <c r="BY133" i="5"/>
  <c r="BZ132" i="5"/>
  <c r="CA132" i="5" s="1"/>
  <c r="BN132" i="5"/>
  <c r="BO131" i="5"/>
  <c r="BP131" i="5" s="1"/>
  <c r="BJ132" i="5"/>
  <c r="BK131" i="5"/>
  <c r="BL131" i="5" s="1"/>
  <c r="BF132" i="5"/>
  <c r="BG131" i="5"/>
  <c r="BH131" i="5" s="1"/>
  <c r="BC132" i="5"/>
  <c r="BD132" i="5" s="1"/>
  <c r="AR134" i="5"/>
  <c r="AS133" i="5"/>
  <c r="AU135" i="5"/>
  <c r="AV134" i="5"/>
  <c r="AO134" i="5"/>
  <c r="AP133" i="5"/>
  <c r="AL133" i="5"/>
  <c r="AM132" i="5"/>
  <c r="Z133" i="5"/>
  <c r="AA132" i="5"/>
  <c r="AC133" i="5"/>
  <c r="BB133" i="5" s="1"/>
  <c r="AD132" i="5"/>
  <c r="AF134" i="5"/>
  <c r="AG133" i="5"/>
  <c r="W134" i="5"/>
  <c r="X133" i="5"/>
  <c r="BY134" i="5" l="1"/>
  <c r="BZ133" i="5"/>
  <c r="CA133" i="5" s="1"/>
  <c r="CC134" i="5"/>
  <c r="CD133" i="5"/>
  <c r="CE133" i="5" s="1"/>
  <c r="BU134" i="5"/>
  <c r="BV133" i="5"/>
  <c r="BW133" i="5" s="1"/>
  <c r="CG134" i="5"/>
  <c r="CH133" i="5"/>
  <c r="CI133" i="5" s="1"/>
  <c r="BN133" i="5"/>
  <c r="BO132" i="5"/>
  <c r="BP132" i="5" s="1"/>
  <c r="BJ133" i="5"/>
  <c r="BK132" i="5"/>
  <c r="BL132" i="5" s="1"/>
  <c r="BF133" i="5"/>
  <c r="BG132" i="5"/>
  <c r="BH132" i="5" s="1"/>
  <c r="BC133" i="5"/>
  <c r="BD133" i="5" s="1"/>
  <c r="AL134" i="5"/>
  <c r="AM133" i="5"/>
  <c r="AU136" i="5"/>
  <c r="AV135" i="5"/>
  <c r="AO135" i="5"/>
  <c r="AP134" i="5"/>
  <c r="AR135" i="5"/>
  <c r="AS134" i="5"/>
  <c r="AF135" i="5"/>
  <c r="AG134" i="5"/>
  <c r="Z134" i="5"/>
  <c r="AA133" i="5"/>
  <c r="W135" i="5"/>
  <c r="X134" i="5"/>
  <c r="AC134" i="5"/>
  <c r="BB134" i="5" s="1"/>
  <c r="AD133" i="5"/>
  <c r="CG135" i="5" l="1"/>
  <c r="CH134" i="5"/>
  <c r="CI134" i="5" s="1"/>
  <c r="CC135" i="5"/>
  <c r="CD134" i="5"/>
  <c r="CE134" i="5" s="1"/>
  <c r="BU135" i="5"/>
  <c r="BV134" i="5"/>
  <c r="BW134" i="5" s="1"/>
  <c r="BY135" i="5"/>
  <c r="BZ134" i="5"/>
  <c r="CA134" i="5" s="1"/>
  <c r="BN134" i="5"/>
  <c r="BO133" i="5"/>
  <c r="BP133" i="5" s="1"/>
  <c r="BJ134" i="5"/>
  <c r="BK133" i="5"/>
  <c r="BL133" i="5" s="1"/>
  <c r="BF134" i="5"/>
  <c r="BG133" i="5"/>
  <c r="BH133" i="5" s="1"/>
  <c r="BC134" i="5"/>
  <c r="BD134" i="5" s="1"/>
  <c r="AO136" i="5"/>
  <c r="AP135" i="5"/>
  <c r="AR136" i="5"/>
  <c r="AS135" i="5"/>
  <c r="AL135" i="5"/>
  <c r="AM134" i="5"/>
  <c r="AU137" i="5"/>
  <c r="AV136" i="5"/>
  <c r="AC135" i="5"/>
  <c r="BB135" i="5" s="1"/>
  <c r="AD134" i="5"/>
  <c r="W136" i="5"/>
  <c r="X135" i="5"/>
  <c r="Z135" i="5"/>
  <c r="AA134" i="5"/>
  <c r="AF136" i="5"/>
  <c r="AG135" i="5"/>
  <c r="BY136" i="5" l="1"/>
  <c r="BZ135" i="5"/>
  <c r="CA135" i="5" s="1"/>
  <c r="CC136" i="5"/>
  <c r="CD135" i="5"/>
  <c r="CE135" i="5" s="1"/>
  <c r="BU136" i="5"/>
  <c r="BV135" i="5"/>
  <c r="BW135" i="5" s="1"/>
  <c r="CG136" i="5"/>
  <c r="CH135" i="5"/>
  <c r="CI135" i="5" s="1"/>
  <c r="BN135" i="5"/>
  <c r="BO134" i="5"/>
  <c r="BP134" i="5" s="1"/>
  <c r="BJ135" i="5"/>
  <c r="BK134" i="5"/>
  <c r="BL134" i="5" s="1"/>
  <c r="BF135" i="5"/>
  <c r="BG134" i="5"/>
  <c r="BH134" i="5" s="1"/>
  <c r="BC135" i="5"/>
  <c r="BD135" i="5" s="1"/>
  <c r="AU138" i="5"/>
  <c r="AV137" i="5"/>
  <c r="AR137" i="5"/>
  <c r="AS136" i="5"/>
  <c r="AL136" i="5"/>
  <c r="AM135" i="5"/>
  <c r="AO137" i="5"/>
  <c r="AP136" i="5"/>
  <c r="AF137" i="5"/>
  <c r="AG136" i="5"/>
  <c r="W137" i="5"/>
  <c r="X136" i="5"/>
  <c r="Z136" i="5"/>
  <c r="AA135" i="5"/>
  <c r="AC136" i="5"/>
  <c r="BB136" i="5" s="1"/>
  <c r="AD135" i="5"/>
  <c r="CG137" i="5" l="1"/>
  <c r="CH136" i="5"/>
  <c r="CI136" i="5" s="1"/>
  <c r="CC137" i="5"/>
  <c r="CD136" i="5"/>
  <c r="CE136" i="5" s="1"/>
  <c r="BU137" i="5"/>
  <c r="BV136" i="5"/>
  <c r="BW136" i="5" s="1"/>
  <c r="BY137" i="5"/>
  <c r="BZ136" i="5"/>
  <c r="CA136" i="5" s="1"/>
  <c r="BN136" i="5"/>
  <c r="BO135" i="5"/>
  <c r="BP135" i="5" s="1"/>
  <c r="BJ136" i="5"/>
  <c r="BK135" i="5"/>
  <c r="BL135" i="5" s="1"/>
  <c r="BF136" i="5"/>
  <c r="BG135" i="5"/>
  <c r="BH135" i="5" s="1"/>
  <c r="BC136" i="5"/>
  <c r="BD136" i="5" s="1"/>
  <c r="AO138" i="5"/>
  <c r="AP137" i="5"/>
  <c r="AR138" i="5"/>
  <c r="AS137" i="5"/>
  <c r="AU139" i="5"/>
  <c r="AV138" i="5"/>
  <c r="AL137" i="5"/>
  <c r="AM136" i="5"/>
  <c r="AC137" i="5"/>
  <c r="BB137" i="5" s="1"/>
  <c r="AD136" i="5"/>
  <c r="W138" i="5"/>
  <c r="X137" i="5"/>
  <c r="AF138" i="5"/>
  <c r="AG137" i="5"/>
  <c r="Z137" i="5"/>
  <c r="AA136" i="5"/>
  <c r="BY138" i="5" l="1"/>
  <c r="BZ137" i="5"/>
  <c r="CA137" i="5" s="1"/>
  <c r="CC138" i="5"/>
  <c r="CD137" i="5"/>
  <c r="CE137" i="5" s="1"/>
  <c r="BU138" i="5"/>
  <c r="BV137" i="5"/>
  <c r="BW137" i="5" s="1"/>
  <c r="CG138" i="5"/>
  <c r="CH137" i="5"/>
  <c r="CI137" i="5" s="1"/>
  <c r="BN137" i="5"/>
  <c r="BO136" i="5"/>
  <c r="BP136" i="5" s="1"/>
  <c r="BJ137" i="5"/>
  <c r="BK136" i="5"/>
  <c r="BL136" i="5" s="1"/>
  <c r="BF137" i="5"/>
  <c r="BG136" i="5"/>
  <c r="BH136" i="5" s="1"/>
  <c r="BC137" i="5"/>
  <c r="BD137" i="5" s="1"/>
  <c r="AR139" i="5"/>
  <c r="AS138" i="5"/>
  <c r="AO139" i="5"/>
  <c r="AP138" i="5"/>
  <c r="AL138" i="5"/>
  <c r="AM137" i="5"/>
  <c r="AU140" i="5"/>
  <c r="AV139" i="5"/>
  <c r="AF139" i="5"/>
  <c r="AG138" i="5"/>
  <c r="Z138" i="5"/>
  <c r="AA137" i="5"/>
  <c r="W139" i="5"/>
  <c r="X138" i="5"/>
  <c r="AC138" i="5"/>
  <c r="BB138" i="5" s="1"/>
  <c r="AD137" i="5"/>
  <c r="CG139" i="5" l="1"/>
  <c r="CH138" i="5"/>
  <c r="CI138" i="5" s="1"/>
  <c r="CC139" i="5"/>
  <c r="CD138" i="5"/>
  <c r="CE138" i="5" s="1"/>
  <c r="BU139" i="5"/>
  <c r="BV138" i="5"/>
  <c r="BW138" i="5" s="1"/>
  <c r="BY139" i="5"/>
  <c r="BZ138" i="5"/>
  <c r="CA138" i="5" s="1"/>
  <c r="BN138" i="5"/>
  <c r="BO137" i="5"/>
  <c r="BP137" i="5" s="1"/>
  <c r="BJ138" i="5"/>
  <c r="BK137" i="5"/>
  <c r="BL137" i="5" s="1"/>
  <c r="BF138" i="5"/>
  <c r="BG137" i="5"/>
  <c r="BH137" i="5" s="1"/>
  <c r="BC138" i="5"/>
  <c r="BD138" i="5" s="1"/>
  <c r="AU141" i="5"/>
  <c r="AV140" i="5"/>
  <c r="AO140" i="5"/>
  <c r="AP139" i="5"/>
  <c r="AL139" i="5"/>
  <c r="AM138" i="5"/>
  <c r="AR140" i="5"/>
  <c r="AS139" i="5"/>
  <c r="Z139" i="5"/>
  <c r="AA138" i="5"/>
  <c r="AC139" i="5"/>
  <c r="BB139" i="5" s="1"/>
  <c r="AD138" i="5"/>
  <c r="W140" i="5"/>
  <c r="X139" i="5"/>
  <c r="AF140" i="5"/>
  <c r="AG139" i="5"/>
  <c r="BY140" i="5" l="1"/>
  <c r="BZ139" i="5"/>
  <c r="CA139" i="5" s="1"/>
  <c r="CC140" i="5"/>
  <c r="CD139" i="5"/>
  <c r="CE139" i="5" s="1"/>
  <c r="BU140" i="5"/>
  <c r="BV139" i="5"/>
  <c r="BW139" i="5" s="1"/>
  <c r="CG140" i="5"/>
  <c r="CH139" i="5"/>
  <c r="CI139" i="5" s="1"/>
  <c r="BN139" i="5"/>
  <c r="BO138" i="5"/>
  <c r="BP138" i="5" s="1"/>
  <c r="BJ139" i="5"/>
  <c r="BK138" i="5"/>
  <c r="BL138" i="5" s="1"/>
  <c r="BF139" i="5"/>
  <c r="BG138" i="5"/>
  <c r="BH138" i="5" s="1"/>
  <c r="BC139" i="5"/>
  <c r="BD139" i="5" s="1"/>
  <c r="AU142" i="5"/>
  <c r="AV141" i="5"/>
  <c r="AR141" i="5"/>
  <c r="AS140" i="5"/>
  <c r="AL140" i="5"/>
  <c r="AM139" i="5"/>
  <c r="AO141" i="5"/>
  <c r="AP140" i="5"/>
  <c r="AF141" i="5"/>
  <c r="AG140" i="5"/>
  <c r="W141" i="5"/>
  <c r="X140" i="5"/>
  <c r="AC140" i="5"/>
  <c r="BB140" i="5" s="1"/>
  <c r="AD139" i="5"/>
  <c r="Z140" i="5"/>
  <c r="AA139" i="5"/>
  <c r="CG141" i="5" l="1"/>
  <c r="CH140" i="5"/>
  <c r="CI140" i="5" s="1"/>
  <c r="CC141" i="5"/>
  <c r="CD140" i="5"/>
  <c r="CE140" i="5" s="1"/>
  <c r="BU141" i="5"/>
  <c r="BV140" i="5"/>
  <c r="BW140" i="5" s="1"/>
  <c r="BY141" i="5"/>
  <c r="BZ140" i="5"/>
  <c r="CA140" i="5" s="1"/>
  <c r="BN140" i="5"/>
  <c r="BO139" i="5"/>
  <c r="BP139" i="5" s="1"/>
  <c r="BJ140" i="5"/>
  <c r="BK139" i="5"/>
  <c r="BL139" i="5" s="1"/>
  <c r="BF140" i="5"/>
  <c r="BG139" i="5"/>
  <c r="BH139" i="5" s="1"/>
  <c r="BC140" i="5"/>
  <c r="BD140" i="5" s="1"/>
  <c r="AO142" i="5"/>
  <c r="AP141" i="5"/>
  <c r="AR142" i="5"/>
  <c r="AS141" i="5"/>
  <c r="AL141" i="5"/>
  <c r="AM140" i="5"/>
  <c r="AU143" i="5"/>
  <c r="AV142" i="5"/>
  <c r="Z141" i="5"/>
  <c r="AA140" i="5"/>
  <c r="W142" i="5"/>
  <c r="X141" i="5"/>
  <c r="AF142" i="5"/>
  <c r="AG141" i="5"/>
  <c r="AC141" i="5"/>
  <c r="BB141" i="5" s="1"/>
  <c r="AD140" i="5"/>
  <c r="BY142" i="5" l="1"/>
  <c r="BZ141" i="5"/>
  <c r="CA141" i="5" s="1"/>
  <c r="CC142" i="5"/>
  <c r="CD141" i="5"/>
  <c r="CE141" i="5" s="1"/>
  <c r="BU142" i="5"/>
  <c r="BV141" i="5"/>
  <c r="BW141" i="5" s="1"/>
  <c r="CG142" i="5"/>
  <c r="CH141" i="5"/>
  <c r="CI141" i="5" s="1"/>
  <c r="BN141" i="5"/>
  <c r="BO140" i="5"/>
  <c r="BP140" i="5" s="1"/>
  <c r="BJ141" i="5"/>
  <c r="BK140" i="5"/>
  <c r="BL140" i="5" s="1"/>
  <c r="BF141" i="5"/>
  <c r="BG140" i="5"/>
  <c r="BH140" i="5" s="1"/>
  <c r="BC141" i="5"/>
  <c r="BD141" i="5" s="1"/>
  <c r="AU144" i="5"/>
  <c r="AV143" i="5"/>
  <c r="AO143" i="5"/>
  <c r="AP142" i="5"/>
  <c r="AL142" i="5"/>
  <c r="AM141" i="5"/>
  <c r="AR143" i="5"/>
  <c r="AS142" i="5"/>
  <c r="AF143" i="5"/>
  <c r="AG142" i="5"/>
  <c r="W143" i="5"/>
  <c r="X142" i="5"/>
  <c r="AC142" i="5"/>
  <c r="BB142" i="5" s="1"/>
  <c r="AD141" i="5"/>
  <c r="Z142" i="5"/>
  <c r="AA141" i="5"/>
  <c r="CG143" i="5" l="1"/>
  <c r="CH142" i="5"/>
  <c r="CI142" i="5" s="1"/>
  <c r="CC143" i="5"/>
  <c r="CD142" i="5"/>
  <c r="CE142" i="5" s="1"/>
  <c r="BU143" i="5"/>
  <c r="BV142" i="5"/>
  <c r="BW142" i="5" s="1"/>
  <c r="BY143" i="5"/>
  <c r="BZ142" i="5"/>
  <c r="CA142" i="5" s="1"/>
  <c r="BN142" i="5"/>
  <c r="BO141" i="5"/>
  <c r="BP141" i="5" s="1"/>
  <c r="BJ142" i="5"/>
  <c r="BK141" i="5"/>
  <c r="BL141" i="5" s="1"/>
  <c r="BF142" i="5"/>
  <c r="BG141" i="5"/>
  <c r="BH141" i="5" s="1"/>
  <c r="BC142" i="5"/>
  <c r="BD142" i="5" s="1"/>
  <c r="AR144" i="5"/>
  <c r="AS143" i="5"/>
  <c r="AO144" i="5"/>
  <c r="AP143" i="5"/>
  <c r="AU145" i="5"/>
  <c r="AV144" i="5"/>
  <c r="AL143" i="5"/>
  <c r="AM142" i="5"/>
  <c r="Z143" i="5"/>
  <c r="AA142" i="5"/>
  <c r="AC143" i="5"/>
  <c r="BB143" i="5" s="1"/>
  <c r="AD142" i="5"/>
  <c r="AF144" i="5"/>
  <c r="AG143" i="5"/>
  <c r="W144" i="5"/>
  <c r="X143" i="5"/>
  <c r="BY144" i="5" l="1"/>
  <c r="BZ143" i="5"/>
  <c r="CA143" i="5" s="1"/>
  <c r="CC144" i="5"/>
  <c r="CD143" i="5"/>
  <c r="CE143" i="5" s="1"/>
  <c r="BU144" i="5"/>
  <c r="BV143" i="5"/>
  <c r="BW143" i="5" s="1"/>
  <c r="CG144" i="5"/>
  <c r="CH143" i="5"/>
  <c r="CI143" i="5" s="1"/>
  <c r="BN143" i="5"/>
  <c r="BO142" i="5"/>
  <c r="BP142" i="5" s="1"/>
  <c r="BJ143" i="5"/>
  <c r="BK142" i="5"/>
  <c r="BL142" i="5" s="1"/>
  <c r="BF143" i="5"/>
  <c r="BG142" i="5"/>
  <c r="BH142" i="5" s="1"/>
  <c r="BC143" i="5"/>
  <c r="BD143" i="5" s="1"/>
  <c r="AU146" i="5"/>
  <c r="AV145" i="5"/>
  <c r="AR145" i="5"/>
  <c r="AS144" i="5"/>
  <c r="AL144" i="5"/>
  <c r="AM143" i="5"/>
  <c r="AO145" i="5"/>
  <c r="AP144" i="5"/>
  <c r="W145" i="5"/>
  <c r="X144" i="5"/>
  <c r="AF145" i="5"/>
  <c r="AG144" i="5"/>
  <c r="Z144" i="5"/>
  <c r="AA143" i="5"/>
  <c r="AC144" i="5"/>
  <c r="BB144" i="5" s="1"/>
  <c r="AD143" i="5"/>
  <c r="CG145" i="5" l="1"/>
  <c r="CH144" i="5"/>
  <c r="CI144" i="5" s="1"/>
  <c r="CC145" i="5"/>
  <c r="CD144" i="5"/>
  <c r="CE144" i="5" s="1"/>
  <c r="BU145" i="5"/>
  <c r="BV144" i="5"/>
  <c r="BW144" i="5" s="1"/>
  <c r="BY145" i="5"/>
  <c r="BZ144" i="5"/>
  <c r="CA144" i="5" s="1"/>
  <c r="BN144" i="5"/>
  <c r="BO143" i="5"/>
  <c r="BP143" i="5" s="1"/>
  <c r="BJ144" i="5"/>
  <c r="BK143" i="5"/>
  <c r="BL143" i="5" s="1"/>
  <c r="BF144" i="5"/>
  <c r="BG143" i="5"/>
  <c r="BH143" i="5" s="1"/>
  <c r="BC144" i="5"/>
  <c r="BD144" i="5" s="1"/>
  <c r="AO146" i="5"/>
  <c r="AP145" i="5"/>
  <c r="AU147" i="5"/>
  <c r="AV146" i="5"/>
  <c r="AL145" i="5"/>
  <c r="AM144" i="5"/>
  <c r="AR146" i="5"/>
  <c r="AS145" i="5"/>
  <c r="Z145" i="5"/>
  <c r="AA144" i="5"/>
  <c r="AC145" i="5"/>
  <c r="BB145" i="5" s="1"/>
  <c r="AD144" i="5"/>
  <c r="AF146" i="5"/>
  <c r="AG145" i="5"/>
  <c r="W146" i="5"/>
  <c r="X145" i="5"/>
  <c r="BY146" i="5" l="1"/>
  <c r="BZ145" i="5"/>
  <c r="CA145" i="5" s="1"/>
  <c r="CC146" i="5"/>
  <c r="CD145" i="5"/>
  <c r="CE145" i="5" s="1"/>
  <c r="BU146" i="5"/>
  <c r="BV145" i="5"/>
  <c r="BW145" i="5" s="1"/>
  <c r="CG146" i="5"/>
  <c r="CH145" i="5"/>
  <c r="CI145" i="5" s="1"/>
  <c r="BN145" i="5"/>
  <c r="BO144" i="5"/>
  <c r="BP144" i="5" s="1"/>
  <c r="BJ145" i="5"/>
  <c r="BK144" i="5"/>
  <c r="BL144" i="5" s="1"/>
  <c r="BF145" i="5"/>
  <c r="BG144" i="5"/>
  <c r="BH144" i="5" s="1"/>
  <c r="BC145" i="5"/>
  <c r="BD145" i="5" s="1"/>
  <c r="AO147" i="5"/>
  <c r="AP146" i="5"/>
  <c r="AR147" i="5"/>
  <c r="AS146" i="5"/>
  <c r="AL146" i="5"/>
  <c r="AM145" i="5"/>
  <c r="AU148" i="5"/>
  <c r="AV147" i="5"/>
  <c r="W147" i="5"/>
  <c r="X146" i="5"/>
  <c r="AC146" i="5"/>
  <c r="BB146" i="5" s="1"/>
  <c r="AD145" i="5"/>
  <c r="Z146" i="5"/>
  <c r="AA145" i="5"/>
  <c r="AF147" i="5"/>
  <c r="AG146" i="5"/>
  <c r="CG147" i="5" l="1"/>
  <c r="CH146" i="5"/>
  <c r="CI146" i="5" s="1"/>
  <c r="CC147" i="5"/>
  <c r="CD146" i="5"/>
  <c r="CE146" i="5" s="1"/>
  <c r="BU147" i="5"/>
  <c r="BV146" i="5"/>
  <c r="BW146" i="5" s="1"/>
  <c r="BY147" i="5"/>
  <c r="BZ146" i="5"/>
  <c r="CA146" i="5" s="1"/>
  <c r="BN146" i="5"/>
  <c r="BO145" i="5"/>
  <c r="BP145" i="5" s="1"/>
  <c r="BJ146" i="5"/>
  <c r="BK145" i="5"/>
  <c r="BL145" i="5" s="1"/>
  <c r="BF146" i="5"/>
  <c r="BG145" i="5"/>
  <c r="BH145" i="5" s="1"/>
  <c r="BC146" i="5"/>
  <c r="BD146" i="5" s="1"/>
  <c r="AU149" i="5"/>
  <c r="AV148" i="5"/>
  <c r="AR148" i="5"/>
  <c r="AS147" i="5"/>
  <c r="AO148" i="5"/>
  <c r="AP147" i="5"/>
  <c r="AL147" i="5"/>
  <c r="AM146" i="5"/>
  <c r="Z147" i="5"/>
  <c r="AA146" i="5"/>
  <c r="AF148" i="5"/>
  <c r="AG147" i="5"/>
  <c r="AC147" i="5"/>
  <c r="BB147" i="5" s="1"/>
  <c r="AD146" i="5"/>
  <c r="W148" i="5"/>
  <c r="X147" i="5"/>
  <c r="BY148" i="5" l="1"/>
  <c r="BZ147" i="5"/>
  <c r="CA147" i="5" s="1"/>
  <c r="CC148" i="5"/>
  <c r="CD147" i="5"/>
  <c r="CE147" i="5" s="1"/>
  <c r="BU148" i="5"/>
  <c r="BV147" i="5"/>
  <c r="BW147" i="5" s="1"/>
  <c r="CG148" i="5"/>
  <c r="CH147" i="5"/>
  <c r="CI147" i="5" s="1"/>
  <c r="BN147" i="5"/>
  <c r="BO146" i="5"/>
  <c r="BP146" i="5" s="1"/>
  <c r="BJ147" i="5"/>
  <c r="BK146" i="5"/>
  <c r="BL146" i="5" s="1"/>
  <c r="BF147" i="5"/>
  <c r="BG146" i="5"/>
  <c r="BH146" i="5" s="1"/>
  <c r="BC147" i="5"/>
  <c r="BD147" i="5" s="1"/>
  <c r="AL148" i="5"/>
  <c r="AM147" i="5"/>
  <c r="AO149" i="5"/>
  <c r="AP148" i="5"/>
  <c r="AU150" i="5"/>
  <c r="AV149" i="5"/>
  <c r="AR149" i="5"/>
  <c r="AS148" i="5"/>
  <c r="AF149" i="5"/>
  <c r="AG148" i="5"/>
  <c r="W149" i="5"/>
  <c r="X148" i="5"/>
  <c r="AC148" i="5"/>
  <c r="BB148" i="5" s="1"/>
  <c r="AD147" i="5"/>
  <c r="Z148" i="5"/>
  <c r="AA147" i="5"/>
  <c r="CC149" i="5" l="1"/>
  <c r="CD148" i="5"/>
  <c r="CE148" i="5" s="1"/>
  <c r="CG149" i="5"/>
  <c r="CH148" i="5"/>
  <c r="CI148" i="5" s="1"/>
  <c r="BU149" i="5"/>
  <c r="BV148" i="5"/>
  <c r="BW148" i="5" s="1"/>
  <c r="BY149" i="5"/>
  <c r="BZ148" i="5"/>
  <c r="CA148" i="5" s="1"/>
  <c r="BN148" i="5"/>
  <c r="BO147" i="5"/>
  <c r="BP147" i="5" s="1"/>
  <c r="BJ148" i="5"/>
  <c r="BK147" i="5"/>
  <c r="BL147" i="5" s="1"/>
  <c r="BF148" i="5"/>
  <c r="BG147" i="5"/>
  <c r="BH147" i="5" s="1"/>
  <c r="BC148" i="5"/>
  <c r="BD148" i="5" s="1"/>
  <c r="AU151" i="5"/>
  <c r="AV150" i="5"/>
  <c r="AL149" i="5"/>
  <c r="AM148" i="5"/>
  <c r="AR150" i="5"/>
  <c r="AS149" i="5"/>
  <c r="AO150" i="5"/>
  <c r="AP149" i="5"/>
  <c r="Z149" i="5"/>
  <c r="AA148" i="5"/>
  <c r="W150" i="5"/>
  <c r="X149" i="5"/>
  <c r="AC149" i="5"/>
  <c r="BB149" i="5" s="1"/>
  <c r="AD148" i="5"/>
  <c r="AF150" i="5"/>
  <c r="AG149" i="5"/>
  <c r="BY150" i="5" l="1"/>
  <c r="BZ149" i="5"/>
  <c r="CA149" i="5" s="1"/>
  <c r="CG150" i="5"/>
  <c r="CH149" i="5"/>
  <c r="CI149" i="5" s="1"/>
  <c r="BU150" i="5"/>
  <c r="BV149" i="5"/>
  <c r="BW149" i="5" s="1"/>
  <c r="CC150" i="5"/>
  <c r="CD149" i="5"/>
  <c r="CE149" i="5" s="1"/>
  <c r="BN149" i="5"/>
  <c r="BO148" i="5"/>
  <c r="BP148" i="5" s="1"/>
  <c r="BJ149" i="5"/>
  <c r="BK148" i="5"/>
  <c r="BL148" i="5" s="1"/>
  <c r="BF149" i="5"/>
  <c r="BG148" i="5"/>
  <c r="BH148" i="5" s="1"/>
  <c r="BC149" i="5"/>
  <c r="BD149" i="5" s="1"/>
  <c r="AO151" i="5"/>
  <c r="AP150" i="5"/>
  <c r="AR151" i="5"/>
  <c r="AS150" i="5"/>
  <c r="AU152" i="5"/>
  <c r="AV151" i="5"/>
  <c r="AL150" i="5"/>
  <c r="AM149" i="5"/>
  <c r="AF151" i="5"/>
  <c r="AG150" i="5"/>
  <c r="AC150" i="5"/>
  <c r="BB150" i="5" s="1"/>
  <c r="AD149" i="5"/>
  <c r="W151" i="5"/>
  <c r="X150" i="5"/>
  <c r="Z150" i="5"/>
  <c r="AA149" i="5"/>
  <c r="CC151" i="5" l="1"/>
  <c r="CD150" i="5"/>
  <c r="CE150" i="5" s="1"/>
  <c r="CG151" i="5"/>
  <c r="CH150" i="5"/>
  <c r="CI150" i="5" s="1"/>
  <c r="BU151" i="5"/>
  <c r="BV150" i="5"/>
  <c r="BW150" i="5" s="1"/>
  <c r="BY151" i="5"/>
  <c r="BZ150" i="5"/>
  <c r="CA150" i="5" s="1"/>
  <c r="BN150" i="5"/>
  <c r="BO149" i="5"/>
  <c r="BP149" i="5" s="1"/>
  <c r="BJ150" i="5"/>
  <c r="BK149" i="5"/>
  <c r="BL149" i="5" s="1"/>
  <c r="BF150" i="5"/>
  <c r="BG149" i="5"/>
  <c r="BH149" i="5" s="1"/>
  <c r="BC150" i="5"/>
  <c r="BD150" i="5" s="1"/>
  <c r="AL151" i="5"/>
  <c r="AM150" i="5"/>
  <c r="AU153" i="5"/>
  <c r="AV152" i="5"/>
  <c r="AO152" i="5"/>
  <c r="AP151" i="5"/>
  <c r="AR152" i="5"/>
  <c r="AS151" i="5"/>
  <c r="AC151" i="5"/>
  <c r="BB151" i="5" s="1"/>
  <c r="AD150" i="5"/>
  <c r="Z151" i="5"/>
  <c r="AA150" i="5"/>
  <c r="W152" i="5"/>
  <c r="X151" i="5"/>
  <c r="AF152" i="5"/>
  <c r="AG151" i="5"/>
  <c r="BY152" i="5" l="1"/>
  <c r="BZ151" i="5"/>
  <c r="CA151" i="5" s="1"/>
  <c r="CG152" i="5"/>
  <c r="CH151" i="5"/>
  <c r="CI151" i="5" s="1"/>
  <c r="BU152" i="5"/>
  <c r="BV151" i="5"/>
  <c r="BW151" i="5" s="1"/>
  <c r="CC152" i="5"/>
  <c r="CD151" i="5"/>
  <c r="CE151" i="5" s="1"/>
  <c r="BN151" i="5"/>
  <c r="BO150" i="5"/>
  <c r="BP150" i="5" s="1"/>
  <c r="BJ151" i="5"/>
  <c r="BK150" i="5"/>
  <c r="BL150" i="5" s="1"/>
  <c r="BF151" i="5"/>
  <c r="BG150" i="5"/>
  <c r="BH150" i="5" s="1"/>
  <c r="BC151" i="5"/>
  <c r="BD151" i="5" s="1"/>
  <c r="AR153" i="5"/>
  <c r="AS152" i="5"/>
  <c r="AO153" i="5"/>
  <c r="AP152" i="5"/>
  <c r="AL152" i="5"/>
  <c r="AM151" i="5"/>
  <c r="AU154" i="5"/>
  <c r="AV153" i="5"/>
  <c r="AF153" i="5"/>
  <c r="AG152" i="5"/>
  <c r="AC152" i="5"/>
  <c r="BB152" i="5" s="1"/>
  <c r="AD151" i="5"/>
  <c r="W153" i="5"/>
  <c r="X152" i="5"/>
  <c r="Z152" i="5"/>
  <c r="AA151" i="5"/>
  <c r="CG153" i="5" l="1"/>
  <c r="CH152" i="5"/>
  <c r="CI152" i="5" s="1"/>
  <c r="CC153" i="5"/>
  <c r="CD152" i="5"/>
  <c r="CE152" i="5" s="1"/>
  <c r="BU153" i="5"/>
  <c r="BV152" i="5"/>
  <c r="BW152" i="5" s="1"/>
  <c r="BY153" i="5"/>
  <c r="BZ152" i="5"/>
  <c r="CA152" i="5" s="1"/>
  <c r="BN152" i="5"/>
  <c r="BO151" i="5"/>
  <c r="BP151" i="5" s="1"/>
  <c r="BJ152" i="5"/>
  <c r="BK151" i="5"/>
  <c r="BL151" i="5" s="1"/>
  <c r="BF152" i="5"/>
  <c r="BG151" i="5"/>
  <c r="BH151" i="5" s="1"/>
  <c r="BC152" i="5"/>
  <c r="BD152" i="5" s="1"/>
  <c r="AL153" i="5"/>
  <c r="AM152" i="5"/>
  <c r="AR154" i="5"/>
  <c r="AS153" i="5"/>
  <c r="AU155" i="5"/>
  <c r="AV154" i="5"/>
  <c r="AO154" i="5"/>
  <c r="AP153" i="5"/>
  <c r="Z153" i="5"/>
  <c r="AA152" i="5"/>
  <c r="AC153" i="5"/>
  <c r="BB153" i="5" s="1"/>
  <c r="AD152" i="5"/>
  <c r="W154" i="5"/>
  <c r="X153" i="5"/>
  <c r="AF154" i="5"/>
  <c r="AG153" i="5"/>
  <c r="BY154" i="5" l="1"/>
  <c r="BZ153" i="5"/>
  <c r="CA153" i="5" s="1"/>
  <c r="CC154" i="5"/>
  <c r="CD153" i="5"/>
  <c r="CE153" i="5" s="1"/>
  <c r="BU154" i="5"/>
  <c r="BV153" i="5"/>
  <c r="BW153" i="5" s="1"/>
  <c r="CG154" i="5"/>
  <c r="CH153" i="5"/>
  <c r="CI153" i="5" s="1"/>
  <c r="BN153" i="5"/>
  <c r="BO152" i="5"/>
  <c r="BP152" i="5" s="1"/>
  <c r="BJ153" i="5"/>
  <c r="BK152" i="5"/>
  <c r="BL152" i="5" s="1"/>
  <c r="BF153" i="5"/>
  <c r="BG152" i="5"/>
  <c r="BH152" i="5" s="1"/>
  <c r="BC153" i="5"/>
  <c r="BD153" i="5" s="1"/>
  <c r="AO155" i="5"/>
  <c r="AP154" i="5"/>
  <c r="AU156" i="5"/>
  <c r="AV155" i="5"/>
  <c r="AR155" i="5"/>
  <c r="AS154" i="5"/>
  <c r="AL154" i="5"/>
  <c r="AM153" i="5"/>
  <c r="AF155" i="5"/>
  <c r="AG154" i="5"/>
  <c r="AC154" i="5"/>
  <c r="BB154" i="5" s="1"/>
  <c r="AD153" i="5"/>
  <c r="W155" i="5"/>
  <c r="X154" i="5"/>
  <c r="Z154" i="5"/>
  <c r="AA153" i="5"/>
  <c r="CG155" i="5" l="1"/>
  <c r="CH154" i="5"/>
  <c r="CI154" i="5" s="1"/>
  <c r="CC155" i="5"/>
  <c r="CD154" i="5"/>
  <c r="CE154" i="5" s="1"/>
  <c r="BU155" i="5"/>
  <c r="BV154" i="5"/>
  <c r="BW154" i="5" s="1"/>
  <c r="BY155" i="5"/>
  <c r="BZ154" i="5"/>
  <c r="CA154" i="5" s="1"/>
  <c r="BN154" i="5"/>
  <c r="BO153" i="5"/>
  <c r="BP153" i="5" s="1"/>
  <c r="BJ154" i="5"/>
  <c r="BK153" i="5"/>
  <c r="BL153" i="5" s="1"/>
  <c r="BF154" i="5"/>
  <c r="BG153" i="5"/>
  <c r="BH153" i="5" s="1"/>
  <c r="BC154" i="5"/>
  <c r="BD154" i="5" s="1"/>
  <c r="AL155" i="5"/>
  <c r="AM154" i="5"/>
  <c r="AR156" i="5"/>
  <c r="AS155" i="5"/>
  <c r="AO156" i="5"/>
  <c r="AP155" i="5"/>
  <c r="AU157" i="5"/>
  <c r="AV156" i="5"/>
  <c r="Z155" i="5"/>
  <c r="AA154" i="5"/>
  <c r="AC155" i="5"/>
  <c r="BB155" i="5" s="1"/>
  <c r="AD154" i="5"/>
  <c r="W156" i="5"/>
  <c r="X155" i="5"/>
  <c r="AF156" i="5"/>
  <c r="AG155" i="5"/>
  <c r="BY156" i="5" l="1"/>
  <c r="BZ155" i="5"/>
  <c r="CA155" i="5" s="1"/>
  <c r="CC156" i="5"/>
  <c r="CD155" i="5"/>
  <c r="CE155" i="5" s="1"/>
  <c r="BU156" i="5"/>
  <c r="BV155" i="5"/>
  <c r="BW155" i="5" s="1"/>
  <c r="CG156" i="5"/>
  <c r="CH155" i="5"/>
  <c r="CI155" i="5" s="1"/>
  <c r="BN155" i="5"/>
  <c r="BO154" i="5"/>
  <c r="BP154" i="5" s="1"/>
  <c r="BJ155" i="5"/>
  <c r="BK154" i="5"/>
  <c r="BL154" i="5" s="1"/>
  <c r="BF155" i="5"/>
  <c r="BG154" i="5"/>
  <c r="BH154" i="5" s="1"/>
  <c r="BC155" i="5"/>
  <c r="BD155" i="5" s="1"/>
  <c r="AU158" i="5"/>
  <c r="AV157" i="5"/>
  <c r="AO157" i="5"/>
  <c r="AP156" i="5"/>
  <c r="AL156" i="5"/>
  <c r="AM155" i="5"/>
  <c r="AR157" i="5"/>
  <c r="AS156" i="5"/>
  <c r="AF157" i="5"/>
  <c r="AG156" i="5"/>
  <c r="AC156" i="5"/>
  <c r="BB156" i="5" s="1"/>
  <c r="AD155" i="5"/>
  <c r="W157" i="5"/>
  <c r="X156" i="5"/>
  <c r="Z156" i="5"/>
  <c r="AA155" i="5"/>
  <c r="CG157" i="5" l="1"/>
  <c r="CH156" i="5"/>
  <c r="CI156" i="5" s="1"/>
  <c r="CC157" i="5"/>
  <c r="CD156" i="5"/>
  <c r="CE156" i="5" s="1"/>
  <c r="BU157" i="5"/>
  <c r="BV156" i="5"/>
  <c r="BW156" i="5" s="1"/>
  <c r="BY157" i="5"/>
  <c r="BZ156" i="5"/>
  <c r="CA156" i="5" s="1"/>
  <c r="BN156" i="5"/>
  <c r="BO155" i="5"/>
  <c r="BP155" i="5" s="1"/>
  <c r="BJ156" i="5"/>
  <c r="BK155" i="5"/>
  <c r="BL155" i="5" s="1"/>
  <c r="BF156" i="5"/>
  <c r="BG155" i="5"/>
  <c r="BH155" i="5" s="1"/>
  <c r="BC156" i="5"/>
  <c r="BD156" i="5" s="1"/>
  <c r="AR158" i="5"/>
  <c r="AS157" i="5"/>
  <c r="AL157" i="5"/>
  <c r="AM156" i="5"/>
  <c r="AU159" i="5"/>
  <c r="AV158" i="5"/>
  <c r="AO158" i="5"/>
  <c r="AP157" i="5"/>
  <c r="Z157" i="5"/>
  <c r="AA156" i="5"/>
  <c r="AC157" i="5"/>
  <c r="BB157" i="5" s="1"/>
  <c r="AD156" i="5"/>
  <c r="W158" i="5"/>
  <c r="X157" i="5"/>
  <c r="AF158" i="5"/>
  <c r="AG157" i="5"/>
  <c r="BY158" i="5" l="1"/>
  <c r="BZ157" i="5"/>
  <c r="CA157" i="5" s="1"/>
  <c r="CC158" i="5"/>
  <c r="CD157" i="5"/>
  <c r="CE157" i="5" s="1"/>
  <c r="BU158" i="5"/>
  <c r="BV157" i="5"/>
  <c r="BW157" i="5" s="1"/>
  <c r="CG158" i="5"/>
  <c r="CH157" i="5"/>
  <c r="CI157" i="5" s="1"/>
  <c r="BN157" i="5"/>
  <c r="BO156" i="5"/>
  <c r="BP156" i="5" s="1"/>
  <c r="BJ157" i="5"/>
  <c r="BK156" i="5"/>
  <c r="BL156" i="5" s="1"/>
  <c r="BF157" i="5"/>
  <c r="BG156" i="5"/>
  <c r="BH156" i="5" s="1"/>
  <c r="BC157" i="5"/>
  <c r="BD157" i="5" s="1"/>
  <c r="AL158" i="5"/>
  <c r="AM157" i="5"/>
  <c r="AR159" i="5"/>
  <c r="AS158" i="5"/>
  <c r="AO159" i="5"/>
  <c r="AP158" i="5"/>
  <c r="AU160" i="5"/>
  <c r="AV159" i="5"/>
  <c r="W159" i="5"/>
  <c r="X158" i="5"/>
  <c r="AF159" i="5"/>
  <c r="AG158" i="5"/>
  <c r="AC158" i="5"/>
  <c r="BB158" i="5" s="1"/>
  <c r="AD157" i="5"/>
  <c r="Z158" i="5"/>
  <c r="AA157" i="5"/>
  <c r="CG159" i="5" l="1"/>
  <c r="CH158" i="5"/>
  <c r="CI158" i="5" s="1"/>
  <c r="CC159" i="5"/>
  <c r="CD158" i="5"/>
  <c r="CE158" i="5" s="1"/>
  <c r="BU159" i="5"/>
  <c r="BV158" i="5"/>
  <c r="BW158" i="5" s="1"/>
  <c r="BY159" i="5"/>
  <c r="BZ158" i="5"/>
  <c r="CA158" i="5" s="1"/>
  <c r="BN158" i="5"/>
  <c r="BO157" i="5"/>
  <c r="BP157" i="5" s="1"/>
  <c r="BJ158" i="5"/>
  <c r="BK157" i="5"/>
  <c r="BL157" i="5" s="1"/>
  <c r="BF158" i="5"/>
  <c r="BG157" i="5"/>
  <c r="BH157" i="5" s="1"/>
  <c r="BC158" i="5"/>
  <c r="BD158" i="5" s="1"/>
  <c r="AR160" i="5"/>
  <c r="AS159" i="5"/>
  <c r="AU161" i="5"/>
  <c r="AV160" i="5"/>
  <c r="AO160" i="5"/>
  <c r="AP159" i="5"/>
  <c r="AL159" i="5"/>
  <c r="AM158" i="5"/>
  <c r="Z159" i="5"/>
  <c r="AA158" i="5"/>
  <c r="AF160" i="5"/>
  <c r="AG159" i="5"/>
  <c r="AC159" i="5"/>
  <c r="BB159" i="5" s="1"/>
  <c r="AD158" i="5"/>
  <c r="W160" i="5"/>
  <c r="X159" i="5"/>
  <c r="BY160" i="5" l="1"/>
  <c r="BZ159" i="5"/>
  <c r="CA159" i="5" s="1"/>
  <c r="CC160" i="5"/>
  <c r="CD159" i="5"/>
  <c r="CE159" i="5" s="1"/>
  <c r="BU160" i="5"/>
  <c r="BV159" i="5"/>
  <c r="BW159" i="5" s="1"/>
  <c r="CG160" i="5"/>
  <c r="CH159" i="5"/>
  <c r="CI159" i="5" s="1"/>
  <c r="BN159" i="5"/>
  <c r="BO158" i="5"/>
  <c r="BP158" i="5" s="1"/>
  <c r="BJ159" i="5"/>
  <c r="BK158" i="5"/>
  <c r="BL158" i="5" s="1"/>
  <c r="BF159" i="5"/>
  <c r="BG158" i="5"/>
  <c r="BH158" i="5" s="1"/>
  <c r="BC159" i="5"/>
  <c r="BD159" i="5" s="1"/>
  <c r="AL160" i="5"/>
  <c r="AM159" i="5"/>
  <c r="AU162" i="5"/>
  <c r="AV161" i="5"/>
  <c r="AO161" i="5"/>
  <c r="AP160" i="5"/>
  <c r="AR161" i="5"/>
  <c r="AS160" i="5"/>
  <c r="W161" i="5"/>
  <c r="X160" i="5"/>
  <c r="Z160" i="5"/>
  <c r="AA159" i="5"/>
  <c r="AC160" i="5"/>
  <c r="BB160" i="5" s="1"/>
  <c r="AD159" i="5"/>
  <c r="AF161" i="5"/>
  <c r="AG160" i="5"/>
  <c r="CG161" i="5" l="1"/>
  <c r="CH160" i="5"/>
  <c r="CI160" i="5" s="1"/>
  <c r="CC161" i="5"/>
  <c r="CD160" i="5"/>
  <c r="CE160" i="5" s="1"/>
  <c r="BU161" i="5"/>
  <c r="BV160" i="5"/>
  <c r="BW160" i="5" s="1"/>
  <c r="BY161" i="5"/>
  <c r="BZ160" i="5"/>
  <c r="CA160" i="5" s="1"/>
  <c r="BN160" i="5"/>
  <c r="BO159" i="5"/>
  <c r="BP159" i="5" s="1"/>
  <c r="BJ160" i="5"/>
  <c r="BK159" i="5"/>
  <c r="BL159" i="5" s="1"/>
  <c r="BF160" i="5"/>
  <c r="BG159" i="5"/>
  <c r="BH159" i="5" s="1"/>
  <c r="BC160" i="5"/>
  <c r="BD160" i="5" s="1"/>
  <c r="AR162" i="5"/>
  <c r="AS161" i="5"/>
  <c r="AO162" i="5"/>
  <c r="AP161" i="5"/>
  <c r="AU163" i="5"/>
  <c r="AV162" i="5"/>
  <c r="AL161" i="5"/>
  <c r="AM160" i="5"/>
  <c r="AF162" i="5"/>
  <c r="AG161" i="5"/>
  <c r="W162" i="5"/>
  <c r="X161" i="5"/>
  <c r="AC161" i="5"/>
  <c r="BB161" i="5" s="1"/>
  <c r="AD160" i="5"/>
  <c r="Z161" i="5"/>
  <c r="AA160" i="5"/>
  <c r="BY162" i="5" l="1"/>
  <c r="BZ161" i="5"/>
  <c r="CA161" i="5" s="1"/>
  <c r="CC162" i="5"/>
  <c r="CD161" i="5"/>
  <c r="CE161" i="5" s="1"/>
  <c r="BU162" i="5"/>
  <c r="BV161" i="5"/>
  <c r="BW161" i="5" s="1"/>
  <c r="CG162" i="5"/>
  <c r="CH161" i="5"/>
  <c r="CI161" i="5" s="1"/>
  <c r="BN161" i="5"/>
  <c r="BO160" i="5"/>
  <c r="BP160" i="5" s="1"/>
  <c r="BJ161" i="5"/>
  <c r="BK160" i="5"/>
  <c r="BL160" i="5" s="1"/>
  <c r="BF161" i="5"/>
  <c r="BG160" i="5"/>
  <c r="BH160" i="5" s="1"/>
  <c r="BC161" i="5"/>
  <c r="BD161" i="5" s="1"/>
  <c r="AR163" i="5"/>
  <c r="AS162" i="5"/>
  <c r="AU164" i="5"/>
  <c r="AV163" i="5"/>
  <c r="AL162" i="5"/>
  <c r="AM161" i="5"/>
  <c r="AO163" i="5"/>
  <c r="AP162" i="5"/>
  <c r="Z162" i="5"/>
  <c r="AA161" i="5"/>
  <c r="W163" i="5"/>
  <c r="X162" i="5"/>
  <c r="AC162" i="5"/>
  <c r="BB162" i="5" s="1"/>
  <c r="AD161" i="5"/>
  <c r="AF163" i="5"/>
  <c r="AG162" i="5"/>
  <c r="CG163" i="5" l="1"/>
  <c r="CH162" i="5"/>
  <c r="CI162" i="5" s="1"/>
  <c r="CC163" i="5"/>
  <c r="CD162" i="5"/>
  <c r="CE162" i="5" s="1"/>
  <c r="BU163" i="5"/>
  <c r="BV162" i="5"/>
  <c r="BW162" i="5" s="1"/>
  <c r="BY163" i="5"/>
  <c r="BZ162" i="5"/>
  <c r="CA162" i="5" s="1"/>
  <c r="BN162" i="5"/>
  <c r="BO161" i="5"/>
  <c r="BP161" i="5" s="1"/>
  <c r="BJ162" i="5"/>
  <c r="BK161" i="5"/>
  <c r="BL161" i="5" s="1"/>
  <c r="BF162" i="5"/>
  <c r="BG161" i="5"/>
  <c r="BH161" i="5" s="1"/>
  <c r="BC162" i="5"/>
  <c r="BD162" i="5" s="1"/>
  <c r="AU165" i="5"/>
  <c r="AV164" i="5"/>
  <c r="AR164" i="5"/>
  <c r="AS163" i="5"/>
  <c r="AO164" i="5"/>
  <c r="AP163" i="5"/>
  <c r="AL163" i="5"/>
  <c r="AM162" i="5"/>
  <c r="AF164" i="5"/>
  <c r="AG163" i="5"/>
  <c r="W164" i="5"/>
  <c r="X163" i="5"/>
  <c r="AC163" i="5"/>
  <c r="BB163" i="5" s="1"/>
  <c r="AD162" i="5"/>
  <c r="Z163" i="5"/>
  <c r="AA162" i="5"/>
  <c r="BY164" i="5" l="1"/>
  <c r="BZ163" i="5"/>
  <c r="CA163" i="5" s="1"/>
  <c r="CC164" i="5"/>
  <c r="CD163" i="5"/>
  <c r="CE163" i="5" s="1"/>
  <c r="BU164" i="5"/>
  <c r="BV163" i="5"/>
  <c r="BW163" i="5" s="1"/>
  <c r="CG164" i="5"/>
  <c r="CH163" i="5"/>
  <c r="CI163" i="5" s="1"/>
  <c r="BN163" i="5"/>
  <c r="BO162" i="5"/>
  <c r="BP162" i="5" s="1"/>
  <c r="BJ163" i="5"/>
  <c r="BK162" i="5"/>
  <c r="BL162" i="5" s="1"/>
  <c r="BF163" i="5"/>
  <c r="BG162" i="5"/>
  <c r="BH162" i="5" s="1"/>
  <c r="BC163" i="5"/>
  <c r="BD163" i="5" s="1"/>
  <c r="AU166" i="5"/>
  <c r="AV165" i="5"/>
  <c r="AL164" i="5"/>
  <c r="AM163" i="5"/>
  <c r="AO165" i="5"/>
  <c r="AP164" i="5"/>
  <c r="AR165" i="5"/>
  <c r="AS164" i="5"/>
  <c r="AF165" i="5"/>
  <c r="AG164" i="5"/>
  <c r="Z164" i="5"/>
  <c r="AA163" i="5"/>
  <c r="W165" i="5"/>
  <c r="X164" i="5"/>
  <c r="AC164" i="5"/>
  <c r="BB164" i="5" s="1"/>
  <c r="AD163" i="5"/>
  <c r="CG165" i="5" l="1"/>
  <c r="CH164" i="5"/>
  <c r="CI164" i="5" s="1"/>
  <c r="CC165" i="5"/>
  <c r="CD164" i="5"/>
  <c r="CE164" i="5" s="1"/>
  <c r="BU165" i="5"/>
  <c r="BV164" i="5"/>
  <c r="BW164" i="5" s="1"/>
  <c r="BY165" i="5"/>
  <c r="BZ164" i="5"/>
  <c r="CA164" i="5" s="1"/>
  <c r="BN164" i="5"/>
  <c r="BO163" i="5"/>
  <c r="BP163" i="5" s="1"/>
  <c r="BJ164" i="5"/>
  <c r="BK163" i="5"/>
  <c r="BL163" i="5" s="1"/>
  <c r="BF164" i="5"/>
  <c r="BG163" i="5"/>
  <c r="BH163" i="5" s="1"/>
  <c r="BC164" i="5"/>
  <c r="BD164" i="5" s="1"/>
  <c r="AL165" i="5"/>
  <c r="AM164" i="5"/>
  <c r="AU167" i="5"/>
  <c r="AV166" i="5"/>
  <c r="AR166" i="5"/>
  <c r="AS165" i="5"/>
  <c r="AO166" i="5"/>
  <c r="AP165" i="5"/>
  <c r="AC165" i="5"/>
  <c r="BB165" i="5" s="1"/>
  <c r="AD164" i="5"/>
  <c r="Z165" i="5"/>
  <c r="AA164" i="5"/>
  <c r="W166" i="5"/>
  <c r="X165" i="5"/>
  <c r="AF166" i="5"/>
  <c r="AG165" i="5"/>
  <c r="BY166" i="5" l="1"/>
  <c r="BZ165" i="5"/>
  <c r="CA165" i="5" s="1"/>
  <c r="CC166" i="5"/>
  <c r="CD165" i="5"/>
  <c r="CE165" i="5" s="1"/>
  <c r="BU166" i="5"/>
  <c r="BV165" i="5"/>
  <c r="BW165" i="5" s="1"/>
  <c r="CG166" i="5"/>
  <c r="CH165" i="5"/>
  <c r="CI165" i="5" s="1"/>
  <c r="BN165" i="5"/>
  <c r="BO164" i="5"/>
  <c r="BP164" i="5" s="1"/>
  <c r="BJ165" i="5"/>
  <c r="BK164" i="5"/>
  <c r="BL164" i="5" s="1"/>
  <c r="BF165" i="5"/>
  <c r="BG164" i="5"/>
  <c r="BH164" i="5" s="1"/>
  <c r="BC165" i="5"/>
  <c r="BD165" i="5" s="1"/>
  <c r="AL166" i="5"/>
  <c r="AM165" i="5"/>
  <c r="AO167" i="5"/>
  <c r="AP166" i="5"/>
  <c r="AR167" i="5"/>
  <c r="AS166" i="5"/>
  <c r="AU168" i="5"/>
  <c r="AV167" i="5"/>
  <c r="AF167" i="5"/>
  <c r="AG166" i="5"/>
  <c r="AC166" i="5"/>
  <c r="BB166" i="5" s="1"/>
  <c r="AD165" i="5"/>
  <c r="W167" i="5"/>
  <c r="X166" i="5"/>
  <c r="Z166" i="5"/>
  <c r="AA165" i="5"/>
  <c r="CG167" i="5" l="1"/>
  <c r="CH166" i="5"/>
  <c r="CI166" i="5" s="1"/>
  <c r="CC167" i="5"/>
  <c r="CD166" i="5"/>
  <c r="CE166" i="5" s="1"/>
  <c r="BU167" i="5"/>
  <c r="BV166" i="5"/>
  <c r="BW166" i="5" s="1"/>
  <c r="BY167" i="5"/>
  <c r="BZ166" i="5"/>
  <c r="CA166" i="5" s="1"/>
  <c r="BN166" i="5"/>
  <c r="BO165" i="5"/>
  <c r="BP165" i="5" s="1"/>
  <c r="BJ166" i="5"/>
  <c r="BK165" i="5"/>
  <c r="BL165" i="5" s="1"/>
  <c r="BF166" i="5"/>
  <c r="BG165" i="5"/>
  <c r="BH165" i="5" s="1"/>
  <c r="BC166" i="5"/>
  <c r="BD166" i="5" s="1"/>
  <c r="AU169" i="5"/>
  <c r="AV168" i="5"/>
  <c r="AR168" i="5"/>
  <c r="AS167" i="5"/>
  <c r="AO168" i="5"/>
  <c r="AP167" i="5"/>
  <c r="AL167" i="5"/>
  <c r="AM166" i="5"/>
  <c r="Z167" i="5"/>
  <c r="AA166" i="5"/>
  <c r="AC167" i="5"/>
  <c r="BB167" i="5" s="1"/>
  <c r="AD166" i="5"/>
  <c r="W168" i="5"/>
  <c r="X167" i="5"/>
  <c r="AF168" i="5"/>
  <c r="AG167" i="5"/>
  <c r="BY168" i="5" l="1"/>
  <c r="BZ167" i="5"/>
  <c r="CA167" i="5" s="1"/>
  <c r="CC168" i="5"/>
  <c r="CD167" i="5"/>
  <c r="CE167" i="5" s="1"/>
  <c r="BU168" i="5"/>
  <c r="BV167" i="5"/>
  <c r="BW167" i="5" s="1"/>
  <c r="CG168" i="5"/>
  <c r="CH167" i="5"/>
  <c r="CI167" i="5" s="1"/>
  <c r="BN167" i="5"/>
  <c r="BO166" i="5"/>
  <c r="BP166" i="5" s="1"/>
  <c r="BJ167" i="5"/>
  <c r="BK166" i="5"/>
  <c r="BL166" i="5" s="1"/>
  <c r="BF167" i="5"/>
  <c r="BG166" i="5"/>
  <c r="BH166" i="5" s="1"/>
  <c r="BC167" i="5"/>
  <c r="BD167" i="5" s="1"/>
  <c r="AL168" i="5"/>
  <c r="AM167" i="5"/>
  <c r="AR169" i="5"/>
  <c r="AS168" i="5"/>
  <c r="AU170" i="5"/>
  <c r="AV169" i="5"/>
  <c r="AO169" i="5"/>
  <c r="AP168" i="5"/>
  <c r="AF169" i="5"/>
  <c r="AG168" i="5"/>
  <c r="AC168" i="5"/>
  <c r="BB168" i="5" s="1"/>
  <c r="AD167" i="5"/>
  <c r="W169" i="5"/>
  <c r="X168" i="5"/>
  <c r="Z168" i="5"/>
  <c r="AA167" i="5"/>
  <c r="CG169" i="5" l="1"/>
  <c r="CH168" i="5"/>
  <c r="CI168" i="5" s="1"/>
  <c r="CC169" i="5"/>
  <c r="CD168" i="5"/>
  <c r="CE168" i="5" s="1"/>
  <c r="BU169" i="5"/>
  <c r="BV168" i="5"/>
  <c r="BW168" i="5" s="1"/>
  <c r="BY169" i="5"/>
  <c r="BZ168" i="5"/>
  <c r="CA168" i="5" s="1"/>
  <c r="BN168" i="5"/>
  <c r="BO167" i="5"/>
  <c r="BP167" i="5" s="1"/>
  <c r="BJ168" i="5"/>
  <c r="BK167" i="5"/>
  <c r="BL167" i="5" s="1"/>
  <c r="BF168" i="5"/>
  <c r="BG167" i="5"/>
  <c r="BH167" i="5" s="1"/>
  <c r="BC168" i="5"/>
  <c r="BD168" i="5" s="1"/>
  <c r="AR170" i="5"/>
  <c r="AS169" i="5"/>
  <c r="AO170" i="5"/>
  <c r="AP169" i="5"/>
  <c r="AU171" i="5"/>
  <c r="AV170" i="5"/>
  <c r="AL169" i="5"/>
  <c r="AM168" i="5"/>
  <c r="Z169" i="5"/>
  <c r="AA168" i="5"/>
  <c r="AC169" i="5"/>
  <c r="BB169" i="5" s="1"/>
  <c r="AD168" i="5"/>
  <c r="W170" i="5"/>
  <c r="X169" i="5"/>
  <c r="AF170" i="5"/>
  <c r="AG169" i="5"/>
  <c r="BY170" i="5" l="1"/>
  <c r="BZ169" i="5"/>
  <c r="CA169" i="5" s="1"/>
  <c r="CC170" i="5"/>
  <c r="CD169" i="5"/>
  <c r="CE169" i="5" s="1"/>
  <c r="BU170" i="5"/>
  <c r="BV169" i="5"/>
  <c r="BW169" i="5" s="1"/>
  <c r="CG170" i="5"/>
  <c r="CH169" i="5"/>
  <c r="CI169" i="5" s="1"/>
  <c r="BN169" i="5"/>
  <c r="BO168" i="5"/>
  <c r="BP168" i="5" s="1"/>
  <c r="BJ169" i="5"/>
  <c r="BK168" i="5"/>
  <c r="BL168" i="5" s="1"/>
  <c r="BF169" i="5"/>
  <c r="BG168" i="5"/>
  <c r="BH168" i="5" s="1"/>
  <c r="BC169" i="5"/>
  <c r="BD169" i="5" s="1"/>
  <c r="AL170" i="5"/>
  <c r="AM169" i="5"/>
  <c r="AO171" i="5"/>
  <c r="AP170" i="5"/>
  <c r="AU172" i="5"/>
  <c r="AV171" i="5"/>
  <c r="AR171" i="5"/>
  <c r="AS170" i="5"/>
  <c r="AF171" i="5"/>
  <c r="AG170" i="5"/>
  <c r="AC170" i="5"/>
  <c r="BB170" i="5" s="1"/>
  <c r="AD169" i="5"/>
  <c r="W171" i="5"/>
  <c r="X170" i="5"/>
  <c r="Z170" i="5"/>
  <c r="AA169" i="5"/>
  <c r="CG171" i="5" l="1"/>
  <c r="CH170" i="5"/>
  <c r="CI170" i="5" s="1"/>
  <c r="CC171" i="5"/>
  <c r="CD170" i="5"/>
  <c r="CE170" i="5" s="1"/>
  <c r="BU171" i="5"/>
  <c r="BV170" i="5"/>
  <c r="BW170" i="5" s="1"/>
  <c r="BY171" i="5"/>
  <c r="BZ170" i="5"/>
  <c r="CA170" i="5" s="1"/>
  <c r="BN170" i="5"/>
  <c r="BO169" i="5"/>
  <c r="BP169" i="5" s="1"/>
  <c r="BJ170" i="5"/>
  <c r="BK169" i="5"/>
  <c r="BL169" i="5" s="1"/>
  <c r="BF170" i="5"/>
  <c r="BG169" i="5"/>
  <c r="BH169" i="5" s="1"/>
  <c r="BC170" i="5"/>
  <c r="BD170" i="5" s="1"/>
  <c r="AR172" i="5"/>
  <c r="AS171" i="5"/>
  <c r="AU173" i="5"/>
  <c r="AV172" i="5"/>
  <c r="AL171" i="5"/>
  <c r="AM170" i="5"/>
  <c r="AO172" i="5"/>
  <c r="AP171" i="5"/>
  <c r="Z171" i="5"/>
  <c r="AA170" i="5"/>
  <c r="AF172" i="5"/>
  <c r="AG171" i="5"/>
  <c r="W172" i="5"/>
  <c r="X171" i="5"/>
  <c r="AC171" i="5"/>
  <c r="BB171" i="5" s="1"/>
  <c r="AD170" i="5"/>
  <c r="BY172" i="5" l="1"/>
  <c r="BZ171" i="5"/>
  <c r="CA171" i="5" s="1"/>
  <c r="CC172" i="5"/>
  <c r="CD171" i="5"/>
  <c r="CE171" i="5" s="1"/>
  <c r="BU172" i="5"/>
  <c r="BV171" i="5"/>
  <c r="BW171" i="5" s="1"/>
  <c r="CG172" i="5"/>
  <c r="CH171" i="5"/>
  <c r="CI171" i="5" s="1"/>
  <c r="BN171" i="5"/>
  <c r="BO170" i="5"/>
  <c r="BP170" i="5" s="1"/>
  <c r="BJ171" i="5"/>
  <c r="BK170" i="5"/>
  <c r="BL170" i="5" s="1"/>
  <c r="BF171" i="5"/>
  <c r="BG170" i="5"/>
  <c r="BH170" i="5" s="1"/>
  <c r="BC171" i="5"/>
  <c r="BD171" i="5" s="1"/>
  <c r="AO173" i="5"/>
  <c r="AP172" i="5"/>
  <c r="AL172" i="5"/>
  <c r="AM171" i="5"/>
  <c r="AU174" i="5"/>
  <c r="AV173" i="5"/>
  <c r="AR173" i="5"/>
  <c r="AS172" i="5"/>
  <c r="AC172" i="5"/>
  <c r="BB172" i="5" s="1"/>
  <c r="AD171" i="5"/>
  <c r="AF173" i="5"/>
  <c r="AG172" i="5"/>
  <c r="W173" i="5"/>
  <c r="X172" i="5"/>
  <c r="Z172" i="5"/>
  <c r="AA171" i="5"/>
  <c r="CG173" i="5" l="1"/>
  <c r="CH172" i="5"/>
  <c r="CI172" i="5" s="1"/>
  <c r="CC173" i="5"/>
  <c r="CD172" i="5"/>
  <c r="CE172" i="5" s="1"/>
  <c r="BU173" i="5"/>
  <c r="BV172" i="5"/>
  <c r="BW172" i="5" s="1"/>
  <c r="BY173" i="5"/>
  <c r="BZ172" i="5"/>
  <c r="CA172" i="5" s="1"/>
  <c r="BN172" i="5"/>
  <c r="BO171" i="5"/>
  <c r="BP171" i="5" s="1"/>
  <c r="BJ172" i="5"/>
  <c r="BK171" i="5"/>
  <c r="BL171" i="5" s="1"/>
  <c r="BF172" i="5"/>
  <c r="BG171" i="5"/>
  <c r="BH171" i="5" s="1"/>
  <c r="BC172" i="5"/>
  <c r="BD172" i="5" s="1"/>
  <c r="AR174" i="5"/>
  <c r="AS173" i="5"/>
  <c r="AU175" i="5"/>
  <c r="AV174" i="5"/>
  <c r="AO174" i="5"/>
  <c r="AP173" i="5"/>
  <c r="AL173" i="5"/>
  <c r="AM172" i="5"/>
  <c r="Z173" i="5"/>
  <c r="AA172" i="5"/>
  <c r="AF174" i="5"/>
  <c r="AG173" i="5"/>
  <c r="W174" i="5"/>
  <c r="X173" i="5"/>
  <c r="AC173" i="5"/>
  <c r="BB173" i="5" s="1"/>
  <c r="AD172" i="5"/>
  <c r="BY174" i="5" l="1"/>
  <c r="BZ173" i="5"/>
  <c r="CA173" i="5" s="1"/>
  <c r="CC174" i="5"/>
  <c r="CD173" i="5"/>
  <c r="CE173" i="5" s="1"/>
  <c r="BU174" i="5"/>
  <c r="BV173" i="5"/>
  <c r="BW173" i="5" s="1"/>
  <c r="CG174" i="5"/>
  <c r="CH173" i="5"/>
  <c r="CI173" i="5" s="1"/>
  <c r="BN173" i="5"/>
  <c r="BO172" i="5"/>
  <c r="BP172" i="5" s="1"/>
  <c r="BJ173" i="5"/>
  <c r="BK172" i="5"/>
  <c r="BL172" i="5" s="1"/>
  <c r="BF173" i="5"/>
  <c r="BG172" i="5"/>
  <c r="BH172" i="5" s="1"/>
  <c r="BC173" i="5"/>
  <c r="BD173" i="5" s="1"/>
  <c r="AL174" i="5"/>
  <c r="AM173" i="5"/>
  <c r="AO175" i="5"/>
  <c r="AP174" i="5"/>
  <c r="AU176" i="5"/>
  <c r="AV175" i="5"/>
  <c r="AR175" i="5"/>
  <c r="AS174" i="5"/>
  <c r="AC174" i="5"/>
  <c r="BB174" i="5" s="1"/>
  <c r="AD173" i="5"/>
  <c r="AF175" i="5"/>
  <c r="AG174" i="5"/>
  <c r="W175" i="5"/>
  <c r="X174" i="5"/>
  <c r="Z174" i="5"/>
  <c r="AA173" i="5"/>
  <c r="CG175" i="5" l="1"/>
  <c r="CH174" i="5"/>
  <c r="CI174" i="5" s="1"/>
  <c r="CC175" i="5"/>
  <c r="CD174" i="5"/>
  <c r="CE174" i="5" s="1"/>
  <c r="BU175" i="5"/>
  <c r="BV174" i="5"/>
  <c r="BW174" i="5" s="1"/>
  <c r="BY175" i="5"/>
  <c r="BZ174" i="5"/>
  <c r="CA174" i="5" s="1"/>
  <c r="BN174" i="5"/>
  <c r="BO173" i="5"/>
  <c r="BP173" i="5" s="1"/>
  <c r="BJ174" i="5"/>
  <c r="BK173" i="5"/>
  <c r="BL173" i="5" s="1"/>
  <c r="BF174" i="5"/>
  <c r="BG173" i="5"/>
  <c r="BH173" i="5" s="1"/>
  <c r="BC174" i="5"/>
  <c r="BD174" i="5" s="1"/>
  <c r="AR176" i="5"/>
  <c r="AS175" i="5"/>
  <c r="AL175" i="5"/>
  <c r="AM174" i="5"/>
  <c r="AU177" i="5"/>
  <c r="AV176" i="5"/>
  <c r="AO176" i="5"/>
  <c r="AP175" i="5"/>
  <c r="Z175" i="5"/>
  <c r="AA174" i="5"/>
  <c r="AF176" i="5"/>
  <c r="AG175" i="5"/>
  <c r="W176" i="5"/>
  <c r="X175" i="5"/>
  <c r="AC175" i="5"/>
  <c r="BB175" i="5" s="1"/>
  <c r="AD174" i="5"/>
  <c r="BY176" i="5" l="1"/>
  <c r="BZ175" i="5"/>
  <c r="CA175" i="5" s="1"/>
  <c r="CC176" i="5"/>
  <c r="CD175" i="5"/>
  <c r="CE175" i="5" s="1"/>
  <c r="BU176" i="5"/>
  <c r="BV175" i="5"/>
  <c r="BW175" i="5" s="1"/>
  <c r="CG176" i="5"/>
  <c r="CH175" i="5"/>
  <c r="CI175" i="5" s="1"/>
  <c r="BN175" i="5"/>
  <c r="BO174" i="5"/>
  <c r="BP174" i="5" s="1"/>
  <c r="BJ175" i="5"/>
  <c r="BK174" i="5"/>
  <c r="BL174" i="5" s="1"/>
  <c r="BF175" i="5"/>
  <c r="BG174" i="5"/>
  <c r="BH174" i="5" s="1"/>
  <c r="BC175" i="5"/>
  <c r="BD175" i="5" s="1"/>
  <c r="AO177" i="5"/>
  <c r="AP176" i="5"/>
  <c r="AL176" i="5"/>
  <c r="AM175" i="5"/>
  <c r="AR177" i="5"/>
  <c r="AS176" i="5"/>
  <c r="AU178" i="5"/>
  <c r="AV177" i="5"/>
  <c r="AC176" i="5"/>
  <c r="BB176" i="5" s="1"/>
  <c r="AD175" i="5"/>
  <c r="Z176" i="5"/>
  <c r="AA175" i="5"/>
  <c r="W177" i="5"/>
  <c r="X176" i="5"/>
  <c r="AF177" i="5"/>
  <c r="AG176" i="5"/>
  <c r="CG177" i="5" l="1"/>
  <c r="CH176" i="5"/>
  <c r="CI176" i="5" s="1"/>
  <c r="CC177" i="5"/>
  <c r="CD176" i="5"/>
  <c r="CE176" i="5" s="1"/>
  <c r="BU177" i="5"/>
  <c r="BV176" i="5"/>
  <c r="BW176" i="5" s="1"/>
  <c r="BY177" i="5"/>
  <c r="BZ176" i="5"/>
  <c r="CA176" i="5" s="1"/>
  <c r="BN176" i="5"/>
  <c r="BO175" i="5"/>
  <c r="BP175" i="5" s="1"/>
  <c r="BJ176" i="5"/>
  <c r="BK175" i="5"/>
  <c r="BL175" i="5" s="1"/>
  <c r="BF176" i="5"/>
  <c r="BG175" i="5"/>
  <c r="BH175" i="5" s="1"/>
  <c r="BC176" i="5"/>
  <c r="BD176" i="5" s="1"/>
  <c r="AR178" i="5"/>
  <c r="AS177" i="5"/>
  <c r="AO178" i="5"/>
  <c r="AP177" i="5"/>
  <c r="AU179" i="5"/>
  <c r="AV178" i="5"/>
  <c r="AL177" i="5"/>
  <c r="AM176" i="5"/>
  <c r="AF178" i="5"/>
  <c r="AG177" i="5"/>
  <c r="Z177" i="5"/>
  <c r="AA176" i="5"/>
  <c r="AC177" i="5"/>
  <c r="BB177" i="5" s="1"/>
  <c r="AD176" i="5"/>
  <c r="W178" i="5"/>
  <c r="X177" i="5"/>
  <c r="BY178" i="5" l="1"/>
  <c r="BZ177" i="5"/>
  <c r="CA177" i="5" s="1"/>
  <c r="CC178" i="5"/>
  <c r="CD177" i="5"/>
  <c r="CE177" i="5" s="1"/>
  <c r="BU178" i="5"/>
  <c r="BV177" i="5"/>
  <c r="BW177" i="5" s="1"/>
  <c r="CG178" i="5"/>
  <c r="CH177" i="5"/>
  <c r="CI177" i="5" s="1"/>
  <c r="BN177" i="5"/>
  <c r="BO176" i="5"/>
  <c r="BP176" i="5" s="1"/>
  <c r="BJ177" i="5"/>
  <c r="BK176" i="5"/>
  <c r="BL176" i="5" s="1"/>
  <c r="BF177" i="5"/>
  <c r="BG176" i="5"/>
  <c r="BH176" i="5" s="1"/>
  <c r="BC177" i="5"/>
  <c r="BD177" i="5" s="1"/>
  <c r="AL178" i="5"/>
  <c r="AM177" i="5"/>
  <c r="AR179" i="5"/>
  <c r="AS178" i="5"/>
  <c r="AU180" i="5"/>
  <c r="AV179" i="5"/>
  <c r="AO179" i="5"/>
  <c r="AP178" i="5"/>
  <c r="AC178" i="5"/>
  <c r="BB178" i="5" s="1"/>
  <c r="AD177" i="5"/>
  <c r="AF179" i="5"/>
  <c r="AG178" i="5"/>
  <c r="W179" i="5"/>
  <c r="X178" i="5"/>
  <c r="Z178" i="5"/>
  <c r="AA177" i="5"/>
  <c r="CG179" i="5" l="1"/>
  <c r="CH178" i="5"/>
  <c r="CI178" i="5" s="1"/>
  <c r="CC179" i="5"/>
  <c r="CD178" i="5"/>
  <c r="CE178" i="5" s="1"/>
  <c r="BU179" i="5"/>
  <c r="BV178" i="5"/>
  <c r="BW178" i="5" s="1"/>
  <c r="BY179" i="5"/>
  <c r="BZ178" i="5"/>
  <c r="CA178" i="5" s="1"/>
  <c r="BN178" i="5"/>
  <c r="BO177" i="5"/>
  <c r="BP177" i="5" s="1"/>
  <c r="BJ178" i="5"/>
  <c r="BK177" i="5"/>
  <c r="BL177" i="5" s="1"/>
  <c r="BF178" i="5"/>
  <c r="BG177" i="5"/>
  <c r="BH177" i="5" s="1"/>
  <c r="BC178" i="5"/>
  <c r="BD178" i="5" s="1"/>
  <c r="AU181" i="5"/>
  <c r="AV180" i="5"/>
  <c r="AO180" i="5"/>
  <c r="AP179" i="5"/>
  <c r="AR180" i="5"/>
  <c r="AS179" i="5"/>
  <c r="AL179" i="5"/>
  <c r="AM178" i="5"/>
  <c r="Z179" i="5"/>
  <c r="AA178" i="5"/>
  <c r="AF180" i="5"/>
  <c r="AG179" i="5"/>
  <c r="W180" i="5"/>
  <c r="X179" i="5"/>
  <c r="AC179" i="5"/>
  <c r="BB179" i="5" s="1"/>
  <c r="AD178" i="5"/>
  <c r="BY180" i="5" l="1"/>
  <c r="BZ179" i="5"/>
  <c r="CA179" i="5" s="1"/>
  <c r="CC180" i="5"/>
  <c r="CD179" i="5"/>
  <c r="CE179" i="5" s="1"/>
  <c r="BU180" i="5"/>
  <c r="BV179" i="5"/>
  <c r="BW179" i="5" s="1"/>
  <c r="CG180" i="5"/>
  <c r="CH179" i="5"/>
  <c r="CI179" i="5" s="1"/>
  <c r="BN179" i="5"/>
  <c r="BO178" i="5"/>
  <c r="BP178" i="5" s="1"/>
  <c r="BJ179" i="5"/>
  <c r="BK178" i="5"/>
  <c r="BL178" i="5" s="1"/>
  <c r="BF179" i="5"/>
  <c r="BG178" i="5"/>
  <c r="BH178" i="5" s="1"/>
  <c r="BC179" i="5"/>
  <c r="BD179" i="5" s="1"/>
  <c r="AL180" i="5"/>
  <c r="AM179" i="5"/>
  <c r="AR181" i="5"/>
  <c r="AS180" i="5"/>
  <c r="AU182" i="5"/>
  <c r="AV181" i="5"/>
  <c r="AO181" i="5"/>
  <c r="AP180" i="5"/>
  <c r="AC180" i="5"/>
  <c r="BB180" i="5" s="1"/>
  <c r="AD179" i="5"/>
  <c r="AF181" i="5"/>
  <c r="AG180" i="5"/>
  <c r="W181" i="5"/>
  <c r="X180" i="5"/>
  <c r="Z180" i="5"/>
  <c r="AA179" i="5"/>
  <c r="CG181" i="5" l="1"/>
  <c r="CH180" i="5"/>
  <c r="CI180" i="5" s="1"/>
  <c r="CC181" i="5"/>
  <c r="CD180" i="5"/>
  <c r="CE180" i="5" s="1"/>
  <c r="BU181" i="5"/>
  <c r="BV180" i="5"/>
  <c r="BW180" i="5" s="1"/>
  <c r="BY181" i="5"/>
  <c r="BZ180" i="5"/>
  <c r="CA180" i="5" s="1"/>
  <c r="BN180" i="5"/>
  <c r="BO179" i="5"/>
  <c r="BP179" i="5" s="1"/>
  <c r="BJ180" i="5"/>
  <c r="BK179" i="5"/>
  <c r="BL179" i="5" s="1"/>
  <c r="BF180" i="5"/>
  <c r="BG179" i="5"/>
  <c r="BH179" i="5" s="1"/>
  <c r="BC180" i="5"/>
  <c r="BD180" i="5" s="1"/>
  <c r="AO182" i="5"/>
  <c r="AP181" i="5"/>
  <c r="AU183" i="5"/>
  <c r="AV182" i="5"/>
  <c r="AL181" i="5"/>
  <c r="AM180" i="5"/>
  <c r="AR182" i="5"/>
  <c r="AS181" i="5"/>
  <c r="Z181" i="5"/>
  <c r="AA180" i="5"/>
  <c r="AF182" i="5"/>
  <c r="AG181" i="5"/>
  <c r="W182" i="5"/>
  <c r="X181" i="5"/>
  <c r="AC181" i="5"/>
  <c r="BB181" i="5" s="1"/>
  <c r="AD180" i="5"/>
  <c r="BY182" i="5" l="1"/>
  <c r="BZ181" i="5"/>
  <c r="CA181" i="5" s="1"/>
  <c r="CC182" i="5"/>
  <c r="CD181" i="5"/>
  <c r="CE181" i="5" s="1"/>
  <c r="BU182" i="5"/>
  <c r="BV181" i="5"/>
  <c r="BW181" i="5" s="1"/>
  <c r="CG182" i="5"/>
  <c r="CH181" i="5"/>
  <c r="CI181" i="5" s="1"/>
  <c r="BN181" i="5"/>
  <c r="BO180" i="5"/>
  <c r="BP180" i="5" s="1"/>
  <c r="BJ181" i="5"/>
  <c r="BK180" i="5"/>
  <c r="BL180" i="5" s="1"/>
  <c r="BF181" i="5"/>
  <c r="BG180" i="5"/>
  <c r="BH180" i="5" s="1"/>
  <c r="BC181" i="5"/>
  <c r="BD181" i="5" s="1"/>
  <c r="AL182" i="5"/>
  <c r="AM181" i="5"/>
  <c r="AO183" i="5"/>
  <c r="AP182" i="5"/>
  <c r="AR183" i="5"/>
  <c r="AS182" i="5"/>
  <c r="AU184" i="5"/>
  <c r="AV183" i="5"/>
  <c r="W183" i="5"/>
  <c r="X182" i="5"/>
  <c r="AC182" i="5"/>
  <c r="BB182" i="5" s="1"/>
  <c r="AD181" i="5"/>
  <c r="AF183" i="5"/>
  <c r="AG182" i="5"/>
  <c r="Z182" i="5"/>
  <c r="AA181" i="5"/>
  <c r="CG183" i="5" l="1"/>
  <c r="CH182" i="5"/>
  <c r="CI182" i="5" s="1"/>
  <c r="CC183" i="5"/>
  <c r="CD182" i="5"/>
  <c r="CE182" i="5" s="1"/>
  <c r="BU183" i="5"/>
  <c r="BV182" i="5"/>
  <c r="BW182" i="5" s="1"/>
  <c r="BY183" i="5"/>
  <c r="BZ182" i="5"/>
  <c r="CA182" i="5" s="1"/>
  <c r="BN182" i="5"/>
  <c r="BO181" i="5"/>
  <c r="BP181" i="5" s="1"/>
  <c r="BJ182" i="5"/>
  <c r="BK181" i="5"/>
  <c r="BL181" i="5" s="1"/>
  <c r="BF182" i="5"/>
  <c r="BG181" i="5"/>
  <c r="BH181" i="5" s="1"/>
  <c r="BC182" i="5"/>
  <c r="BD182" i="5" s="1"/>
  <c r="AU185" i="5"/>
  <c r="AV184" i="5"/>
  <c r="AR184" i="5"/>
  <c r="AS183" i="5"/>
  <c r="AL183" i="5"/>
  <c r="AM182" i="5"/>
  <c r="AO184" i="5"/>
  <c r="AP183" i="5"/>
  <c r="Z183" i="5"/>
  <c r="AA182" i="5"/>
  <c r="AF184" i="5"/>
  <c r="AG183" i="5"/>
  <c r="AC183" i="5"/>
  <c r="BB183" i="5" s="1"/>
  <c r="AD182" i="5"/>
  <c r="W184" i="5"/>
  <c r="X183" i="5"/>
  <c r="BY184" i="5" l="1"/>
  <c r="BZ183" i="5"/>
  <c r="CA183" i="5" s="1"/>
  <c r="CC184" i="5"/>
  <c r="CD183" i="5"/>
  <c r="CE183" i="5" s="1"/>
  <c r="BU184" i="5"/>
  <c r="BV183" i="5"/>
  <c r="BW183" i="5" s="1"/>
  <c r="CG184" i="5"/>
  <c r="CH183" i="5"/>
  <c r="CI183" i="5" s="1"/>
  <c r="BN183" i="5"/>
  <c r="BO182" i="5"/>
  <c r="BP182" i="5" s="1"/>
  <c r="BJ183" i="5"/>
  <c r="BK182" i="5"/>
  <c r="BL182" i="5" s="1"/>
  <c r="BF183" i="5"/>
  <c r="BG182" i="5"/>
  <c r="BH182" i="5" s="1"/>
  <c r="BC183" i="5"/>
  <c r="BD183" i="5" s="1"/>
  <c r="AO185" i="5"/>
  <c r="AP184" i="5"/>
  <c r="AL184" i="5"/>
  <c r="AM183" i="5"/>
  <c r="AU186" i="5"/>
  <c r="AV185" i="5"/>
  <c r="AR185" i="5"/>
  <c r="AS184" i="5"/>
  <c r="W185" i="5"/>
  <c r="X184" i="5"/>
  <c r="AC184" i="5"/>
  <c r="BB184" i="5" s="1"/>
  <c r="AD183" i="5"/>
  <c r="Z184" i="5"/>
  <c r="AA183" i="5"/>
  <c r="AF185" i="5"/>
  <c r="AG184" i="5"/>
  <c r="CG185" i="5" l="1"/>
  <c r="CH184" i="5"/>
  <c r="CI184" i="5" s="1"/>
  <c r="CC185" i="5"/>
  <c r="CD184" i="5"/>
  <c r="CE184" i="5" s="1"/>
  <c r="BU185" i="5"/>
  <c r="BV184" i="5"/>
  <c r="BW184" i="5" s="1"/>
  <c r="BY185" i="5"/>
  <c r="BZ184" i="5"/>
  <c r="CA184" i="5" s="1"/>
  <c r="BN184" i="5"/>
  <c r="BO183" i="5"/>
  <c r="BP183" i="5" s="1"/>
  <c r="BJ184" i="5"/>
  <c r="BK183" i="5"/>
  <c r="BL183" i="5" s="1"/>
  <c r="BF184" i="5"/>
  <c r="BG183" i="5"/>
  <c r="BH183" i="5" s="1"/>
  <c r="BC184" i="5"/>
  <c r="BD184" i="5" s="1"/>
  <c r="AL185" i="5"/>
  <c r="AM184" i="5"/>
  <c r="AR186" i="5"/>
  <c r="AS185" i="5"/>
  <c r="AU187" i="5"/>
  <c r="AV186" i="5"/>
  <c r="AO186" i="5"/>
  <c r="AP185" i="5"/>
  <c r="AF186" i="5"/>
  <c r="AG185" i="5"/>
  <c r="Z185" i="5"/>
  <c r="AA184" i="5"/>
  <c r="AC185" i="5"/>
  <c r="BB185" i="5" s="1"/>
  <c r="AD184" i="5"/>
  <c r="W186" i="5"/>
  <c r="X185" i="5"/>
  <c r="BY186" i="5" l="1"/>
  <c r="BZ185" i="5"/>
  <c r="CA185" i="5" s="1"/>
  <c r="CC186" i="5"/>
  <c r="CD185" i="5"/>
  <c r="CE185" i="5" s="1"/>
  <c r="BU186" i="5"/>
  <c r="BV185" i="5"/>
  <c r="BW185" i="5" s="1"/>
  <c r="CG186" i="5"/>
  <c r="CH185" i="5"/>
  <c r="CI185" i="5" s="1"/>
  <c r="BN185" i="5"/>
  <c r="BO184" i="5"/>
  <c r="BP184" i="5" s="1"/>
  <c r="BJ185" i="5"/>
  <c r="BK184" i="5"/>
  <c r="BL184" i="5" s="1"/>
  <c r="BF185" i="5"/>
  <c r="BG184" i="5"/>
  <c r="BH184" i="5" s="1"/>
  <c r="BC185" i="5"/>
  <c r="BD185" i="5" s="1"/>
  <c r="AO187" i="5"/>
  <c r="AP186" i="5"/>
  <c r="AR187" i="5"/>
  <c r="AS186" i="5"/>
  <c r="AL186" i="5"/>
  <c r="AM185" i="5"/>
  <c r="AU188" i="5"/>
  <c r="AV187" i="5"/>
  <c r="W187" i="5"/>
  <c r="X186" i="5"/>
  <c r="AC186" i="5"/>
  <c r="BB186" i="5" s="1"/>
  <c r="AD185" i="5"/>
  <c r="Z186" i="5"/>
  <c r="AA185" i="5"/>
  <c r="AF187" i="5"/>
  <c r="AG186" i="5"/>
  <c r="CG187" i="5" l="1"/>
  <c r="CH186" i="5"/>
  <c r="CI186" i="5" s="1"/>
  <c r="CC187" i="5"/>
  <c r="CD186" i="5"/>
  <c r="CE186" i="5" s="1"/>
  <c r="BU187" i="5"/>
  <c r="BV186" i="5"/>
  <c r="BW186" i="5" s="1"/>
  <c r="BY187" i="5"/>
  <c r="BZ186" i="5"/>
  <c r="CA186" i="5" s="1"/>
  <c r="BN186" i="5"/>
  <c r="BO185" i="5"/>
  <c r="BP185" i="5" s="1"/>
  <c r="BJ186" i="5"/>
  <c r="BK185" i="5"/>
  <c r="BL185" i="5" s="1"/>
  <c r="BF186" i="5"/>
  <c r="BG185" i="5"/>
  <c r="BH185" i="5" s="1"/>
  <c r="BC186" i="5"/>
  <c r="BD186" i="5" s="1"/>
  <c r="AU189" i="5"/>
  <c r="AV188" i="5"/>
  <c r="AL187" i="5"/>
  <c r="AM186" i="5"/>
  <c r="AO188" i="5"/>
  <c r="AP187" i="5"/>
  <c r="AR188" i="5"/>
  <c r="AS187" i="5"/>
  <c r="AF188" i="5"/>
  <c r="AG187" i="5"/>
  <c r="Z187" i="5"/>
  <c r="AA186" i="5"/>
  <c r="AC187" i="5"/>
  <c r="BB187" i="5" s="1"/>
  <c r="AD186" i="5"/>
  <c r="W188" i="5"/>
  <c r="X187" i="5"/>
  <c r="BY188" i="5" l="1"/>
  <c r="BZ187" i="5"/>
  <c r="CA187" i="5" s="1"/>
  <c r="CC188" i="5"/>
  <c r="CD187" i="5"/>
  <c r="CE187" i="5" s="1"/>
  <c r="BU188" i="5"/>
  <c r="BV187" i="5"/>
  <c r="BW187" i="5" s="1"/>
  <c r="CG188" i="5"/>
  <c r="CH187" i="5"/>
  <c r="CI187" i="5" s="1"/>
  <c r="BN187" i="5"/>
  <c r="BO186" i="5"/>
  <c r="BP186" i="5" s="1"/>
  <c r="BJ187" i="5"/>
  <c r="BK186" i="5"/>
  <c r="BL186" i="5" s="1"/>
  <c r="BF187" i="5"/>
  <c r="BG186" i="5"/>
  <c r="BH186" i="5" s="1"/>
  <c r="BC187" i="5"/>
  <c r="BD187" i="5" s="1"/>
  <c r="AU190" i="5"/>
  <c r="AV189" i="5"/>
  <c r="AR189" i="5"/>
  <c r="AS188" i="5"/>
  <c r="AO189" i="5"/>
  <c r="AP188" i="5"/>
  <c r="AL188" i="5"/>
  <c r="AM187" i="5"/>
  <c r="W189" i="5"/>
  <c r="X188" i="5"/>
  <c r="AC188" i="5"/>
  <c r="BB188" i="5" s="1"/>
  <c r="AD187" i="5"/>
  <c r="Z188" i="5"/>
  <c r="AA187" i="5"/>
  <c r="AF189" i="5"/>
  <c r="AG188" i="5"/>
  <c r="CG189" i="5" l="1"/>
  <c r="CH188" i="5"/>
  <c r="CI188" i="5" s="1"/>
  <c r="CC189" i="5"/>
  <c r="CD188" i="5"/>
  <c r="CE188" i="5" s="1"/>
  <c r="BU189" i="5"/>
  <c r="BV188" i="5"/>
  <c r="BW188" i="5" s="1"/>
  <c r="BY189" i="5"/>
  <c r="BZ188" i="5"/>
  <c r="CA188" i="5" s="1"/>
  <c r="BN188" i="5"/>
  <c r="BO187" i="5"/>
  <c r="BP187" i="5" s="1"/>
  <c r="BJ188" i="5"/>
  <c r="BK187" i="5"/>
  <c r="BL187" i="5" s="1"/>
  <c r="BF188" i="5"/>
  <c r="BG187" i="5"/>
  <c r="BH187" i="5" s="1"/>
  <c r="BC188" i="5"/>
  <c r="BD188" i="5" s="1"/>
  <c r="AL189" i="5"/>
  <c r="AM188" i="5"/>
  <c r="AO190" i="5"/>
  <c r="AP189" i="5"/>
  <c r="AR190" i="5"/>
  <c r="AS189" i="5"/>
  <c r="AU191" i="5"/>
  <c r="AV190" i="5"/>
  <c r="AF190" i="5"/>
  <c r="AG189" i="5"/>
  <c r="Z189" i="5"/>
  <c r="AA188" i="5"/>
  <c r="W190" i="5"/>
  <c r="X189" i="5"/>
  <c r="AC189" i="5"/>
  <c r="BB189" i="5" s="1"/>
  <c r="AD188" i="5"/>
  <c r="BY190" i="5" l="1"/>
  <c r="BZ189" i="5"/>
  <c r="CA189" i="5" s="1"/>
  <c r="CC190" i="5"/>
  <c r="CD189" i="5"/>
  <c r="CE189" i="5" s="1"/>
  <c r="BU190" i="5"/>
  <c r="BV189" i="5"/>
  <c r="BW189" i="5" s="1"/>
  <c r="CG190" i="5"/>
  <c r="CH189" i="5"/>
  <c r="CI189" i="5" s="1"/>
  <c r="BN189" i="5"/>
  <c r="BO188" i="5"/>
  <c r="BP188" i="5" s="1"/>
  <c r="BJ189" i="5"/>
  <c r="BK188" i="5"/>
  <c r="BL188" i="5" s="1"/>
  <c r="BF189" i="5"/>
  <c r="BG188" i="5"/>
  <c r="BH188" i="5" s="1"/>
  <c r="BC189" i="5"/>
  <c r="BD189" i="5" s="1"/>
  <c r="AL190" i="5"/>
  <c r="AM189" i="5"/>
  <c r="AU192" i="5"/>
  <c r="AV191" i="5"/>
  <c r="AR191" i="5"/>
  <c r="AS190" i="5"/>
  <c r="AO191" i="5"/>
  <c r="AP190" i="5"/>
  <c r="Z190" i="5"/>
  <c r="AA189" i="5"/>
  <c r="W191" i="5"/>
  <c r="X190" i="5"/>
  <c r="AC190" i="5"/>
  <c r="BB190" i="5" s="1"/>
  <c r="AD189" i="5"/>
  <c r="AF191" i="5"/>
  <c r="AG190" i="5"/>
  <c r="CG191" i="5" l="1"/>
  <c r="CH190" i="5"/>
  <c r="CI190" i="5" s="1"/>
  <c r="CC191" i="5"/>
  <c r="CD190" i="5"/>
  <c r="CE190" i="5" s="1"/>
  <c r="BU191" i="5"/>
  <c r="BV190" i="5"/>
  <c r="BW190" i="5" s="1"/>
  <c r="BY191" i="5"/>
  <c r="BZ190" i="5"/>
  <c r="CA190" i="5" s="1"/>
  <c r="BN190" i="5"/>
  <c r="BO189" i="5"/>
  <c r="BP189" i="5" s="1"/>
  <c r="BJ190" i="5"/>
  <c r="BK189" i="5"/>
  <c r="BL189" i="5" s="1"/>
  <c r="BF190" i="5"/>
  <c r="BG189" i="5"/>
  <c r="BH189" i="5" s="1"/>
  <c r="BC190" i="5"/>
  <c r="BD190" i="5" s="1"/>
  <c r="AU193" i="5"/>
  <c r="AV192" i="5"/>
  <c r="AL191" i="5"/>
  <c r="AM190" i="5"/>
  <c r="AO192" i="5"/>
  <c r="AP191" i="5"/>
  <c r="AR192" i="5"/>
  <c r="AS191" i="5"/>
  <c r="AF192" i="5"/>
  <c r="AG191" i="5"/>
  <c r="W192" i="5"/>
  <c r="X191" i="5"/>
  <c r="Z191" i="5"/>
  <c r="AA190" i="5"/>
  <c r="AC191" i="5"/>
  <c r="BB191" i="5" s="1"/>
  <c r="AD190" i="5"/>
  <c r="BY192" i="5" l="1"/>
  <c r="BZ191" i="5"/>
  <c r="CA191" i="5" s="1"/>
  <c r="CC192" i="5"/>
  <c r="CD191" i="5"/>
  <c r="CE191" i="5" s="1"/>
  <c r="BU192" i="5"/>
  <c r="BV191" i="5"/>
  <c r="BW191" i="5" s="1"/>
  <c r="CG192" i="5"/>
  <c r="CH191" i="5"/>
  <c r="CI191" i="5" s="1"/>
  <c r="BN191" i="5"/>
  <c r="BO190" i="5"/>
  <c r="BP190" i="5" s="1"/>
  <c r="BJ191" i="5"/>
  <c r="BK190" i="5"/>
  <c r="BL190" i="5" s="1"/>
  <c r="BF191" i="5"/>
  <c r="BG190" i="5"/>
  <c r="BH190" i="5" s="1"/>
  <c r="BC191" i="5"/>
  <c r="BD191" i="5" s="1"/>
  <c r="AU194" i="5"/>
  <c r="AV193" i="5"/>
  <c r="AR193" i="5"/>
  <c r="AS192" i="5"/>
  <c r="AO193" i="5"/>
  <c r="AP192" i="5"/>
  <c r="AL192" i="5"/>
  <c r="AM191" i="5"/>
  <c r="AC192" i="5"/>
  <c r="BB192" i="5" s="1"/>
  <c r="AD191" i="5"/>
  <c r="Z192" i="5"/>
  <c r="AA191" i="5"/>
  <c r="W193" i="5"/>
  <c r="X192" i="5"/>
  <c r="AF193" i="5"/>
  <c r="AG192" i="5"/>
  <c r="CG193" i="5" l="1"/>
  <c r="CH192" i="5"/>
  <c r="CI192" i="5" s="1"/>
  <c r="CC193" i="5"/>
  <c r="CD192" i="5"/>
  <c r="CE192" i="5" s="1"/>
  <c r="BU193" i="5"/>
  <c r="BV192" i="5"/>
  <c r="BW192" i="5" s="1"/>
  <c r="BY193" i="5"/>
  <c r="BZ192" i="5"/>
  <c r="CA192" i="5" s="1"/>
  <c r="BN192" i="5"/>
  <c r="BO191" i="5"/>
  <c r="BP191" i="5" s="1"/>
  <c r="BJ192" i="5"/>
  <c r="BK191" i="5"/>
  <c r="BL191" i="5" s="1"/>
  <c r="BF192" i="5"/>
  <c r="BG191" i="5"/>
  <c r="BH191" i="5" s="1"/>
  <c r="BC192" i="5"/>
  <c r="BD192" i="5" s="1"/>
  <c r="AO194" i="5"/>
  <c r="AP193" i="5"/>
  <c r="AL193" i="5"/>
  <c r="AM192" i="5"/>
  <c r="AR194" i="5"/>
  <c r="AS193" i="5"/>
  <c r="AU195" i="5"/>
  <c r="AV194" i="5"/>
  <c r="AF194" i="5"/>
  <c r="AG193" i="5"/>
  <c r="AC193" i="5"/>
  <c r="BB193" i="5" s="1"/>
  <c r="AD192" i="5"/>
  <c r="W194" i="5"/>
  <c r="X193" i="5"/>
  <c r="Z193" i="5"/>
  <c r="AA192" i="5"/>
  <c r="BY194" i="5" l="1"/>
  <c r="BZ193" i="5"/>
  <c r="CA193" i="5" s="1"/>
  <c r="CC194" i="5"/>
  <c r="CD193" i="5"/>
  <c r="CE193" i="5" s="1"/>
  <c r="BU194" i="5"/>
  <c r="BV193" i="5"/>
  <c r="BW193" i="5" s="1"/>
  <c r="CG194" i="5"/>
  <c r="CH193" i="5"/>
  <c r="CI193" i="5" s="1"/>
  <c r="BN193" i="5"/>
  <c r="BO192" i="5"/>
  <c r="BP192" i="5" s="1"/>
  <c r="BJ193" i="5"/>
  <c r="BK192" i="5"/>
  <c r="BL192" i="5" s="1"/>
  <c r="BF193" i="5"/>
  <c r="BG192" i="5"/>
  <c r="BH192" i="5" s="1"/>
  <c r="BC193" i="5"/>
  <c r="BD193" i="5" s="1"/>
  <c r="AR195" i="5"/>
  <c r="AS194" i="5"/>
  <c r="AU196" i="5"/>
  <c r="AV195" i="5"/>
  <c r="AL194" i="5"/>
  <c r="AM193" i="5"/>
  <c r="AO195" i="5"/>
  <c r="AP194" i="5"/>
  <c r="AC194" i="5"/>
  <c r="BB194" i="5" s="1"/>
  <c r="AD193" i="5"/>
  <c r="Z194" i="5"/>
  <c r="AA193" i="5"/>
  <c r="W195" i="5"/>
  <c r="X194" i="5"/>
  <c r="AF195" i="5"/>
  <c r="AG194" i="5"/>
  <c r="CG195" i="5" l="1"/>
  <c r="CH194" i="5"/>
  <c r="CI194" i="5" s="1"/>
  <c r="CC195" i="5"/>
  <c r="CD194" i="5"/>
  <c r="CE194" i="5" s="1"/>
  <c r="BU195" i="5"/>
  <c r="BV194" i="5"/>
  <c r="BW194" i="5" s="1"/>
  <c r="BY195" i="5"/>
  <c r="BZ194" i="5"/>
  <c r="CA194" i="5" s="1"/>
  <c r="BN194" i="5"/>
  <c r="BO193" i="5"/>
  <c r="BP193" i="5" s="1"/>
  <c r="BJ194" i="5"/>
  <c r="BK193" i="5"/>
  <c r="BL193" i="5" s="1"/>
  <c r="BF194" i="5"/>
  <c r="BG193" i="5"/>
  <c r="BH193" i="5" s="1"/>
  <c r="BC194" i="5"/>
  <c r="BD194" i="5" s="1"/>
  <c r="AO196" i="5"/>
  <c r="AP195" i="5"/>
  <c r="AL195" i="5"/>
  <c r="AM194" i="5"/>
  <c r="AU197" i="5"/>
  <c r="AV196" i="5"/>
  <c r="AR196" i="5"/>
  <c r="AS195" i="5"/>
  <c r="W196" i="5"/>
  <c r="X195" i="5"/>
  <c r="AF196" i="5"/>
  <c r="AG195" i="5"/>
  <c r="Z195" i="5"/>
  <c r="AA194" i="5"/>
  <c r="AC195" i="5"/>
  <c r="BB195" i="5" s="1"/>
  <c r="AD194" i="5"/>
  <c r="BY196" i="5" l="1"/>
  <c r="BZ195" i="5"/>
  <c r="CA195" i="5" s="1"/>
  <c r="CC196" i="5"/>
  <c r="CD195" i="5"/>
  <c r="CE195" i="5" s="1"/>
  <c r="BU196" i="5"/>
  <c r="BV195" i="5"/>
  <c r="BW195" i="5" s="1"/>
  <c r="CG196" i="5"/>
  <c r="CH195" i="5"/>
  <c r="CI195" i="5" s="1"/>
  <c r="BN195" i="5"/>
  <c r="BO194" i="5"/>
  <c r="BP194" i="5" s="1"/>
  <c r="BJ195" i="5"/>
  <c r="BK194" i="5"/>
  <c r="BL194" i="5" s="1"/>
  <c r="BF195" i="5"/>
  <c r="BG194" i="5"/>
  <c r="BH194" i="5" s="1"/>
  <c r="BC195" i="5"/>
  <c r="BD195" i="5" s="1"/>
  <c r="AR197" i="5"/>
  <c r="AS196" i="5"/>
  <c r="AL196" i="5"/>
  <c r="AM195" i="5"/>
  <c r="AU198" i="5"/>
  <c r="AV197" i="5"/>
  <c r="AO197" i="5"/>
  <c r="AP196" i="5"/>
  <c r="Z196" i="5"/>
  <c r="AA195" i="5"/>
  <c r="AF197" i="5"/>
  <c r="AG196" i="5"/>
  <c r="AC196" i="5"/>
  <c r="BB196" i="5" s="1"/>
  <c r="AD195" i="5"/>
  <c r="W197" i="5"/>
  <c r="X196" i="5"/>
  <c r="CG197" i="5" l="1"/>
  <c r="CH196" i="5"/>
  <c r="CI196" i="5" s="1"/>
  <c r="CC197" i="5"/>
  <c r="CD196" i="5"/>
  <c r="CE196" i="5" s="1"/>
  <c r="BU197" i="5"/>
  <c r="BV196" i="5"/>
  <c r="BW196" i="5" s="1"/>
  <c r="BY197" i="5"/>
  <c r="BZ196" i="5"/>
  <c r="CA196" i="5" s="1"/>
  <c r="BN196" i="5"/>
  <c r="BO195" i="5"/>
  <c r="BP195" i="5" s="1"/>
  <c r="BJ196" i="5"/>
  <c r="BK195" i="5"/>
  <c r="BL195" i="5" s="1"/>
  <c r="BF196" i="5"/>
  <c r="BG195" i="5"/>
  <c r="BH195" i="5" s="1"/>
  <c r="BC196" i="5"/>
  <c r="BD196" i="5" s="1"/>
  <c r="AO198" i="5"/>
  <c r="AP197" i="5"/>
  <c r="AU199" i="5"/>
  <c r="AV198" i="5"/>
  <c r="AL197" i="5"/>
  <c r="AM196" i="5"/>
  <c r="AR198" i="5"/>
  <c r="AS197" i="5"/>
  <c r="W198" i="5"/>
  <c r="X197" i="5"/>
  <c r="AF198" i="5"/>
  <c r="AG197" i="5"/>
  <c r="Z197" i="5"/>
  <c r="AA196" i="5"/>
  <c r="AC197" i="5"/>
  <c r="BB197" i="5" s="1"/>
  <c r="AD196" i="5"/>
  <c r="BY198" i="5" l="1"/>
  <c r="BZ197" i="5"/>
  <c r="CA197" i="5" s="1"/>
  <c r="CC198" i="5"/>
  <c r="CD197" i="5"/>
  <c r="CE197" i="5" s="1"/>
  <c r="BU198" i="5"/>
  <c r="BV197" i="5"/>
  <c r="BW197" i="5" s="1"/>
  <c r="CG198" i="5"/>
  <c r="CH197" i="5"/>
  <c r="CI197" i="5" s="1"/>
  <c r="BN197" i="5"/>
  <c r="BO196" i="5"/>
  <c r="BP196" i="5" s="1"/>
  <c r="BJ197" i="5"/>
  <c r="BK196" i="5"/>
  <c r="BL196" i="5" s="1"/>
  <c r="BF197" i="5"/>
  <c r="BG196" i="5"/>
  <c r="BH196" i="5" s="1"/>
  <c r="BC197" i="5"/>
  <c r="BD197" i="5" s="1"/>
  <c r="AO199" i="5"/>
  <c r="AP198" i="5"/>
  <c r="AL198" i="5"/>
  <c r="AM197" i="5"/>
  <c r="AR199" i="5"/>
  <c r="AS198" i="5"/>
  <c r="AU200" i="5"/>
  <c r="AV199" i="5"/>
  <c r="AC198" i="5"/>
  <c r="BB198" i="5" s="1"/>
  <c r="AD197" i="5"/>
  <c r="Z198" i="5"/>
  <c r="AA197" i="5"/>
  <c r="AF199" i="5"/>
  <c r="AG198" i="5"/>
  <c r="W199" i="5"/>
  <c r="X198" i="5"/>
  <c r="CC199" i="5" l="1"/>
  <c r="CD198" i="5"/>
  <c r="CE198" i="5" s="1"/>
  <c r="CG199" i="5"/>
  <c r="CH198" i="5"/>
  <c r="CI198" i="5" s="1"/>
  <c r="BU199" i="5"/>
  <c r="BV198" i="5"/>
  <c r="BW198" i="5" s="1"/>
  <c r="BY199" i="5"/>
  <c r="BZ198" i="5"/>
  <c r="CA198" i="5" s="1"/>
  <c r="BN198" i="5"/>
  <c r="BO197" i="5"/>
  <c r="BP197" i="5" s="1"/>
  <c r="BJ198" i="5"/>
  <c r="BK197" i="5"/>
  <c r="BL197" i="5" s="1"/>
  <c r="BF198" i="5"/>
  <c r="BG197" i="5"/>
  <c r="BH197" i="5" s="1"/>
  <c r="BC198" i="5"/>
  <c r="BD198" i="5" s="1"/>
  <c r="AR200" i="5"/>
  <c r="AS199" i="5"/>
  <c r="AO200" i="5"/>
  <c r="AP199" i="5"/>
  <c r="AU201" i="5"/>
  <c r="AV200" i="5"/>
  <c r="AL199" i="5"/>
  <c r="AM198" i="5"/>
  <c r="W200" i="5"/>
  <c r="X199" i="5"/>
  <c r="AC199" i="5"/>
  <c r="BB199" i="5" s="1"/>
  <c r="AD198" i="5"/>
  <c r="AF200" i="5"/>
  <c r="AG199" i="5"/>
  <c r="Z199" i="5"/>
  <c r="AA198" i="5"/>
  <c r="CG200" i="5" l="1"/>
  <c r="CH199" i="5"/>
  <c r="CI199" i="5" s="1"/>
  <c r="BY200" i="5"/>
  <c r="BZ199" i="5"/>
  <c r="CA199" i="5" s="1"/>
  <c r="BU200" i="5"/>
  <c r="BV199" i="5"/>
  <c r="BW199" i="5" s="1"/>
  <c r="CC200" i="5"/>
  <c r="CD199" i="5"/>
  <c r="CE199" i="5" s="1"/>
  <c r="BN199" i="5"/>
  <c r="BO198" i="5"/>
  <c r="BP198" i="5" s="1"/>
  <c r="BJ199" i="5"/>
  <c r="BK198" i="5"/>
  <c r="BL198" i="5" s="1"/>
  <c r="BF199" i="5"/>
  <c r="BG198" i="5"/>
  <c r="BH198" i="5" s="1"/>
  <c r="BC199" i="5"/>
  <c r="BD199" i="5" s="1"/>
  <c r="AU202" i="5"/>
  <c r="AV201" i="5"/>
  <c r="AR201" i="5"/>
  <c r="AS200" i="5"/>
  <c r="AL200" i="5"/>
  <c r="AM199" i="5"/>
  <c r="AO201" i="5"/>
  <c r="AP200" i="5"/>
  <c r="AC200" i="5"/>
  <c r="BB200" i="5" s="1"/>
  <c r="AD199" i="5"/>
  <c r="Z200" i="5"/>
  <c r="AA199" i="5"/>
  <c r="AF201" i="5"/>
  <c r="AG200" i="5"/>
  <c r="W201" i="5"/>
  <c r="X200" i="5"/>
  <c r="CC201" i="5" l="1"/>
  <c r="CD200" i="5"/>
  <c r="CE200" i="5" s="1"/>
  <c r="BY201" i="5"/>
  <c r="BZ200" i="5"/>
  <c r="CA200" i="5" s="1"/>
  <c r="BU201" i="5"/>
  <c r="BV200" i="5"/>
  <c r="BW200" i="5" s="1"/>
  <c r="CG201" i="5"/>
  <c r="CH200" i="5"/>
  <c r="CI200" i="5" s="1"/>
  <c r="BN200" i="5"/>
  <c r="BO199" i="5"/>
  <c r="BP199" i="5" s="1"/>
  <c r="BJ200" i="5"/>
  <c r="BK199" i="5"/>
  <c r="BL199" i="5" s="1"/>
  <c r="BF200" i="5"/>
  <c r="BG199" i="5"/>
  <c r="BH199" i="5" s="1"/>
  <c r="BC200" i="5"/>
  <c r="BD200" i="5" s="1"/>
  <c r="AU203" i="5"/>
  <c r="AV202" i="5"/>
  <c r="AO202" i="5"/>
  <c r="AP201" i="5"/>
  <c r="AL201" i="5"/>
  <c r="AM200" i="5"/>
  <c r="AR202" i="5"/>
  <c r="AS201" i="5"/>
  <c r="W202" i="5"/>
  <c r="X201" i="5"/>
  <c r="AF202" i="5"/>
  <c r="AG201" i="5"/>
  <c r="Z201" i="5"/>
  <c r="AA200" i="5"/>
  <c r="AC201" i="5"/>
  <c r="BB201" i="5" s="1"/>
  <c r="AD200" i="5"/>
  <c r="CG202" i="5" l="1"/>
  <c r="CH201" i="5"/>
  <c r="CI201" i="5" s="1"/>
  <c r="BY202" i="5"/>
  <c r="BZ201" i="5"/>
  <c r="CA201" i="5" s="1"/>
  <c r="BU202" i="5"/>
  <c r="BV201" i="5"/>
  <c r="BW201" i="5" s="1"/>
  <c r="CC202" i="5"/>
  <c r="CD201" i="5"/>
  <c r="CE201" i="5" s="1"/>
  <c r="BN201" i="5"/>
  <c r="BO200" i="5"/>
  <c r="BP200" i="5" s="1"/>
  <c r="BJ201" i="5"/>
  <c r="BK200" i="5"/>
  <c r="BL200" i="5" s="1"/>
  <c r="BF201" i="5"/>
  <c r="BG200" i="5"/>
  <c r="BH200" i="5" s="1"/>
  <c r="BC201" i="5"/>
  <c r="BD201" i="5" s="1"/>
  <c r="AR203" i="5"/>
  <c r="AS202" i="5"/>
  <c r="AL202" i="5"/>
  <c r="AM201" i="5"/>
  <c r="AO203" i="5"/>
  <c r="AP202" i="5"/>
  <c r="AU204" i="5"/>
  <c r="AV203" i="5"/>
  <c r="Z202" i="5"/>
  <c r="AA201" i="5"/>
  <c r="AF203" i="5"/>
  <c r="AG202" i="5"/>
  <c r="AC202" i="5"/>
  <c r="BB202" i="5" s="1"/>
  <c r="AD201" i="5"/>
  <c r="W203" i="5"/>
  <c r="X202" i="5"/>
  <c r="CC203" i="5" l="1"/>
  <c r="CD202" i="5"/>
  <c r="CE202" i="5" s="1"/>
  <c r="BY203" i="5"/>
  <c r="BZ202" i="5"/>
  <c r="CA202" i="5" s="1"/>
  <c r="BU203" i="5"/>
  <c r="BV202" i="5"/>
  <c r="BW202" i="5" s="1"/>
  <c r="CG203" i="5"/>
  <c r="CH202" i="5"/>
  <c r="CI202" i="5" s="1"/>
  <c r="BN202" i="5"/>
  <c r="BO201" i="5"/>
  <c r="BP201" i="5" s="1"/>
  <c r="BJ202" i="5"/>
  <c r="BK201" i="5"/>
  <c r="BL201" i="5" s="1"/>
  <c r="BF202" i="5"/>
  <c r="BG201" i="5"/>
  <c r="BH201" i="5" s="1"/>
  <c r="BC202" i="5"/>
  <c r="BD202" i="5" s="1"/>
  <c r="AO204" i="5"/>
  <c r="AP203" i="5"/>
  <c r="AU205" i="5"/>
  <c r="AV204" i="5"/>
  <c r="AL203" i="5"/>
  <c r="AM202" i="5"/>
  <c r="AR204" i="5"/>
  <c r="AS203" i="5"/>
  <c r="W204" i="5"/>
  <c r="X203" i="5"/>
  <c r="AF204" i="5"/>
  <c r="AG203" i="5"/>
  <c r="Z203" i="5"/>
  <c r="AA202" i="5"/>
  <c r="AC203" i="5"/>
  <c r="BB203" i="5" s="1"/>
  <c r="AD202" i="5"/>
  <c r="CG204" i="5" l="1"/>
  <c r="CH203" i="5"/>
  <c r="CI203" i="5" s="1"/>
  <c r="BY204" i="5"/>
  <c r="BZ203" i="5"/>
  <c r="CA203" i="5" s="1"/>
  <c r="BU204" i="5"/>
  <c r="BV203" i="5"/>
  <c r="BW203" i="5" s="1"/>
  <c r="CC204" i="5"/>
  <c r="CD203" i="5"/>
  <c r="CE203" i="5" s="1"/>
  <c r="BN203" i="5"/>
  <c r="BO202" i="5"/>
  <c r="BP202" i="5" s="1"/>
  <c r="BJ203" i="5"/>
  <c r="BK202" i="5"/>
  <c r="BL202" i="5" s="1"/>
  <c r="BF203" i="5"/>
  <c r="BG202" i="5"/>
  <c r="BH202" i="5" s="1"/>
  <c r="BC203" i="5"/>
  <c r="BD203" i="5" s="1"/>
  <c r="AR205" i="5"/>
  <c r="AS204" i="5"/>
  <c r="AU206" i="5"/>
  <c r="AV205" i="5"/>
  <c r="AO205" i="5"/>
  <c r="AP204" i="5"/>
  <c r="AL204" i="5"/>
  <c r="AM203" i="5"/>
  <c r="AC204" i="5"/>
  <c r="BB204" i="5" s="1"/>
  <c r="AD203" i="5"/>
  <c r="Z204" i="5"/>
  <c r="AA203" i="5"/>
  <c r="AF205" i="5"/>
  <c r="AG204" i="5"/>
  <c r="W205" i="5"/>
  <c r="X204" i="5"/>
  <c r="CC205" i="5" l="1"/>
  <c r="CD204" i="5"/>
  <c r="CE204" i="5" s="1"/>
  <c r="BY205" i="5"/>
  <c r="BZ204" i="5"/>
  <c r="CA204" i="5" s="1"/>
  <c r="BU205" i="5"/>
  <c r="BV204" i="5"/>
  <c r="BW204" i="5" s="1"/>
  <c r="CG205" i="5"/>
  <c r="CH204" i="5"/>
  <c r="CI204" i="5" s="1"/>
  <c r="BN204" i="5"/>
  <c r="BO203" i="5"/>
  <c r="BP203" i="5" s="1"/>
  <c r="BJ204" i="5"/>
  <c r="BK203" i="5"/>
  <c r="BL203" i="5" s="1"/>
  <c r="BF204" i="5"/>
  <c r="BG203" i="5"/>
  <c r="BH203" i="5" s="1"/>
  <c r="BC204" i="5"/>
  <c r="BD204" i="5" s="1"/>
  <c r="AU207" i="5"/>
  <c r="AV206" i="5"/>
  <c r="AL205" i="5"/>
  <c r="AM204" i="5"/>
  <c r="AO206" i="5"/>
  <c r="AP205" i="5"/>
  <c r="AR206" i="5"/>
  <c r="AS205" i="5"/>
  <c r="AC205" i="5"/>
  <c r="BB205" i="5" s="1"/>
  <c r="AD204" i="5"/>
  <c r="W206" i="5"/>
  <c r="X205" i="5"/>
  <c r="AF206" i="5"/>
  <c r="AG205" i="5"/>
  <c r="Z205" i="5"/>
  <c r="AA204" i="5"/>
  <c r="CG206" i="5" l="1"/>
  <c r="CH205" i="5"/>
  <c r="CI205" i="5" s="1"/>
  <c r="BY206" i="5"/>
  <c r="BZ205" i="5"/>
  <c r="CA205" i="5" s="1"/>
  <c r="BU206" i="5"/>
  <c r="BV205" i="5"/>
  <c r="BW205" i="5" s="1"/>
  <c r="CC206" i="5"/>
  <c r="CD205" i="5"/>
  <c r="CE205" i="5" s="1"/>
  <c r="BN205" i="5"/>
  <c r="BO204" i="5"/>
  <c r="BP204" i="5" s="1"/>
  <c r="BJ205" i="5"/>
  <c r="BK204" i="5"/>
  <c r="BL204" i="5" s="1"/>
  <c r="BF205" i="5"/>
  <c r="BG204" i="5"/>
  <c r="BH204" i="5" s="1"/>
  <c r="BC205" i="5"/>
  <c r="BD205" i="5" s="1"/>
  <c r="AO207" i="5"/>
  <c r="AP206" i="5"/>
  <c r="AU208" i="5"/>
  <c r="AV207" i="5"/>
  <c r="AR207" i="5"/>
  <c r="AS206" i="5"/>
  <c r="AL206" i="5"/>
  <c r="AM205" i="5"/>
  <c r="AC206" i="5"/>
  <c r="BB206" i="5" s="1"/>
  <c r="AD205" i="5"/>
  <c r="Z206" i="5"/>
  <c r="AA205" i="5"/>
  <c r="AF207" i="5"/>
  <c r="AG206" i="5"/>
  <c r="W207" i="5"/>
  <c r="X206" i="5"/>
  <c r="CC207" i="5" l="1"/>
  <c r="CD206" i="5"/>
  <c r="CE206" i="5" s="1"/>
  <c r="BY207" i="5"/>
  <c r="BZ206" i="5"/>
  <c r="CA206" i="5" s="1"/>
  <c r="BU207" i="5"/>
  <c r="BV206" i="5"/>
  <c r="BW206" i="5" s="1"/>
  <c r="CG207" i="5"/>
  <c r="CH206" i="5"/>
  <c r="CI206" i="5" s="1"/>
  <c r="BN206" i="5"/>
  <c r="BO205" i="5"/>
  <c r="BP205" i="5" s="1"/>
  <c r="BJ206" i="5"/>
  <c r="BK205" i="5"/>
  <c r="BL205" i="5" s="1"/>
  <c r="BF206" i="5"/>
  <c r="BG205" i="5"/>
  <c r="BH205" i="5" s="1"/>
  <c r="BC206" i="5"/>
  <c r="BD206" i="5" s="1"/>
  <c r="AR208" i="5"/>
  <c r="AS207" i="5"/>
  <c r="AU209" i="5"/>
  <c r="AV208" i="5"/>
  <c r="AL207" i="5"/>
  <c r="AM206" i="5"/>
  <c r="AO208" i="5"/>
  <c r="AP207" i="5"/>
  <c r="AF208" i="5"/>
  <c r="AG207" i="5"/>
  <c r="AC207" i="5"/>
  <c r="BB207" i="5" s="1"/>
  <c r="AD206" i="5"/>
  <c r="W208" i="5"/>
  <c r="X207" i="5"/>
  <c r="Z207" i="5"/>
  <c r="AA206" i="5"/>
  <c r="CG208" i="5" l="1"/>
  <c r="CH207" i="5"/>
  <c r="CI207" i="5" s="1"/>
  <c r="BY208" i="5"/>
  <c r="BZ207" i="5"/>
  <c r="CA207" i="5" s="1"/>
  <c r="BU208" i="5"/>
  <c r="BV207" i="5"/>
  <c r="BW207" i="5" s="1"/>
  <c r="CC208" i="5"/>
  <c r="CD207" i="5"/>
  <c r="CE207" i="5" s="1"/>
  <c r="BN207" i="5"/>
  <c r="BO206" i="5"/>
  <c r="BP206" i="5" s="1"/>
  <c r="BJ207" i="5"/>
  <c r="BK206" i="5"/>
  <c r="BL206" i="5" s="1"/>
  <c r="BF207" i="5"/>
  <c r="BG206" i="5"/>
  <c r="BH206" i="5" s="1"/>
  <c r="BC207" i="5"/>
  <c r="BD207" i="5" s="1"/>
  <c r="AU210" i="5"/>
  <c r="AV209" i="5"/>
  <c r="AO209" i="5"/>
  <c r="AP208" i="5"/>
  <c r="AL208" i="5"/>
  <c r="AM207" i="5"/>
  <c r="AR209" i="5"/>
  <c r="AS208" i="5"/>
  <c r="AF209" i="5"/>
  <c r="AG208" i="5"/>
  <c r="Z208" i="5"/>
  <c r="AA207" i="5"/>
  <c r="W209" i="5"/>
  <c r="X208" i="5"/>
  <c r="AC208" i="5"/>
  <c r="BB208" i="5" s="1"/>
  <c r="AD207" i="5"/>
  <c r="CC209" i="5" l="1"/>
  <c r="CD208" i="5"/>
  <c r="CE208" i="5" s="1"/>
  <c r="BY209" i="5"/>
  <c r="BZ208" i="5"/>
  <c r="CA208" i="5" s="1"/>
  <c r="BU209" i="5"/>
  <c r="BV208" i="5"/>
  <c r="BW208" i="5" s="1"/>
  <c r="CG209" i="5"/>
  <c r="CH208" i="5"/>
  <c r="CI208" i="5" s="1"/>
  <c r="BN208" i="5"/>
  <c r="BO207" i="5"/>
  <c r="BP207" i="5" s="1"/>
  <c r="BJ208" i="5"/>
  <c r="BK207" i="5"/>
  <c r="BL207" i="5" s="1"/>
  <c r="BF208" i="5"/>
  <c r="BG207" i="5"/>
  <c r="BH207" i="5" s="1"/>
  <c r="BC208" i="5"/>
  <c r="BD208" i="5" s="1"/>
  <c r="AL209" i="5"/>
  <c r="AM208" i="5"/>
  <c r="AO210" i="5"/>
  <c r="AP209" i="5"/>
  <c r="AR210" i="5"/>
  <c r="AS209" i="5"/>
  <c r="AU211" i="5"/>
  <c r="AV210" i="5"/>
  <c r="W210" i="5"/>
  <c r="X209" i="5"/>
  <c r="Z209" i="5"/>
  <c r="AA208" i="5"/>
  <c r="AC209" i="5"/>
  <c r="BB209" i="5" s="1"/>
  <c r="AD208" i="5"/>
  <c r="AF210" i="5"/>
  <c r="AG209" i="5"/>
  <c r="CG210" i="5" l="1"/>
  <c r="CH209" i="5"/>
  <c r="CI209" i="5" s="1"/>
  <c r="BY210" i="5"/>
  <c r="BZ209" i="5"/>
  <c r="CA209" i="5" s="1"/>
  <c r="BU210" i="5"/>
  <c r="BV209" i="5"/>
  <c r="BW209" i="5" s="1"/>
  <c r="CC210" i="5"/>
  <c r="CD209" i="5"/>
  <c r="CE209" i="5" s="1"/>
  <c r="BN209" i="5"/>
  <c r="BO208" i="5"/>
  <c r="BP208" i="5" s="1"/>
  <c r="BJ209" i="5"/>
  <c r="BK208" i="5"/>
  <c r="BL208" i="5" s="1"/>
  <c r="BF209" i="5"/>
  <c r="BG208" i="5"/>
  <c r="BH208" i="5" s="1"/>
  <c r="BC209" i="5"/>
  <c r="BD209" i="5" s="1"/>
  <c r="AU212" i="5"/>
  <c r="AV211" i="5"/>
  <c r="AR211" i="5"/>
  <c r="AS210" i="5"/>
  <c r="AO211" i="5"/>
  <c r="AP210" i="5"/>
  <c r="AL210" i="5"/>
  <c r="AM209" i="5"/>
  <c r="Z210" i="5"/>
  <c r="AA209" i="5"/>
  <c r="AF211" i="5"/>
  <c r="AG210" i="5"/>
  <c r="AC210" i="5"/>
  <c r="BB210" i="5" s="1"/>
  <c r="AD209" i="5"/>
  <c r="W211" i="5"/>
  <c r="X210" i="5"/>
  <c r="CC211" i="5" l="1"/>
  <c r="CD210" i="5"/>
  <c r="CE210" i="5" s="1"/>
  <c r="BY211" i="5"/>
  <c r="BZ210" i="5"/>
  <c r="CA210" i="5" s="1"/>
  <c r="BU211" i="5"/>
  <c r="BV210" i="5"/>
  <c r="BW210" i="5" s="1"/>
  <c r="CG211" i="5"/>
  <c r="CH210" i="5"/>
  <c r="CI210" i="5" s="1"/>
  <c r="BN210" i="5"/>
  <c r="BO209" i="5"/>
  <c r="BP209" i="5" s="1"/>
  <c r="BJ210" i="5"/>
  <c r="BK209" i="5"/>
  <c r="BL209" i="5" s="1"/>
  <c r="BF210" i="5"/>
  <c r="BG209" i="5"/>
  <c r="BH209" i="5" s="1"/>
  <c r="BC210" i="5"/>
  <c r="BD210" i="5" s="1"/>
  <c r="AL211" i="5"/>
  <c r="AM210" i="5"/>
  <c r="AU213" i="5"/>
  <c r="AV212" i="5"/>
  <c r="AR212" i="5"/>
  <c r="AS211" i="5"/>
  <c r="AO212" i="5"/>
  <c r="AP211" i="5"/>
  <c r="Z211" i="5"/>
  <c r="AA210" i="5"/>
  <c r="AC211" i="5"/>
  <c r="BB211" i="5" s="1"/>
  <c r="AD210" i="5"/>
  <c r="W212" i="5"/>
  <c r="X211" i="5"/>
  <c r="AF212" i="5"/>
  <c r="AG211" i="5"/>
  <c r="CG212" i="5" l="1"/>
  <c r="CH211" i="5"/>
  <c r="CI211" i="5" s="1"/>
  <c r="BY212" i="5"/>
  <c r="BZ211" i="5"/>
  <c r="CA211" i="5" s="1"/>
  <c r="BU212" i="5"/>
  <c r="BV211" i="5"/>
  <c r="BW211" i="5" s="1"/>
  <c r="CC212" i="5"/>
  <c r="CD211" i="5"/>
  <c r="CE211" i="5" s="1"/>
  <c r="BN211" i="5"/>
  <c r="BO210" i="5"/>
  <c r="BP210" i="5" s="1"/>
  <c r="BJ211" i="5"/>
  <c r="BK210" i="5"/>
  <c r="BL210" i="5" s="1"/>
  <c r="BF211" i="5"/>
  <c r="BG210" i="5"/>
  <c r="BH210" i="5" s="1"/>
  <c r="BC211" i="5"/>
  <c r="BD211" i="5" s="1"/>
  <c r="AU214" i="5"/>
  <c r="AV213" i="5"/>
  <c r="AO213" i="5"/>
  <c r="AP212" i="5"/>
  <c r="AR213" i="5"/>
  <c r="AS212" i="5"/>
  <c r="AL212" i="5"/>
  <c r="AM211" i="5"/>
  <c r="AF213" i="5"/>
  <c r="AG212" i="5"/>
  <c r="Z212" i="5"/>
  <c r="AA211" i="5"/>
  <c r="AC212" i="5"/>
  <c r="BB212" i="5" s="1"/>
  <c r="AD211" i="5"/>
  <c r="W213" i="5"/>
  <c r="X212" i="5"/>
  <c r="CC213" i="5" l="1"/>
  <c r="CD212" i="5"/>
  <c r="CE212" i="5" s="1"/>
  <c r="BY213" i="5"/>
  <c r="BZ212" i="5"/>
  <c r="CA212" i="5" s="1"/>
  <c r="BU213" i="5"/>
  <c r="BV212" i="5"/>
  <c r="BW212" i="5" s="1"/>
  <c r="CG213" i="5"/>
  <c r="CH212" i="5"/>
  <c r="CI212" i="5" s="1"/>
  <c r="BN212" i="5"/>
  <c r="BO211" i="5"/>
  <c r="BP211" i="5" s="1"/>
  <c r="BJ212" i="5"/>
  <c r="BK211" i="5"/>
  <c r="BL211" i="5" s="1"/>
  <c r="BF212" i="5"/>
  <c r="BG211" i="5"/>
  <c r="BH211" i="5" s="1"/>
  <c r="BC212" i="5"/>
  <c r="BD212" i="5" s="1"/>
  <c r="AL213" i="5"/>
  <c r="AM212" i="5"/>
  <c r="AO214" i="5"/>
  <c r="AP213" i="5"/>
  <c r="AU215" i="5"/>
  <c r="AV214" i="5"/>
  <c r="AR214" i="5"/>
  <c r="AS213" i="5"/>
  <c r="Z213" i="5"/>
  <c r="AA212" i="5"/>
  <c r="W214" i="5"/>
  <c r="X213" i="5"/>
  <c r="AC213" i="5"/>
  <c r="BB213" i="5" s="1"/>
  <c r="AD212" i="5"/>
  <c r="AF214" i="5"/>
  <c r="AG213" i="5"/>
  <c r="CG214" i="5" l="1"/>
  <c r="CH213" i="5"/>
  <c r="CI213" i="5" s="1"/>
  <c r="BY214" i="5"/>
  <c r="BZ213" i="5"/>
  <c r="CA213" i="5" s="1"/>
  <c r="BU214" i="5"/>
  <c r="BV213" i="5"/>
  <c r="BW213" i="5" s="1"/>
  <c r="CC214" i="5"/>
  <c r="CD213" i="5"/>
  <c r="CE213" i="5" s="1"/>
  <c r="BN213" i="5"/>
  <c r="BO212" i="5"/>
  <c r="BP212" i="5" s="1"/>
  <c r="BJ213" i="5"/>
  <c r="BK212" i="5"/>
  <c r="BL212" i="5" s="1"/>
  <c r="BF213" i="5"/>
  <c r="BG212" i="5"/>
  <c r="BH212" i="5" s="1"/>
  <c r="BC213" i="5"/>
  <c r="BD213" i="5" s="1"/>
  <c r="AU216" i="5"/>
  <c r="AV215" i="5"/>
  <c r="AL214" i="5"/>
  <c r="AM213" i="5"/>
  <c r="AR215" i="5"/>
  <c r="AS214" i="5"/>
  <c r="AO215" i="5"/>
  <c r="AP214" i="5"/>
  <c r="AF215" i="5"/>
  <c r="AG214" i="5"/>
  <c r="AC214" i="5"/>
  <c r="BB214" i="5" s="1"/>
  <c r="AD213" i="5"/>
  <c r="W215" i="5"/>
  <c r="X214" i="5"/>
  <c r="Z214" i="5"/>
  <c r="AA213" i="5"/>
  <c r="BY215" i="5" l="1"/>
  <c r="BZ214" i="5"/>
  <c r="CA214" i="5" s="1"/>
  <c r="CC215" i="5"/>
  <c r="CD214" i="5"/>
  <c r="CE214" i="5" s="1"/>
  <c r="BU215" i="5"/>
  <c r="BV214" i="5"/>
  <c r="BW214" i="5" s="1"/>
  <c r="CG215" i="5"/>
  <c r="CH214" i="5"/>
  <c r="CI214" i="5" s="1"/>
  <c r="BN214" i="5"/>
  <c r="BO213" i="5"/>
  <c r="BP213" i="5" s="1"/>
  <c r="BJ214" i="5"/>
  <c r="BK213" i="5"/>
  <c r="BL213" i="5" s="1"/>
  <c r="BF214" i="5"/>
  <c r="BG213" i="5"/>
  <c r="BH213" i="5" s="1"/>
  <c r="BC214" i="5"/>
  <c r="BD214" i="5" s="1"/>
  <c r="AO216" i="5"/>
  <c r="AP215" i="5"/>
  <c r="AL215" i="5"/>
  <c r="AM214" i="5"/>
  <c r="AR216" i="5"/>
  <c r="AS215" i="5"/>
  <c r="AU217" i="5"/>
  <c r="AV216" i="5"/>
  <c r="AC215" i="5"/>
  <c r="BB215" i="5" s="1"/>
  <c r="AD214" i="5"/>
  <c r="Z215" i="5"/>
  <c r="AA214" i="5"/>
  <c r="W216" i="5"/>
  <c r="X215" i="5"/>
  <c r="AF216" i="5"/>
  <c r="AG215" i="5"/>
  <c r="CG216" i="5" l="1"/>
  <c r="CH215" i="5"/>
  <c r="CI215" i="5" s="1"/>
  <c r="CC216" i="5"/>
  <c r="CD215" i="5"/>
  <c r="CE215" i="5" s="1"/>
  <c r="BU216" i="5"/>
  <c r="BV215" i="5"/>
  <c r="BW215" i="5" s="1"/>
  <c r="BY216" i="5"/>
  <c r="BZ215" i="5"/>
  <c r="CA215" i="5" s="1"/>
  <c r="BN215" i="5"/>
  <c r="BO214" i="5"/>
  <c r="BP214" i="5" s="1"/>
  <c r="BJ215" i="5"/>
  <c r="BK214" i="5"/>
  <c r="BL214" i="5" s="1"/>
  <c r="BF215" i="5"/>
  <c r="BG214" i="5"/>
  <c r="BH214" i="5" s="1"/>
  <c r="BC215" i="5"/>
  <c r="BD215" i="5" s="1"/>
  <c r="AR217" i="5"/>
  <c r="AS216" i="5"/>
  <c r="AO217" i="5"/>
  <c r="AP216" i="5"/>
  <c r="AU218" i="5"/>
  <c r="AV217" i="5"/>
  <c r="AL216" i="5"/>
  <c r="AM215" i="5"/>
  <c r="AF217" i="5"/>
  <c r="AG216" i="5"/>
  <c r="W217" i="5"/>
  <c r="X216" i="5"/>
  <c r="Z216" i="5"/>
  <c r="AA215" i="5"/>
  <c r="AC216" i="5"/>
  <c r="BB216" i="5" s="1"/>
  <c r="AD215" i="5"/>
  <c r="BY217" i="5" l="1"/>
  <c r="BZ216" i="5"/>
  <c r="CA216" i="5" s="1"/>
  <c r="CC217" i="5"/>
  <c r="CD216" i="5"/>
  <c r="CE216" i="5" s="1"/>
  <c r="BU217" i="5"/>
  <c r="BV216" i="5"/>
  <c r="BW216" i="5" s="1"/>
  <c r="CG217" i="5"/>
  <c r="CH216" i="5"/>
  <c r="CI216" i="5" s="1"/>
  <c r="BN216" i="5"/>
  <c r="BO215" i="5"/>
  <c r="BP215" i="5" s="1"/>
  <c r="BJ216" i="5"/>
  <c r="BK215" i="5"/>
  <c r="BL215" i="5" s="1"/>
  <c r="BF216" i="5"/>
  <c r="BG215" i="5"/>
  <c r="BH215" i="5" s="1"/>
  <c r="BC216" i="5"/>
  <c r="BD216" i="5" s="1"/>
  <c r="AL217" i="5"/>
  <c r="AM216" i="5"/>
  <c r="AO218" i="5"/>
  <c r="AP217" i="5"/>
  <c r="AR218" i="5"/>
  <c r="AS217" i="5"/>
  <c r="AU219" i="5"/>
  <c r="AV218" i="5"/>
  <c r="AC217" i="5"/>
  <c r="BB217" i="5" s="1"/>
  <c r="AD216" i="5"/>
  <c r="W218" i="5"/>
  <c r="X217" i="5"/>
  <c r="AF218" i="5"/>
  <c r="AG217" i="5"/>
  <c r="Z217" i="5"/>
  <c r="AA216" i="5"/>
  <c r="CG218" i="5" l="1"/>
  <c r="CH217" i="5"/>
  <c r="CI217" i="5" s="1"/>
  <c r="CC218" i="5"/>
  <c r="CD217" i="5"/>
  <c r="CE217" i="5" s="1"/>
  <c r="BU218" i="5"/>
  <c r="BV217" i="5"/>
  <c r="BW217" i="5" s="1"/>
  <c r="BY218" i="5"/>
  <c r="BZ217" i="5"/>
  <c r="CA217" i="5" s="1"/>
  <c r="BN217" i="5"/>
  <c r="BO216" i="5"/>
  <c r="BP216" i="5" s="1"/>
  <c r="BJ217" i="5"/>
  <c r="BK216" i="5"/>
  <c r="BL216" i="5" s="1"/>
  <c r="BF217" i="5"/>
  <c r="BG216" i="5"/>
  <c r="BH216" i="5" s="1"/>
  <c r="BC217" i="5"/>
  <c r="BD217" i="5" s="1"/>
  <c r="AU220" i="5"/>
  <c r="AV219" i="5"/>
  <c r="AR219" i="5"/>
  <c r="AS218" i="5"/>
  <c r="AL218" i="5"/>
  <c r="AM217" i="5"/>
  <c r="AO219" i="5"/>
  <c r="AP218" i="5"/>
  <c r="Z218" i="5"/>
  <c r="AA217" i="5"/>
  <c r="AF219" i="5"/>
  <c r="AG218" i="5"/>
  <c r="AC218" i="5"/>
  <c r="BB218" i="5" s="1"/>
  <c r="AD217" i="5"/>
  <c r="W219" i="5"/>
  <c r="X218" i="5"/>
  <c r="BY219" i="5" l="1"/>
  <c r="BZ218" i="5"/>
  <c r="CA218" i="5" s="1"/>
  <c r="CC219" i="5"/>
  <c r="CD218" i="5"/>
  <c r="CE218" i="5" s="1"/>
  <c r="BU219" i="5"/>
  <c r="BV218" i="5"/>
  <c r="BW218" i="5" s="1"/>
  <c r="CG219" i="5"/>
  <c r="CH218" i="5"/>
  <c r="CI218" i="5" s="1"/>
  <c r="BN218" i="5"/>
  <c r="BO217" i="5"/>
  <c r="BP217" i="5" s="1"/>
  <c r="BJ218" i="5"/>
  <c r="BK217" i="5"/>
  <c r="BL217" i="5" s="1"/>
  <c r="BF218" i="5"/>
  <c r="BG217" i="5"/>
  <c r="BH217" i="5" s="1"/>
  <c r="BC218" i="5"/>
  <c r="BD218" i="5" s="1"/>
  <c r="AO220" i="5"/>
  <c r="AP219" i="5"/>
  <c r="AL219" i="5"/>
  <c r="AM218" i="5"/>
  <c r="AU221" i="5"/>
  <c r="AV220" i="5"/>
  <c r="AR220" i="5"/>
  <c r="AS219" i="5"/>
  <c r="W220" i="5"/>
  <c r="X219" i="5"/>
  <c r="AC219" i="5"/>
  <c r="BB219" i="5" s="1"/>
  <c r="AD218" i="5"/>
  <c r="Z219" i="5"/>
  <c r="AA218" i="5"/>
  <c r="AF220" i="5"/>
  <c r="AG219" i="5"/>
  <c r="CG220" i="5" l="1"/>
  <c r="CH219" i="5"/>
  <c r="CI219" i="5" s="1"/>
  <c r="CC220" i="5"/>
  <c r="CD219" i="5"/>
  <c r="CE219" i="5" s="1"/>
  <c r="BU220" i="5"/>
  <c r="BV219" i="5"/>
  <c r="BW219" i="5" s="1"/>
  <c r="BY220" i="5"/>
  <c r="BZ219" i="5"/>
  <c r="CA219" i="5" s="1"/>
  <c r="BN219" i="5"/>
  <c r="BO218" i="5"/>
  <c r="BP218" i="5" s="1"/>
  <c r="BJ219" i="5"/>
  <c r="BK218" i="5"/>
  <c r="BL218" i="5" s="1"/>
  <c r="BF219" i="5"/>
  <c r="BG218" i="5"/>
  <c r="BH218" i="5" s="1"/>
  <c r="BC219" i="5"/>
  <c r="BD219" i="5" s="1"/>
  <c r="AR221" i="5"/>
  <c r="AS220" i="5"/>
  <c r="AU222" i="5"/>
  <c r="AV221" i="5"/>
  <c r="AO221" i="5"/>
  <c r="AP220" i="5"/>
  <c r="AL220" i="5"/>
  <c r="AM219" i="5"/>
  <c r="AF221" i="5"/>
  <c r="AG220" i="5"/>
  <c r="Z220" i="5"/>
  <c r="AA219" i="5"/>
  <c r="W221" i="5"/>
  <c r="X220" i="5"/>
  <c r="AC220" i="5"/>
  <c r="BB220" i="5" s="1"/>
  <c r="AD219" i="5"/>
  <c r="BY221" i="5" l="1"/>
  <c r="BZ220" i="5"/>
  <c r="CA220" i="5" s="1"/>
  <c r="CC221" i="5"/>
  <c r="CD220" i="5"/>
  <c r="CE220" i="5" s="1"/>
  <c r="BU221" i="5"/>
  <c r="BV220" i="5"/>
  <c r="BW220" i="5" s="1"/>
  <c r="CG221" i="5"/>
  <c r="CH220" i="5"/>
  <c r="CI220" i="5" s="1"/>
  <c r="BN220" i="5"/>
  <c r="BO219" i="5"/>
  <c r="BP219" i="5" s="1"/>
  <c r="BJ220" i="5"/>
  <c r="BK219" i="5"/>
  <c r="BL219" i="5" s="1"/>
  <c r="BF220" i="5"/>
  <c r="BG219" i="5"/>
  <c r="BH219" i="5" s="1"/>
  <c r="BC220" i="5"/>
  <c r="BD220" i="5" s="1"/>
  <c r="AO222" i="5"/>
  <c r="AP221" i="5"/>
  <c r="AR222" i="5"/>
  <c r="AS221" i="5"/>
  <c r="AL221" i="5"/>
  <c r="AM220" i="5"/>
  <c r="AU223" i="5"/>
  <c r="AV222" i="5"/>
  <c r="AC221" i="5"/>
  <c r="BB221" i="5" s="1"/>
  <c r="AD220" i="5"/>
  <c r="Z221" i="5"/>
  <c r="AA220" i="5"/>
  <c r="W222" i="5"/>
  <c r="X221" i="5"/>
  <c r="AF222" i="5"/>
  <c r="AG221" i="5"/>
  <c r="CG222" i="5" l="1"/>
  <c r="CH221" i="5"/>
  <c r="CI221" i="5" s="1"/>
  <c r="CC222" i="5"/>
  <c r="CD221" i="5"/>
  <c r="CE221" i="5" s="1"/>
  <c r="BU222" i="5"/>
  <c r="BV221" i="5"/>
  <c r="BW221" i="5" s="1"/>
  <c r="BY222" i="5"/>
  <c r="BZ221" i="5"/>
  <c r="CA221" i="5" s="1"/>
  <c r="BN221" i="5"/>
  <c r="BO220" i="5"/>
  <c r="BP220" i="5" s="1"/>
  <c r="BJ221" i="5"/>
  <c r="BK220" i="5"/>
  <c r="BL220" i="5" s="1"/>
  <c r="BF221" i="5"/>
  <c r="BG220" i="5"/>
  <c r="BH220" i="5" s="1"/>
  <c r="BC221" i="5"/>
  <c r="BD221" i="5" s="1"/>
  <c r="AU224" i="5"/>
  <c r="AV223" i="5"/>
  <c r="AL222" i="5"/>
  <c r="AM221" i="5"/>
  <c r="AO223" i="5"/>
  <c r="AP222" i="5"/>
  <c r="AR223" i="5"/>
  <c r="AS222" i="5"/>
  <c r="Z222" i="5"/>
  <c r="AA221" i="5"/>
  <c r="AF223" i="5"/>
  <c r="AG222" i="5"/>
  <c r="W223" i="5"/>
  <c r="X222" i="5"/>
  <c r="AC222" i="5"/>
  <c r="BB222" i="5" s="1"/>
  <c r="AD221" i="5"/>
  <c r="BY223" i="5" l="1"/>
  <c r="BZ222" i="5"/>
  <c r="CA222" i="5" s="1"/>
  <c r="CC223" i="5"/>
  <c r="CD222" i="5"/>
  <c r="CE222" i="5" s="1"/>
  <c r="BU223" i="5"/>
  <c r="BV222" i="5"/>
  <c r="BW222" i="5" s="1"/>
  <c r="CG223" i="5"/>
  <c r="CH222" i="5"/>
  <c r="CI222" i="5" s="1"/>
  <c r="BN222" i="5"/>
  <c r="BO221" i="5"/>
  <c r="BP221" i="5" s="1"/>
  <c r="BJ222" i="5"/>
  <c r="BK221" i="5"/>
  <c r="BL221" i="5" s="1"/>
  <c r="BF222" i="5"/>
  <c r="BG221" i="5"/>
  <c r="BH221" i="5" s="1"/>
  <c r="BC222" i="5"/>
  <c r="BD222" i="5" s="1"/>
  <c r="AR224" i="5"/>
  <c r="AS223" i="5"/>
  <c r="AO224" i="5"/>
  <c r="AP223" i="5"/>
  <c r="AU225" i="5"/>
  <c r="AV224" i="5"/>
  <c r="AL223" i="5"/>
  <c r="AM222" i="5"/>
  <c r="W224" i="5"/>
  <c r="X223" i="5"/>
  <c r="AC223" i="5"/>
  <c r="BB223" i="5" s="1"/>
  <c r="AD222" i="5"/>
  <c r="AF224" i="5"/>
  <c r="AG223" i="5"/>
  <c r="Z223" i="5"/>
  <c r="AA222" i="5"/>
  <c r="CG224" i="5" l="1"/>
  <c r="CH223" i="5"/>
  <c r="CI223" i="5" s="1"/>
  <c r="CC224" i="5"/>
  <c r="CD223" i="5"/>
  <c r="CE223" i="5" s="1"/>
  <c r="BU224" i="5"/>
  <c r="BV223" i="5"/>
  <c r="BW223" i="5" s="1"/>
  <c r="BY224" i="5"/>
  <c r="BZ223" i="5"/>
  <c r="CA223" i="5" s="1"/>
  <c r="BN223" i="5"/>
  <c r="BO222" i="5"/>
  <c r="BP222" i="5" s="1"/>
  <c r="BJ223" i="5"/>
  <c r="BK222" i="5"/>
  <c r="BL222" i="5" s="1"/>
  <c r="BF223" i="5"/>
  <c r="BG222" i="5"/>
  <c r="BH222" i="5" s="1"/>
  <c r="BC223" i="5"/>
  <c r="BD223" i="5" s="1"/>
  <c r="AU226" i="5"/>
  <c r="AV225" i="5"/>
  <c r="AR225" i="5"/>
  <c r="AS224" i="5"/>
  <c r="AL224" i="5"/>
  <c r="AM223" i="5"/>
  <c r="AO225" i="5"/>
  <c r="AP224" i="5"/>
  <c r="Z224" i="5"/>
  <c r="AA223" i="5"/>
  <c r="AC224" i="5"/>
  <c r="BB224" i="5" s="1"/>
  <c r="AD223" i="5"/>
  <c r="W225" i="5"/>
  <c r="X224" i="5"/>
  <c r="AF225" i="5"/>
  <c r="AG224" i="5"/>
  <c r="BY225" i="5" l="1"/>
  <c r="BZ224" i="5"/>
  <c r="CA224" i="5" s="1"/>
  <c r="CC225" i="5"/>
  <c r="CD224" i="5"/>
  <c r="CE224" i="5" s="1"/>
  <c r="BU225" i="5"/>
  <c r="BV224" i="5"/>
  <c r="BW224" i="5" s="1"/>
  <c r="CG225" i="5"/>
  <c r="CH224" i="5"/>
  <c r="CI224" i="5" s="1"/>
  <c r="BN224" i="5"/>
  <c r="BO223" i="5"/>
  <c r="BP223" i="5" s="1"/>
  <c r="BJ224" i="5"/>
  <c r="BK223" i="5"/>
  <c r="BL223" i="5" s="1"/>
  <c r="BF224" i="5"/>
  <c r="BG223" i="5"/>
  <c r="BH223" i="5" s="1"/>
  <c r="BC224" i="5"/>
  <c r="BD224" i="5" s="1"/>
  <c r="AO226" i="5"/>
  <c r="AP225" i="5"/>
  <c r="AL225" i="5"/>
  <c r="AM224" i="5"/>
  <c r="AU227" i="5"/>
  <c r="AV226" i="5"/>
  <c r="AR226" i="5"/>
  <c r="AS225" i="5"/>
  <c r="AF226" i="5"/>
  <c r="AG225" i="5"/>
  <c r="AC225" i="5"/>
  <c r="BB225" i="5" s="1"/>
  <c r="AD224" i="5"/>
  <c r="W226" i="5"/>
  <c r="X225" i="5"/>
  <c r="Z225" i="5"/>
  <c r="AA224" i="5"/>
  <c r="CG226" i="5" l="1"/>
  <c r="CH225" i="5"/>
  <c r="CI225" i="5" s="1"/>
  <c r="CC226" i="5"/>
  <c r="CD225" i="5"/>
  <c r="CE225" i="5" s="1"/>
  <c r="BU226" i="5"/>
  <c r="BV225" i="5"/>
  <c r="BW225" i="5" s="1"/>
  <c r="BY226" i="5"/>
  <c r="BZ225" i="5"/>
  <c r="CA225" i="5" s="1"/>
  <c r="BN225" i="5"/>
  <c r="BO224" i="5"/>
  <c r="BP224" i="5" s="1"/>
  <c r="BJ225" i="5"/>
  <c r="BK224" i="5"/>
  <c r="BL224" i="5" s="1"/>
  <c r="BF225" i="5"/>
  <c r="BG224" i="5"/>
  <c r="BH224" i="5" s="1"/>
  <c r="BC225" i="5"/>
  <c r="BD225" i="5" s="1"/>
  <c r="AR227" i="5"/>
  <c r="AS226" i="5"/>
  <c r="AU228" i="5"/>
  <c r="AV227" i="5"/>
  <c r="AO227" i="5"/>
  <c r="AP226" i="5"/>
  <c r="AL226" i="5"/>
  <c r="AM225" i="5"/>
  <c r="Z226" i="5"/>
  <c r="AA225" i="5"/>
  <c r="AF227" i="5"/>
  <c r="AG226" i="5"/>
  <c r="W227" i="5"/>
  <c r="X226" i="5"/>
  <c r="AC226" i="5"/>
  <c r="BB226" i="5" s="1"/>
  <c r="AD225" i="5"/>
  <c r="BY227" i="5" l="1"/>
  <c r="BZ226" i="5"/>
  <c r="CA226" i="5" s="1"/>
  <c r="CC227" i="5"/>
  <c r="CD226" i="5"/>
  <c r="CE226" i="5" s="1"/>
  <c r="BU227" i="5"/>
  <c r="BV226" i="5"/>
  <c r="BW226" i="5" s="1"/>
  <c r="CG227" i="5"/>
  <c r="CH226" i="5"/>
  <c r="CI226" i="5" s="1"/>
  <c r="BN226" i="5"/>
  <c r="BO225" i="5"/>
  <c r="BP225" i="5" s="1"/>
  <c r="BJ226" i="5"/>
  <c r="BK225" i="5"/>
  <c r="BL225" i="5" s="1"/>
  <c r="BF226" i="5"/>
  <c r="BG225" i="5"/>
  <c r="BH225" i="5" s="1"/>
  <c r="BC226" i="5"/>
  <c r="BD226" i="5" s="1"/>
  <c r="AL227" i="5"/>
  <c r="AM226" i="5"/>
  <c r="AO228" i="5"/>
  <c r="AP227" i="5"/>
  <c r="AR228" i="5"/>
  <c r="AS227" i="5"/>
  <c r="AU229" i="5"/>
  <c r="AV228" i="5"/>
  <c r="AC227" i="5"/>
  <c r="BB227" i="5" s="1"/>
  <c r="AD226" i="5"/>
  <c r="AF228" i="5"/>
  <c r="AG227" i="5"/>
  <c r="W228" i="5"/>
  <c r="X227" i="5"/>
  <c r="Z227" i="5"/>
  <c r="AA226" i="5"/>
  <c r="CG228" i="5" l="1"/>
  <c r="CH227" i="5"/>
  <c r="CI227" i="5" s="1"/>
  <c r="CC228" i="5"/>
  <c r="CD227" i="5"/>
  <c r="CE227" i="5" s="1"/>
  <c r="BU228" i="5"/>
  <c r="BV227" i="5"/>
  <c r="BW227" i="5" s="1"/>
  <c r="BY228" i="5"/>
  <c r="BZ227" i="5"/>
  <c r="CA227" i="5" s="1"/>
  <c r="BN227" i="5"/>
  <c r="BO226" i="5"/>
  <c r="BP226" i="5" s="1"/>
  <c r="BJ227" i="5"/>
  <c r="BK226" i="5"/>
  <c r="BL226" i="5" s="1"/>
  <c r="BF227" i="5"/>
  <c r="BG226" i="5"/>
  <c r="BH226" i="5" s="1"/>
  <c r="BC227" i="5"/>
  <c r="BD227" i="5" s="1"/>
  <c r="AU230" i="5"/>
  <c r="AV229" i="5"/>
  <c r="AR229" i="5"/>
  <c r="AS228" i="5"/>
  <c r="AL228" i="5"/>
  <c r="AM227" i="5"/>
  <c r="AO229" i="5"/>
  <c r="AP228" i="5"/>
  <c r="Z228" i="5"/>
  <c r="AA227" i="5"/>
  <c r="AC228" i="5"/>
  <c r="BB228" i="5" s="1"/>
  <c r="AD227" i="5"/>
  <c r="W229" i="5"/>
  <c r="X228" i="5"/>
  <c r="AF229" i="5"/>
  <c r="AG228" i="5"/>
  <c r="BY229" i="5" l="1"/>
  <c r="BZ228" i="5"/>
  <c r="CA228" i="5" s="1"/>
  <c r="CC229" i="5"/>
  <c r="CD228" i="5"/>
  <c r="CE228" i="5" s="1"/>
  <c r="BU229" i="5"/>
  <c r="BV228" i="5"/>
  <c r="BW228" i="5" s="1"/>
  <c r="CG229" i="5"/>
  <c r="CH228" i="5"/>
  <c r="CI228" i="5" s="1"/>
  <c r="BN228" i="5"/>
  <c r="BO227" i="5"/>
  <c r="BP227" i="5" s="1"/>
  <c r="BJ228" i="5"/>
  <c r="BK227" i="5"/>
  <c r="BL227" i="5" s="1"/>
  <c r="BF228" i="5"/>
  <c r="BG227" i="5"/>
  <c r="BH227" i="5" s="1"/>
  <c r="BC228" i="5"/>
  <c r="BD228" i="5" s="1"/>
  <c r="AO230" i="5"/>
  <c r="AP229" i="5"/>
  <c r="AL229" i="5"/>
  <c r="AM228" i="5"/>
  <c r="AU231" i="5"/>
  <c r="AV230" i="5"/>
  <c r="AR230" i="5"/>
  <c r="AS229" i="5"/>
  <c r="AF230" i="5"/>
  <c r="AG229" i="5"/>
  <c r="AC229" i="5"/>
  <c r="BB229" i="5" s="1"/>
  <c r="AD228" i="5"/>
  <c r="W230" i="5"/>
  <c r="X229" i="5"/>
  <c r="Z229" i="5"/>
  <c r="AA228" i="5"/>
  <c r="CG230" i="5" l="1"/>
  <c r="CH229" i="5"/>
  <c r="CI229" i="5" s="1"/>
  <c r="CC230" i="5"/>
  <c r="CD229" i="5"/>
  <c r="CE229" i="5" s="1"/>
  <c r="BU230" i="5"/>
  <c r="BV229" i="5"/>
  <c r="BW229" i="5" s="1"/>
  <c r="BY230" i="5"/>
  <c r="BZ229" i="5"/>
  <c r="CA229" i="5" s="1"/>
  <c r="BN229" i="5"/>
  <c r="BO228" i="5"/>
  <c r="BP228" i="5" s="1"/>
  <c r="BJ229" i="5"/>
  <c r="BK228" i="5"/>
  <c r="BL228" i="5" s="1"/>
  <c r="BF229" i="5"/>
  <c r="BG228" i="5"/>
  <c r="BH228" i="5" s="1"/>
  <c r="BC229" i="5"/>
  <c r="BD229" i="5" s="1"/>
  <c r="AU232" i="5"/>
  <c r="AV231" i="5"/>
  <c r="AO231" i="5"/>
  <c r="AP230" i="5"/>
  <c r="AR231" i="5"/>
  <c r="AS230" i="5"/>
  <c r="AL230" i="5"/>
  <c r="AM229" i="5"/>
  <c r="Z230" i="5"/>
  <c r="AA229" i="5"/>
  <c r="AC230" i="5"/>
  <c r="BB230" i="5" s="1"/>
  <c r="AD229" i="5"/>
  <c r="W231" i="5"/>
  <c r="X230" i="5"/>
  <c r="AF231" i="5"/>
  <c r="AG230" i="5"/>
  <c r="BY231" i="5" l="1"/>
  <c r="BZ230" i="5"/>
  <c r="CA230" i="5" s="1"/>
  <c r="CC231" i="5"/>
  <c r="CD230" i="5"/>
  <c r="CE230" i="5" s="1"/>
  <c r="BU231" i="5"/>
  <c r="BV230" i="5"/>
  <c r="BW230" i="5" s="1"/>
  <c r="CG231" i="5"/>
  <c r="CH230" i="5"/>
  <c r="CI230" i="5" s="1"/>
  <c r="BN230" i="5"/>
  <c r="BO229" i="5"/>
  <c r="BP229" i="5" s="1"/>
  <c r="BJ230" i="5"/>
  <c r="BK229" i="5"/>
  <c r="BL229" i="5" s="1"/>
  <c r="BF230" i="5"/>
  <c r="BG229" i="5"/>
  <c r="BH229" i="5" s="1"/>
  <c r="BC230" i="5"/>
  <c r="BD230" i="5" s="1"/>
  <c r="AR232" i="5"/>
  <c r="AS231" i="5"/>
  <c r="AU233" i="5"/>
  <c r="AV232" i="5"/>
  <c r="AL231" i="5"/>
  <c r="AM230" i="5"/>
  <c r="AO232" i="5"/>
  <c r="AP231" i="5"/>
  <c r="AF232" i="5"/>
  <c r="AG231" i="5"/>
  <c r="AC231" i="5"/>
  <c r="BB231" i="5" s="1"/>
  <c r="AD230" i="5"/>
  <c r="W232" i="5"/>
  <c r="X231" i="5"/>
  <c r="Z231" i="5"/>
  <c r="AA230" i="5"/>
  <c r="CG232" i="5" l="1"/>
  <c r="CH231" i="5"/>
  <c r="CI231" i="5" s="1"/>
  <c r="CC232" i="5"/>
  <c r="CD231" i="5"/>
  <c r="CE231" i="5" s="1"/>
  <c r="BU232" i="5"/>
  <c r="BV231" i="5"/>
  <c r="BW231" i="5" s="1"/>
  <c r="BY232" i="5"/>
  <c r="BZ231" i="5"/>
  <c r="CA231" i="5" s="1"/>
  <c r="BN231" i="5"/>
  <c r="BO230" i="5"/>
  <c r="BP230" i="5" s="1"/>
  <c r="BJ231" i="5"/>
  <c r="BK230" i="5"/>
  <c r="BL230" i="5" s="1"/>
  <c r="BF231" i="5"/>
  <c r="BG230" i="5"/>
  <c r="BH230" i="5" s="1"/>
  <c r="BC231" i="5"/>
  <c r="BD231" i="5" s="1"/>
  <c r="AL232" i="5"/>
  <c r="AM231" i="5"/>
  <c r="AR233" i="5"/>
  <c r="AS232" i="5"/>
  <c r="AO233" i="5"/>
  <c r="AP232" i="5"/>
  <c r="AU234" i="5"/>
  <c r="AV233" i="5"/>
  <c r="Z232" i="5"/>
  <c r="AA231" i="5"/>
  <c r="AC232" i="5"/>
  <c r="BB232" i="5" s="1"/>
  <c r="AD231" i="5"/>
  <c r="W233" i="5"/>
  <c r="X232" i="5"/>
  <c r="AF233" i="5"/>
  <c r="AG232" i="5"/>
  <c r="BY233" i="5" l="1"/>
  <c r="BZ232" i="5"/>
  <c r="CA232" i="5" s="1"/>
  <c r="CC233" i="5"/>
  <c r="CD232" i="5"/>
  <c r="CE232" i="5" s="1"/>
  <c r="BU233" i="5"/>
  <c r="BV232" i="5"/>
  <c r="BW232" i="5" s="1"/>
  <c r="CG233" i="5"/>
  <c r="CH232" i="5"/>
  <c r="CI232" i="5" s="1"/>
  <c r="BN232" i="5"/>
  <c r="BO231" i="5"/>
  <c r="BP231" i="5" s="1"/>
  <c r="BJ232" i="5"/>
  <c r="BK231" i="5"/>
  <c r="BL231" i="5" s="1"/>
  <c r="BF232" i="5"/>
  <c r="BG231" i="5"/>
  <c r="BH231" i="5" s="1"/>
  <c r="BC232" i="5"/>
  <c r="BD232" i="5" s="1"/>
  <c r="AU235" i="5"/>
  <c r="AV234" i="5"/>
  <c r="AO234" i="5"/>
  <c r="AP233" i="5"/>
  <c r="AL233" i="5"/>
  <c r="AM232" i="5"/>
  <c r="AR234" i="5"/>
  <c r="AS233" i="5"/>
  <c r="AC233" i="5"/>
  <c r="BB233" i="5" s="1"/>
  <c r="AD232" i="5"/>
  <c r="AF234" i="5"/>
  <c r="AG233" i="5"/>
  <c r="W234" i="5"/>
  <c r="X233" i="5"/>
  <c r="Z233" i="5"/>
  <c r="AA232" i="5"/>
  <c r="CG234" i="5" l="1"/>
  <c r="CH233" i="5"/>
  <c r="CI233" i="5" s="1"/>
  <c r="CC234" i="5"/>
  <c r="CD233" i="5"/>
  <c r="CE233" i="5" s="1"/>
  <c r="BU234" i="5"/>
  <c r="BV233" i="5"/>
  <c r="BW233" i="5" s="1"/>
  <c r="BY234" i="5"/>
  <c r="BZ233" i="5"/>
  <c r="CA233" i="5" s="1"/>
  <c r="BN233" i="5"/>
  <c r="BO232" i="5"/>
  <c r="BP232" i="5" s="1"/>
  <c r="BJ233" i="5"/>
  <c r="BK232" i="5"/>
  <c r="BL232" i="5" s="1"/>
  <c r="BF233" i="5"/>
  <c r="BG232" i="5"/>
  <c r="BH232" i="5" s="1"/>
  <c r="BC233" i="5"/>
  <c r="BD233" i="5" s="1"/>
  <c r="AL234" i="5"/>
  <c r="AM233" i="5"/>
  <c r="AR235" i="5"/>
  <c r="AS234" i="5"/>
  <c r="AO235" i="5"/>
  <c r="AP234" i="5"/>
  <c r="AU236" i="5"/>
  <c r="AV235" i="5"/>
  <c r="Z234" i="5"/>
  <c r="AA233" i="5"/>
  <c r="AF235" i="5"/>
  <c r="AG234" i="5"/>
  <c r="W235" i="5"/>
  <c r="X234" i="5"/>
  <c r="AC234" i="5"/>
  <c r="BB234" i="5" s="1"/>
  <c r="AD233" i="5"/>
  <c r="BY235" i="5" l="1"/>
  <c r="BZ234" i="5"/>
  <c r="CA234" i="5" s="1"/>
  <c r="CC235" i="5"/>
  <c r="CD234" i="5"/>
  <c r="CE234" i="5" s="1"/>
  <c r="BU235" i="5"/>
  <c r="BV234" i="5"/>
  <c r="BW234" i="5" s="1"/>
  <c r="CG235" i="5"/>
  <c r="CH234" i="5"/>
  <c r="CI234" i="5" s="1"/>
  <c r="BN234" i="5"/>
  <c r="BO233" i="5"/>
  <c r="BP233" i="5" s="1"/>
  <c r="BJ234" i="5"/>
  <c r="BK233" i="5"/>
  <c r="BL233" i="5" s="1"/>
  <c r="BF234" i="5"/>
  <c r="BG233" i="5"/>
  <c r="BH233" i="5" s="1"/>
  <c r="BC234" i="5"/>
  <c r="BD234" i="5" s="1"/>
  <c r="AO236" i="5"/>
  <c r="AP235" i="5"/>
  <c r="AL235" i="5"/>
  <c r="AM234" i="5"/>
  <c r="AU237" i="5"/>
  <c r="AV236" i="5"/>
  <c r="AR236" i="5"/>
  <c r="AS235" i="5"/>
  <c r="AC235" i="5"/>
  <c r="BB235" i="5" s="1"/>
  <c r="AD234" i="5"/>
  <c r="AF236" i="5"/>
  <c r="AG235" i="5"/>
  <c r="W236" i="5"/>
  <c r="X235" i="5"/>
  <c r="Z235" i="5"/>
  <c r="AA234" i="5"/>
  <c r="CC236" i="5" l="1"/>
  <c r="CD235" i="5"/>
  <c r="CE235" i="5" s="1"/>
  <c r="CG236" i="5"/>
  <c r="CH235" i="5"/>
  <c r="CI235" i="5" s="1"/>
  <c r="BU236" i="5"/>
  <c r="BV235" i="5"/>
  <c r="BW235" i="5" s="1"/>
  <c r="BY236" i="5"/>
  <c r="BZ235" i="5"/>
  <c r="CA235" i="5" s="1"/>
  <c r="BN235" i="5"/>
  <c r="BO234" i="5"/>
  <c r="BP234" i="5" s="1"/>
  <c r="BJ235" i="5"/>
  <c r="BK234" i="5"/>
  <c r="BL234" i="5" s="1"/>
  <c r="BF235" i="5"/>
  <c r="BG234" i="5"/>
  <c r="BH234" i="5" s="1"/>
  <c r="BC235" i="5"/>
  <c r="BD235" i="5" s="1"/>
  <c r="AU238" i="5"/>
  <c r="AV237" i="5"/>
  <c r="AO237" i="5"/>
  <c r="AP236" i="5"/>
  <c r="AL236" i="5"/>
  <c r="AM235" i="5"/>
  <c r="AR237" i="5"/>
  <c r="AS236" i="5"/>
  <c r="Z236" i="5"/>
  <c r="AA235" i="5"/>
  <c r="AF237" i="5"/>
  <c r="AG236" i="5"/>
  <c r="W237" i="5"/>
  <c r="X236" i="5"/>
  <c r="AC236" i="5"/>
  <c r="BB236" i="5" s="1"/>
  <c r="AD235" i="5"/>
  <c r="BY237" i="5" l="1"/>
  <c r="BZ236" i="5"/>
  <c r="CA236" i="5" s="1"/>
  <c r="CG237" i="5"/>
  <c r="CH236" i="5"/>
  <c r="CI236" i="5" s="1"/>
  <c r="BU237" i="5"/>
  <c r="BV236" i="5"/>
  <c r="BW236" i="5" s="1"/>
  <c r="CC237" i="5"/>
  <c r="CD236" i="5"/>
  <c r="CE236" i="5" s="1"/>
  <c r="BN236" i="5"/>
  <c r="BO235" i="5"/>
  <c r="BP235" i="5" s="1"/>
  <c r="BJ236" i="5"/>
  <c r="BK235" i="5"/>
  <c r="BL235" i="5" s="1"/>
  <c r="BF236" i="5"/>
  <c r="BG235" i="5"/>
  <c r="BH235" i="5" s="1"/>
  <c r="BC236" i="5"/>
  <c r="BD236" i="5" s="1"/>
  <c r="AR238" i="5"/>
  <c r="AS237" i="5"/>
  <c r="AO238" i="5"/>
  <c r="AP237" i="5"/>
  <c r="AL237" i="5"/>
  <c r="AM236" i="5"/>
  <c r="AU239" i="5"/>
  <c r="AV238" i="5"/>
  <c r="AC237" i="5"/>
  <c r="BB237" i="5" s="1"/>
  <c r="AD236" i="5"/>
  <c r="AF238" i="5"/>
  <c r="AG237" i="5"/>
  <c r="W238" i="5"/>
  <c r="X237" i="5"/>
  <c r="Z237" i="5"/>
  <c r="AA236" i="5"/>
  <c r="CC238" i="5" l="1"/>
  <c r="CD237" i="5"/>
  <c r="CE237" i="5" s="1"/>
  <c r="CG238" i="5"/>
  <c r="CH237" i="5"/>
  <c r="CI237" i="5" s="1"/>
  <c r="BU238" i="5"/>
  <c r="BV237" i="5"/>
  <c r="BW237" i="5" s="1"/>
  <c r="BY238" i="5"/>
  <c r="BZ237" i="5"/>
  <c r="CA237" i="5" s="1"/>
  <c r="BN237" i="5"/>
  <c r="BO236" i="5"/>
  <c r="BP236" i="5" s="1"/>
  <c r="BJ237" i="5"/>
  <c r="BK236" i="5"/>
  <c r="BL236" i="5" s="1"/>
  <c r="BF237" i="5"/>
  <c r="BG236" i="5"/>
  <c r="BH236" i="5" s="1"/>
  <c r="BC237" i="5"/>
  <c r="BD237" i="5" s="1"/>
  <c r="AL238" i="5"/>
  <c r="AM237" i="5"/>
  <c r="AO239" i="5"/>
  <c r="AP238" i="5"/>
  <c r="AU240" i="5"/>
  <c r="AV239" i="5"/>
  <c r="AR239" i="5"/>
  <c r="AS238" i="5"/>
  <c r="W239" i="5"/>
  <c r="X238" i="5"/>
  <c r="Z238" i="5"/>
  <c r="AA237" i="5"/>
  <c r="AF239" i="5"/>
  <c r="AG238" i="5"/>
  <c r="AC238" i="5"/>
  <c r="BB238" i="5" s="1"/>
  <c r="AD237" i="5"/>
  <c r="BY239" i="5" l="1"/>
  <c r="BZ238" i="5"/>
  <c r="CA238" i="5" s="1"/>
  <c r="CG239" i="5"/>
  <c r="CH238" i="5"/>
  <c r="CI238" i="5" s="1"/>
  <c r="BU239" i="5"/>
  <c r="BV238" i="5"/>
  <c r="BW238" i="5" s="1"/>
  <c r="CC239" i="5"/>
  <c r="CD238" i="5"/>
  <c r="CE238" i="5" s="1"/>
  <c r="BN238" i="5"/>
  <c r="BO237" i="5"/>
  <c r="BP237" i="5" s="1"/>
  <c r="BJ238" i="5"/>
  <c r="BK237" i="5"/>
  <c r="BL237" i="5" s="1"/>
  <c r="BF238" i="5"/>
  <c r="BG237" i="5"/>
  <c r="BH237" i="5" s="1"/>
  <c r="BC238" i="5"/>
  <c r="BD238" i="5" s="1"/>
  <c r="AU241" i="5"/>
  <c r="AV240" i="5"/>
  <c r="AO240" i="5"/>
  <c r="AP239" i="5"/>
  <c r="AL239" i="5"/>
  <c r="AM238" i="5"/>
  <c r="AR240" i="5"/>
  <c r="AS239" i="5"/>
  <c r="AC239" i="5"/>
  <c r="BB239" i="5" s="1"/>
  <c r="AD238" i="5"/>
  <c r="Z239" i="5"/>
  <c r="AA238" i="5"/>
  <c r="AF240" i="5"/>
  <c r="AG239" i="5"/>
  <c r="W240" i="5"/>
  <c r="X239" i="5"/>
  <c r="CC240" i="5" l="1"/>
  <c r="CD239" i="5"/>
  <c r="CE239" i="5" s="1"/>
  <c r="CG240" i="5"/>
  <c r="CH239" i="5"/>
  <c r="CI239" i="5" s="1"/>
  <c r="BU240" i="5"/>
  <c r="BV239" i="5"/>
  <c r="BW239" i="5" s="1"/>
  <c r="BY240" i="5"/>
  <c r="BZ239" i="5"/>
  <c r="CA239" i="5" s="1"/>
  <c r="BN239" i="5"/>
  <c r="BO238" i="5"/>
  <c r="BP238" i="5" s="1"/>
  <c r="BJ239" i="5"/>
  <c r="BK238" i="5"/>
  <c r="BL238" i="5" s="1"/>
  <c r="BF239" i="5"/>
  <c r="BG238" i="5"/>
  <c r="BH238" i="5" s="1"/>
  <c r="BC239" i="5"/>
  <c r="BD239" i="5" s="1"/>
  <c r="AU242" i="5"/>
  <c r="AV241" i="5"/>
  <c r="AR241" i="5"/>
  <c r="AS240" i="5"/>
  <c r="AL240" i="5"/>
  <c r="AM239" i="5"/>
  <c r="AO241" i="5"/>
  <c r="AP240" i="5"/>
  <c r="W241" i="5"/>
  <c r="X240" i="5"/>
  <c r="Z240" i="5"/>
  <c r="AA239" i="5"/>
  <c r="AF241" i="5"/>
  <c r="AG240" i="5"/>
  <c r="AC240" i="5"/>
  <c r="BB240" i="5" s="1"/>
  <c r="AD239" i="5"/>
  <c r="BY241" i="5" l="1"/>
  <c r="BZ240" i="5"/>
  <c r="CA240" i="5" s="1"/>
  <c r="CG241" i="5"/>
  <c r="CH240" i="5"/>
  <c r="CI240" i="5" s="1"/>
  <c r="BU241" i="5"/>
  <c r="BV240" i="5"/>
  <c r="BW240" i="5" s="1"/>
  <c r="CC241" i="5"/>
  <c r="CD240" i="5"/>
  <c r="CE240" i="5" s="1"/>
  <c r="BN240" i="5"/>
  <c r="BO239" i="5"/>
  <c r="BP239" i="5" s="1"/>
  <c r="BJ240" i="5"/>
  <c r="BK239" i="5"/>
  <c r="BL239" i="5" s="1"/>
  <c r="BF240" i="5"/>
  <c r="BG239" i="5"/>
  <c r="BH239" i="5" s="1"/>
  <c r="BC240" i="5"/>
  <c r="BD240" i="5" s="1"/>
  <c r="AU243" i="5"/>
  <c r="AV242" i="5"/>
  <c r="AR242" i="5"/>
  <c r="AS241" i="5"/>
  <c r="AO242" i="5"/>
  <c r="AP241" i="5"/>
  <c r="AL241" i="5"/>
  <c r="AM240" i="5"/>
  <c r="AC241" i="5"/>
  <c r="BB241" i="5" s="1"/>
  <c r="AD240" i="5"/>
  <c r="Z241" i="5"/>
  <c r="AA240" i="5"/>
  <c r="AF242" i="5"/>
  <c r="AG241" i="5"/>
  <c r="W242" i="5"/>
  <c r="X241" i="5"/>
  <c r="CC242" i="5" l="1"/>
  <c r="CD241" i="5"/>
  <c r="CE241" i="5" s="1"/>
  <c r="CG242" i="5"/>
  <c r="CH241" i="5"/>
  <c r="CI241" i="5" s="1"/>
  <c r="BU242" i="5"/>
  <c r="BV241" i="5"/>
  <c r="BW241" i="5" s="1"/>
  <c r="BY242" i="5"/>
  <c r="BZ241" i="5"/>
  <c r="CA241" i="5" s="1"/>
  <c r="BN241" i="5"/>
  <c r="BO240" i="5"/>
  <c r="BP240" i="5" s="1"/>
  <c r="BJ241" i="5"/>
  <c r="BK240" i="5"/>
  <c r="BL240" i="5" s="1"/>
  <c r="BF241" i="5"/>
  <c r="BG240" i="5"/>
  <c r="BH240" i="5" s="1"/>
  <c r="BC241" i="5"/>
  <c r="BD241" i="5" s="1"/>
  <c r="AR243" i="5"/>
  <c r="AS242" i="5"/>
  <c r="AU244" i="5"/>
  <c r="AV243" i="5"/>
  <c r="AL242" i="5"/>
  <c r="AM241" i="5"/>
  <c r="AO243" i="5"/>
  <c r="AP242" i="5"/>
  <c r="W243" i="5"/>
  <c r="X242" i="5"/>
  <c r="Z242" i="5"/>
  <c r="AA241" i="5"/>
  <c r="AF243" i="5"/>
  <c r="AG242" i="5"/>
  <c r="AC242" i="5"/>
  <c r="BB242" i="5" s="1"/>
  <c r="AD241" i="5"/>
  <c r="BY243" i="5" l="1"/>
  <c r="BZ242" i="5"/>
  <c r="CA242" i="5" s="1"/>
  <c r="CG243" i="5"/>
  <c r="CH242" i="5"/>
  <c r="CI242" i="5" s="1"/>
  <c r="BU243" i="5"/>
  <c r="BV242" i="5"/>
  <c r="BW242" i="5" s="1"/>
  <c r="CC243" i="5"/>
  <c r="CD242" i="5"/>
  <c r="CE242" i="5" s="1"/>
  <c r="BN242" i="5"/>
  <c r="BO241" i="5"/>
  <c r="BP241" i="5" s="1"/>
  <c r="BJ242" i="5"/>
  <c r="BK241" i="5"/>
  <c r="BL241" i="5" s="1"/>
  <c r="BF242" i="5"/>
  <c r="BG241" i="5"/>
  <c r="BH241" i="5" s="1"/>
  <c r="BC242" i="5"/>
  <c r="BD242" i="5" s="1"/>
  <c r="AR244" i="5"/>
  <c r="AS243" i="5"/>
  <c r="AO244" i="5"/>
  <c r="AP243" i="5"/>
  <c r="AL243" i="5"/>
  <c r="AM242" i="5"/>
  <c r="AU245" i="5"/>
  <c r="AV244" i="5"/>
  <c r="AC243" i="5"/>
  <c r="BB243" i="5" s="1"/>
  <c r="AD242" i="5"/>
  <c r="Z243" i="5"/>
  <c r="AA242" i="5"/>
  <c r="AF244" i="5"/>
  <c r="AG243" i="5"/>
  <c r="W244" i="5"/>
  <c r="X243" i="5"/>
  <c r="CC244" i="5" l="1"/>
  <c r="CD243" i="5"/>
  <c r="CE243" i="5" s="1"/>
  <c r="CG244" i="5"/>
  <c r="CH243" i="5"/>
  <c r="CI243" i="5" s="1"/>
  <c r="BU244" i="5"/>
  <c r="BV243" i="5"/>
  <c r="BW243" i="5" s="1"/>
  <c r="BY244" i="5"/>
  <c r="BZ243" i="5"/>
  <c r="CA243" i="5" s="1"/>
  <c r="BN243" i="5"/>
  <c r="BO242" i="5"/>
  <c r="BP242" i="5" s="1"/>
  <c r="BJ243" i="5"/>
  <c r="BK242" i="5"/>
  <c r="BL242" i="5" s="1"/>
  <c r="BF243" i="5"/>
  <c r="BG242" i="5"/>
  <c r="BH242" i="5" s="1"/>
  <c r="BC243" i="5"/>
  <c r="BD243" i="5" s="1"/>
  <c r="AL244" i="5"/>
  <c r="AM243" i="5"/>
  <c r="AR245" i="5"/>
  <c r="AS244" i="5"/>
  <c r="AU246" i="5"/>
  <c r="AV245" i="5"/>
  <c r="AO245" i="5"/>
  <c r="AP244" i="5"/>
  <c r="W245" i="5"/>
  <c r="X244" i="5"/>
  <c r="Z244" i="5"/>
  <c r="AA243" i="5"/>
  <c r="AF245" i="5"/>
  <c r="AG244" i="5"/>
  <c r="AC244" i="5"/>
  <c r="BB244" i="5" s="1"/>
  <c r="AD243" i="5"/>
  <c r="BY245" i="5" l="1"/>
  <c r="BZ244" i="5"/>
  <c r="CA244" i="5" s="1"/>
  <c r="CG245" i="5"/>
  <c r="CH244" i="5"/>
  <c r="CI244" i="5" s="1"/>
  <c r="BU245" i="5"/>
  <c r="BV244" i="5"/>
  <c r="BW244" i="5" s="1"/>
  <c r="CC245" i="5"/>
  <c r="CD244" i="5"/>
  <c r="CE244" i="5" s="1"/>
  <c r="BN244" i="5"/>
  <c r="BO243" i="5"/>
  <c r="BP243" i="5" s="1"/>
  <c r="BJ244" i="5"/>
  <c r="BK243" i="5"/>
  <c r="BL243" i="5" s="1"/>
  <c r="BF244" i="5"/>
  <c r="BG243" i="5"/>
  <c r="BH243" i="5" s="1"/>
  <c r="BC244" i="5"/>
  <c r="BD244" i="5" s="1"/>
  <c r="AO246" i="5"/>
  <c r="AP245" i="5"/>
  <c r="AL245" i="5"/>
  <c r="AM244" i="5"/>
  <c r="AU247" i="5"/>
  <c r="AV246" i="5"/>
  <c r="AR246" i="5"/>
  <c r="AS245" i="5"/>
  <c r="AC245" i="5"/>
  <c r="BB245" i="5" s="1"/>
  <c r="AD244" i="5"/>
  <c r="Z245" i="5"/>
  <c r="AA244" i="5"/>
  <c r="AF246" i="5"/>
  <c r="AG245" i="5"/>
  <c r="W246" i="5"/>
  <c r="X245" i="5"/>
  <c r="CC246" i="5" l="1"/>
  <c r="CD245" i="5"/>
  <c r="CE245" i="5" s="1"/>
  <c r="CG246" i="5"/>
  <c r="CH245" i="5"/>
  <c r="CI245" i="5" s="1"/>
  <c r="BU246" i="5"/>
  <c r="BV245" i="5"/>
  <c r="BW245" i="5" s="1"/>
  <c r="BY246" i="5"/>
  <c r="BZ245" i="5"/>
  <c r="CA245" i="5" s="1"/>
  <c r="BN245" i="5"/>
  <c r="BO244" i="5"/>
  <c r="BP244" i="5" s="1"/>
  <c r="BJ245" i="5"/>
  <c r="BK244" i="5"/>
  <c r="BL244" i="5" s="1"/>
  <c r="BF245" i="5"/>
  <c r="BG244" i="5"/>
  <c r="BH244" i="5" s="1"/>
  <c r="BC245" i="5"/>
  <c r="BD245" i="5" s="1"/>
  <c r="AO247" i="5"/>
  <c r="AP246" i="5"/>
  <c r="AU248" i="5"/>
  <c r="AV247" i="5"/>
  <c r="AR247" i="5"/>
  <c r="AS246" i="5"/>
  <c r="AL246" i="5"/>
  <c r="AM245" i="5"/>
  <c r="Z246" i="5"/>
  <c r="AA245" i="5"/>
  <c r="W247" i="5"/>
  <c r="X246" i="5"/>
  <c r="AC246" i="5"/>
  <c r="BB246" i="5" s="1"/>
  <c r="AD245" i="5"/>
  <c r="AF247" i="5"/>
  <c r="AG246" i="5"/>
  <c r="BY247" i="5" l="1"/>
  <c r="BZ246" i="5"/>
  <c r="CA246" i="5" s="1"/>
  <c r="CG247" i="5"/>
  <c r="CH246" i="5"/>
  <c r="CI246" i="5" s="1"/>
  <c r="BU247" i="5"/>
  <c r="BV246" i="5"/>
  <c r="BW246" i="5" s="1"/>
  <c r="CC247" i="5"/>
  <c r="CD246" i="5"/>
  <c r="CE246" i="5" s="1"/>
  <c r="BN246" i="5"/>
  <c r="BO245" i="5"/>
  <c r="BP245" i="5" s="1"/>
  <c r="BJ246" i="5"/>
  <c r="BK245" i="5"/>
  <c r="BL245" i="5" s="1"/>
  <c r="BF246" i="5"/>
  <c r="BG245" i="5"/>
  <c r="BH245" i="5" s="1"/>
  <c r="BC246" i="5"/>
  <c r="BD246" i="5" s="1"/>
  <c r="AR248" i="5"/>
  <c r="AS247" i="5"/>
  <c r="AU249" i="5"/>
  <c r="AV248" i="5"/>
  <c r="AO248" i="5"/>
  <c r="AP247" i="5"/>
  <c r="AL247" i="5"/>
  <c r="AM246" i="5"/>
  <c r="AC247" i="5"/>
  <c r="BB247" i="5" s="1"/>
  <c r="AD246" i="5"/>
  <c r="AF248" i="5"/>
  <c r="AG247" i="5"/>
  <c r="W248" i="5"/>
  <c r="X247" i="5"/>
  <c r="Z247" i="5"/>
  <c r="AA246" i="5"/>
  <c r="CC248" i="5" l="1"/>
  <c r="CD247" i="5"/>
  <c r="CE247" i="5" s="1"/>
  <c r="CG248" i="5"/>
  <c r="CH247" i="5"/>
  <c r="CI247" i="5" s="1"/>
  <c r="BU248" i="5"/>
  <c r="BV247" i="5"/>
  <c r="BW247" i="5" s="1"/>
  <c r="BY248" i="5"/>
  <c r="BZ247" i="5"/>
  <c r="CA247" i="5" s="1"/>
  <c r="BN247" i="5"/>
  <c r="BO246" i="5"/>
  <c r="BP246" i="5" s="1"/>
  <c r="BJ247" i="5"/>
  <c r="BK246" i="5"/>
  <c r="BL246" i="5" s="1"/>
  <c r="BF247" i="5"/>
  <c r="BG246" i="5"/>
  <c r="BH246" i="5" s="1"/>
  <c r="BC247" i="5"/>
  <c r="BD247" i="5" s="1"/>
  <c r="AU250" i="5"/>
  <c r="AV249" i="5"/>
  <c r="AL248" i="5"/>
  <c r="AM247" i="5"/>
  <c r="AO249" i="5"/>
  <c r="AP248" i="5"/>
  <c r="AR249" i="5"/>
  <c r="AS248" i="5"/>
  <c r="Z248" i="5"/>
  <c r="AA247" i="5"/>
  <c r="AF249" i="5"/>
  <c r="AG248" i="5"/>
  <c r="AC248" i="5"/>
  <c r="BB248" i="5" s="1"/>
  <c r="AD247" i="5"/>
  <c r="W249" i="5"/>
  <c r="X248" i="5"/>
  <c r="BY249" i="5" l="1"/>
  <c r="BZ248" i="5"/>
  <c r="CA248" i="5" s="1"/>
  <c r="CG249" i="5"/>
  <c r="CH248" i="5"/>
  <c r="CI248" i="5" s="1"/>
  <c r="BU249" i="5"/>
  <c r="BV248" i="5"/>
  <c r="BW248" i="5" s="1"/>
  <c r="CC249" i="5"/>
  <c r="CD248" i="5"/>
  <c r="CE248" i="5" s="1"/>
  <c r="BN248" i="5"/>
  <c r="BO247" i="5"/>
  <c r="BP247" i="5" s="1"/>
  <c r="BJ248" i="5"/>
  <c r="BK247" i="5"/>
  <c r="BL247" i="5" s="1"/>
  <c r="BF248" i="5"/>
  <c r="BG247" i="5"/>
  <c r="BH247" i="5" s="1"/>
  <c r="BC248" i="5"/>
  <c r="BD248" i="5" s="1"/>
  <c r="AO250" i="5"/>
  <c r="AP249" i="5"/>
  <c r="AR250" i="5"/>
  <c r="AS249" i="5"/>
  <c r="AL249" i="5"/>
  <c r="AM248" i="5"/>
  <c r="AU251" i="5"/>
  <c r="AV250" i="5"/>
  <c r="AC249" i="5"/>
  <c r="BB249" i="5" s="1"/>
  <c r="AD248" i="5"/>
  <c r="Z249" i="5"/>
  <c r="AA248" i="5"/>
  <c r="W250" i="5"/>
  <c r="X249" i="5"/>
  <c r="AF250" i="5"/>
  <c r="AG249" i="5"/>
  <c r="CC250" i="5" l="1"/>
  <c r="CD249" i="5"/>
  <c r="CE249" i="5" s="1"/>
  <c r="CG250" i="5"/>
  <c r="CH249" i="5"/>
  <c r="CI249" i="5" s="1"/>
  <c r="BU250" i="5"/>
  <c r="BV249" i="5"/>
  <c r="BW249" i="5" s="1"/>
  <c r="BY250" i="5"/>
  <c r="BZ249" i="5"/>
  <c r="CA249" i="5" s="1"/>
  <c r="BN249" i="5"/>
  <c r="BO248" i="5"/>
  <c r="BP248" i="5" s="1"/>
  <c r="BJ249" i="5"/>
  <c r="BK248" i="5"/>
  <c r="BL248" i="5" s="1"/>
  <c r="BF249" i="5"/>
  <c r="BG248" i="5"/>
  <c r="BH248" i="5" s="1"/>
  <c r="BC249" i="5"/>
  <c r="BD249" i="5" s="1"/>
  <c r="AL250" i="5"/>
  <c r="AM249" i="5"/>
  <c r="AU252" i="5"/>
  <c r="AV251" i="5"/>
  <c r="AR251" i="5"/>
  <c r="AS250" i="5"/>
  <c r="AO251" i="5"/>
  <c r="AP250" i="5"/>
  <c r="AF251" i="5"/>
  <c r="AG250" i="5"/>
  <c r="Z250" i="5"/>
  <c r="AA249" i="5"/>
  <c r="W251" i="5"/>
  <c r="X250" i="5"/>
  <c r="AC250" i="5"/>
  <c r="BB250" i="5" s="1"/>
  <c r="AD249" i="5"/>
  <c r="BY251" i="5" l="1"/>
  <c r="BZ250" i="5"/>
  <c r="CA250" i="5" s="1"/>
  <c r="CG251" i="5"/>
  <c r="CH250" i="5"/>
  <c r="CI250" i="5" s="1"/>
  <c r="BU251" i="5"/>
  <c r="BV250" i="5"/>
  <c r="BW250" i="5" s="1"/>
  <c r="CC251" i="5"/>
  <c r="CD250" i="5"/>
  <c r="CE250" i="5" s="1"/>
  <c r="BN250" i="5"/>
  <c r="BO249" i="5"/>
  <c r="BP249" i="5" s="1"/>
  <c r="BJ250" i="5"/>
  <c r="BK249" i="5"/>
  <c r="BL249" i="5" s="1"/>
  <c r="BF250" i="5"/>
  <c r="BG249" i="5"/>
  <c r="BH249" i="5" s="1"/>
  <c r="BC250" i="5"/>
  <c r="BD250" i="5" s="1"/>
  <c r="AR252" i="5"/>
  <c r="AS251" i="5"/>
  <c r="AO252" i="5"/>
  <c r="AP251" i="5"/>
  <c r="AU253" i="5"/>
  <c r="AV252" i="5"/>
  <c r="AL251" i="5"/>
  <c r="AM250" i="5"/>
  <c r="AC251" i="5"/>
  <c r="BB251" i="5" s="1"/>
  <c r="AD250" i="5"/>
  <c r="AF252" i="5"/>
  <c r="AG251" i="5"/>
  <c r="W252" i="5"/>
  <c r="X251" i="5"/>
  <c r="Z251" i="5"/>
  <c r="AA250" i="5"/>
  <c r="CC252" i="5" l="1"/>
  <c r="CD251" i="5"/>
  <c r="CE251" i="5" s="1"/>
  <c r="CG252" i="5"/>
  <c r="CH251" i="5"/>
  <c r="CI251" i="5" s="1"/>
  <c r="BU252" i="5"/>
  <c r="BV251" i="5"/>
  <c r="BW251" i="5" s="1"/>
  <c r="BY252" i="5"/>
  <c r="BZ251" i="5"/>
  <c r="CA251" i="5" s="1"/>
  <c r="BN251" i="5"/>
  <c r="BO250" i="5"/>
  <c r="BP250" i="5" s="1"/>
  <c r="BJ251" i="5"/>
  <c r="BK250" i="5"/>
  <c r="BL250" i="5" s="1"/>
  <c r="BF251" i="5"/>
  <c r="BG250" i="5"/>
  <c r="BH250" i="5" s="1"/>
  <c r="BC251" i="5"/>
  <c r="BD251" i="5" s="1"/>
  <c r="AU254" i="5"/>
  <c r="AV253" i="5"/>
  <c r="AL252" i="5"/>
  <c r="AM251" i="5"/>
  <c r="AO253" i="5"/>
  <c r="AP252" i="5"/>
  <c r="AR253" i="5"/>
  <c r="AS252" i="5"/>
  <c r="AF253" i="5"/>
  <c r="AG252" i="5"/>
  <c r="Z252" i="5"/>
  <c r="AA251" i="5"/>
  <c r="W253" i="5"/>
  <c r="X252" i="5"/>
  <c r="AC252" i="5"/>
  <c r="BB252" i="5" s="1"/>
  <c r="AD251" i="5"/>
  <c r="BY253" i="5" l="1"/>
  <c r="BZ252" i="5"/>
  <c r="CA252" i="5" s="1"/>
  <c r="CG253" i="5"/>
  <c r="CH252" i="5"/>
  <c r="CI252" i="5" s="1"/>
  <c r="BU253" i="5"/>
  <c r="BV252" i="5"/>
  <c r="BW252" i="5" s="1"/>
  <c r="CC253" i="5"/>
  <c r="CD252" i="5"/>
  <c r="CE252" i="5" s="1"/>
  <c r="AV256" i="5"/>
  <c r="BN252" i="5"/>
  <c r="BO251" i="5"/>
  <c r="BP251" i="5" s="1"/>
  <c r="BJ252" i="5"/>
  <c r="BK251" i="5"/>
  <c r="BL251" i="5" s="1"/>
  <c r="BF252" i="5"/>
  <c r="BG251" i="5"/>
  <c r="BH251" i="5" s="1"/>
  <c r="BC252" i="5"/>
  <c r="BD252" i="5" s="1"/>
  <c r="AO254" i="5"/>
  <c r="AP253" i="5"/>
  <c r="AP256" i="5" s="1"/>
  <c r="AR254" i="5"/>
  <c r="AS253" i="5"/>
  <c r="AS256" i="5" s="1"/>
  <c r="AL253" i="5"/>
  <c r="AM252" i="5"/>
  <c r="AC253" i="5"/>
  <c r="BB253" i="5" s="1"/>
  <c r="AD252" i="5"/>
  <c r="W254" i="5"/>
  <c r="X253" i="5"/>
  <c r="X256" i="5" s="1"/>
  <c r="Z253" i="5"/>
  <c r="AA252" i="5"/>
  <c r="AF254" i="5"/>
  <c r="AG253" i="5"/>
  <c r="CC254" i="5" l="1"/>
  <c r="CD254" i="5" s="1"/>
  <c r="CD253" i="5"/>
  <c r="CE253" i="5" s="1"/>
  <c r="CE256" i="5" s="1"/>
  <c r="CG254" i="5"/>
  <c r="CH254" i="5" s="1"/>
  <c r="CH253" i="5"/>
  <c r="CI253" i="5" s="1"/>
  <c r="CI256" i="5" s="1"/>
  <c r="BU254" i="5"/>
  <c r="BV254" i="5" s="1"/>
  <c r="BV253" i="5"/>
  <c r="BW253" i="5" s="1"/>
  <c r="BW256" i="5" s="1"/>
  <c r="BY254" i="5"/>
  <c r="BZ254" i="5" s="1"/>
  <c r="BZ253" i="5"/>
  <c r="CA253" i="5" s="1"/>
  <c r="CA256" i="5" s="1"/>
  <c r="BN253" i="5"/>
  <c r="BO252" i="5"/>
  <c r="BP252" i="5" s="1"/>
  <c r="BJ253" i="5"/>
  <c r="BK252" i="5"/>
  <c r="BL252" i="5" s="1"/>
  <c r="BF253" i="5"/>
  <c r="BG252" i="5"/>
  <c r="BH252" i="5" s="1"/>
  <c r="BC253" i="5"/>
  <c r="BD253" i="5" s="1"/>
  <c r="BD256" i="5" s="1"/>
  <c r="AG256" i="5"/>
  <c r="AL254" i="5"/>
  <c r="AM253" i="5"/>
  <c r="AM256" i="5" s="1"/>
  <c r="Z254" i="5"/>
  <c r="AA253" i="5"/>
  <c r="AA256" i="5" s="1"/>
  <c r="AC254" i="5"/>
  <c r="BB254" i="5" s="1"/>
  <c r="BC254" i="5" s="1"/>
  <c r="AD253" i="5"/>
  <c r="AD256" i="5" s="1"/>
  <c r="BN254" i="5" l="1"/>
  <c r="BO254" i="5" s="1"/>
  <c r="BO253" i="5"/>
  <c r="BP253" i="5" s="1"/>
  <c r="BP256" i="5" s="1"/>
  <c r="BJ254" i="5"/>
  <c r="BK254" i="5" s="1"/>
  <c r="BK253" i="5"/>
  <c r="BL253" i="5" s="1"/>
  <c r="BL256" i="5" s="1"/>
  <c r="BF254" i="5"/>
  <c r="BG254" i="5" s="1"/>
  <c r="BG253" i="5"/>
  <c r="BH253" i="5" s="1"/>
  <c r="BH25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<sst xmlns="http://schemas.openxmlformats.org/spreadsheetml/2006/main" count="166" uniqueCount="81">
  <si>
    <t>Date</t>
  </si>
  <si>
    <t>AAPL (Apple Inc) / $</t>
  </si>
  <si>
    <t>AAPL (Apple Inc) / Volume</t>
  </si>
  <si>
    <t>HON (Honeywell Inc)  Volume</t>
  </si>
  <si>
    <t>HON (Honeywell Inc)  /  $</t>
  </si>
  <si>
    <t>Period</t>
  </si>
  <si>
    <t>α</t>
  </si>
  <si>
    <t>Exponential Smoothing (α = 0.33)</t>
  </si>
  <si>
    <t>Exponential Smoothing (α = 0.5)</t>
  </si>
  <si>
    <t>Exponential Smoothing (α = 0.8)</t>
  </si>
  <si>
    <t>Mean Absolute Percentage Error (MAPE)</t>
  </si>
  <si>
    <t>Honeywell Inc (HON)</t>
  </si>
  <si>
    <t>Apple Inc (AAPL)</t>
  </si>
  <si>
    <t>β</t>
  </si>
  <si>
    <t>Exponential Smoothing (α = 0.18)</t>
  </si>
  <si>
    <t>Mean Absolute Percentage Deviation (MAPD)</t>
  </si>
  <si>
    <t>(III)</t>
  </si>
  <si>
    <t>(II)</t>
  </si>
  <si>
    <t>(I)</t>
  </si>
  <si>
    <t xml:space="preserve">Trend Parameter  (β = 0.18) </t>
  </si>
  <si>
    <t>Adjusted Exponential Smoothing (β = 0.18)</t>
  </si>
  <si>
    <t xml:space="preserve">Trend Parameter  (β = 0.33) </t>
  </si>
  <si>
    <t>Adjusted Exponential Smoothing (β = 0.33)</t>
  </si>
  <si>
    <t xml:space="preserve">Trend Parameter  (β = 0.66) </t>
  </si>
  <si>
    <t>Adjusted Exponential Smoothing (β = 0.66)</t>
  </si>
  <si>
    <t xml:space="preserve">Trend Parameter  (β = 0.88) </t>
  </si>
  <si>
    <t>Adjusted Exponential Smoothing (β = 0.88)</t>
  </si>
  <si>
    <t>Weights</t>
  </si>
  <si>
    <t>-</t>
  </si>
  <si>
    <t>AAPL - 
Mean Absolute Percentage Error (MAPE)</t>
  </si>
  <si>
    <t>HON - 
Mean Absolute Percentage Error (MAPE)</t>
  </si>
  <si>
    <t>SLOPE</t>
  </si>
  <si>
    <t>INTERCEPT</t>
  </si>
  <si>
    <t>CORRELATION, R</t>
  </si>
  <si>
    <t>DETERMINATION, R2</t>
  </si>
  <si>
    <t>AAPL_Predicted _Y</t>
  </si>
  <si>
    <t>HON_Predicted _Y</t>
  </si>
  <si>
    <t>AAPL_Residual 
(Observed - Predicted)</t>
  </si>
  <si>
    <t>HON_Residual 
(Observed - Predicted)</t>
  </si>
  <si>
    <r>
      <t>AAPL_W</t>
    </r>
    <r>
      <rPr>
        <sz val="13"/>
        <color theme="4"/>
        <rFont val="Calibri"/>
        <family val="2"/>
        <scheme val="minor"/>
      </rPr>
      <t>i</t>
    </r>
    <r>
      <rPr>
        <b/>
        <sz val="13"/>
        <color theme="4"/>
        <rFont val="Calibri"/>
        <family val="2"/>
        <scheme val="minor"/>
      </rPr>
      <t>_Y</t>
    </r>
    <r>
      <rPr>
        <sz val="13"/>
        <color theme="4"/>
        <rFont val="Calibri"/>
        <family val="2"/>
        <scheme val="minor"/>
      </rPr>
      <t>i</t>
    </r>
  </si>
  <si>
    <r>
      <t>HON_W</t>
    </r>
    <r>
      <rPr>
        <sz val="13"/>
        <color theme="4"/>
        <rFont val="Calibri"/>
        <family val="2"/>
        <scheme val="minor"/>
      </rPr>
      <t>i</t>
    </r>
    <r>
      <rPr>
        <b/>
        <sz val="13"/>
        <color theme="4"/>
        <rFont val="Calibri"/>
        <family val="2"/>
        <scheme val="minor"/>
      </rPr>
      <t>_Y</t>
    </r>
    <r>
      <rPr>
        <sz val="13"/>
        <color theme="4"/>
        <rFont val="Calibri"/>
        <family val="2"/>
        <scheme val="minor"/>
      </rPr>
      <t>i</t>
    </r>
  </si>
  <si>
    <t>MEAN OF RESIDUAL</t>
  </si>
  <si>
    <t>S.D. OF RESIDUAL</t>
  </si>
  <si>
    <t>HOMOSCEDASTICITY</t>
  </si>
  <si>
    <t xml:space="preserve">AAPL_Sort_Residual </t>
  </si>
  <si>
    <t>AAPL_Standardize</t>
  </si>
  <si>
    <t>AAPL_Rank</t>
  </si>
  <si>
    <t>AAPL_Cummulative_Area</t>
  </si>
  <si>
    <t>AAPL_Standard_Z_Value</t>
  </si>
  <si>
    <t xml:space="preserve">HON_Sort_Residual </t>
  </si>
  <si>
    <t>HON_Standardize</t>
  </si>
  <si>
    <t>HON_Rank</t>
  </si>
  <si>
    <t>HON_Cummulative_Area</t>
  </si>
  <si>
    <t>HON_Standard_Z_Value</t>
  </si>
  <si>
    <t>INDEPENDENCE</t>
  </si>
  <si>
    <t>NORMAL PROBABILITY PLOT OF RESIDUALS</t>
  </si>
  <si>
    <t>(a)</t>
  </si>
  <si>
    <t>(b)</t>
  </si>
  <si>
    <t>(c)</t>
  </si>
  <si>
    <t>(d)</t>
  </si>
  <si>
    <t>CHI-SQUARED TEST</t>
  </si>
  <si>
    <t xml:space="preserve">Class Frequency </t>
  </si>
  <si>
    <r>
      <t>(Observed - Expected)</t>
    </r>
    <r>
      <rPr>
        <b/>
        <vertAlign val="superscript"/>
        <sz val="14"/>
        <color theme="1"/>
        <rFont val="Calibri (Body)"/>
      </rPr>
      <t>2</t>
    </r>
    <r>
      <rPr>
        <b/>
        <sz val="14"/>
        <color theme="1"/>
        <rFont val="Calibri"/>
        <family val="2"/>
        <scheme val="minor"/>
      </rPr>
      <t xml:space="preserve"> / Expected</t>
    </r>
  </si>
  <si>
    <t>Class Left</t>
  </si>
  <si>
    <t>Class Right</t>
  </si>
  <si>
    <t>Class Midpoint</t>
  </si>
  <si>
    <t>Expected Frequency</t>
  </si>
  <si>
    <t>Theoretical Probability</t>
  </si>
  <si>
    <t>Minimum</t>
  </si>
  <si>
    <t>Maximum</t>
  </si>
  <si>
    <t>Range</t>
  </si>
  <si>
    <t>Classes</t>
  </si>
  <si>
    <t>Class Width</t>
  </si>
  <si>
    <t>Mean</t>
  </si>
  <si>
    <t>Standard Deviation</t>
  </si>
  <si>
    <t>Chi-Squared Test Statistic</t>
  </si>
  <si>
    <t>Chi-Squared P-value</t>
  </si>
  <si>
    <t>Degree of Freedom</t>
  </si>
  <si>
    <t>Honeywell International Inc (HON)</t>
  </si>
  <si>
    <t>AAPL_MAPE</t>
  </si>
  <si>
    <t>HON_MAPE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</si>
</sst>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"/>
    <numFmt numFmtId="166" formatCode="0.000"/>
    <numFmt numFmtId="167" formatCode="0.0000"/>
    <numFmt numFmtId="177" formatCode="0.000000000000"/>
    <numFmt numFmtId="191" formatCode="0.000000000000000000000000000"/>
  </numFmts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color theme="4"/>
      <name val="Calibri"/>
      <family val="2"/>
      <scheme val="minor"/>
    </font>
    <font>
      <b/>
      <sz val="13"/>
      <color rgb="FFC65911"/>
      <name val="Calibri"/>
      <family val="2"/>
      <scheme val="minor"/>
    </font>
    <font>
      <b/>
      <vertAlign val="superscript"/>
      <sz val="14"/>
      <color theme="1"/>
      <name val="Calibri (Body)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37" borderId="12" xfId="0" applyNumberFormat="1" applyFill="1" applyBorder="1" applyAlignment="1">
      <alignment horizontal="center" vertical="center"/>
    </xf>
    <xf numFmtId="165" fontId="0" fillId="0" borderId="0" xfId="0" applyNumberFormat="1" applyFont="1" applyFill="1" applyBorder="1"/>
    <xf numFmtId="0" fontId="19" fillId="0" borderId="0" xfId="0" applyFont="1" applyFill="1" applyBorder="1"/>
    <xf numFmtId="2" fontId="19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6" fontId="19" fillId="0" borderId="0" xfId="0" applyNumberFormat="1" applyFont="1" applyFill="1" applyBorder="1" applyAlignment="1">
      <alignment horizontal="center" vertical="center"/>
    </xf>
    <xf numFmtId="165" fontId="19" fillId="0" borderId="0" xfId="0" applyNumberFormat="1" applyFont="1" applyFill="1" applyBorder="1"/>
    <xf numFmtId="2" fontId="0" fillId="0" borderId="13" xfId="0" applyNumberFormat="1" applyBorder="1" applyAlignment="1">
      <alignment horizontal="center" vertical="center"/>
    </xf>
    <xf numFmtId="0" fontId="0" fillId="38" borderId="12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18" fillId="39" borderId="14" xfId="0" applyFont="1" applyFill="1" applyBorder="1" applyAlignment="1">
      <alignment horizontal="center"/>
    </xf>
    <xf numFmtId="2" fontId="1" fillId="22" borderId="12" xfId="31" applyNumberFormat="1" applyBorder="1" applyAlignment="1">
      <alignment horizontal="center" vertical="center"/>
    </xf>
    <xf numFmtId="2" fontId="20" fillId="34" borderId="11" xfId="0" applyNumberFormat="1" applyFont="1" applyFill="1" applyBorder="1" applyAlignment="1">
      <alignment horizontal="center" vertical="center"/>
    </xf>
    <xf numFmtId="165" fontId="20" fillId="34" borderId="11" xfId="0" applyNumberFormat="1" applyFont="1" applyFill="1" applyBorder="1"/>
    <xf numFmtId="0" fontId="16" fillId="35" borderId="14" xfId="0" applyFont="1" applyFill="1" applyBorder="1" applyAlignment="1">
      <alignment horizontal="center" vertical="center" wrapText="1"/>
    </xf>
    <xf numFmtId="2" fontId="0" fillId="37" borderId="18" xfId="0" applyNumberFormat="1" applyFill="1" applyBorder="1" applyAlignment="1">
      <alignment horizontal="center" vertical="center"/>
    </xf>
    <xf numFmtId="2" fontId="0" fillId="35" borderId="12" xfId="0" applyNumberFormat="1" applyFill="1" applyBorder="1" applyAlignment="1">
      <alignment horizontal="center" vertical="center"/>
    </xf>
    <xf numFmtId="2" fontId="0" fillId="37" borderId="19" xfId="0" applyNumberFormat="1" applyFill="1" applyBorder="1" applyAlignment="1">
      <alignment horizontal="center"/>
    </xf>
    <xf numFmtId="2" fontId="0" fillId="37" borderId="15" xfId="0" applyNumberFormat="1" applyFill="1" applyBorder="1" applyAlignment="1">
      <alignment horizontal="center"/>
    </xf>
    <xf numFmtId="2" fontId="0" fillId="37" borderId="16" xfId="0" applyNumberFormat="1" applyFill="1" applyBorder="1" applyAlignment="1">
      <alignment horizontal="center"/>
    </xf>
    <xf numFmtId="0" fontId="0" fillId="37" borderId="18" xfId="0" applyNumberFormat="1" applyFill="1" applyBorder="1" applyAlignment="1">
      <alignment horizontal="center"/>
    </xf>
    <xf numFmtId="0" fontId="0" fillId="37" borderId="12" xfId="0" applyNumberFormat="1" applyFill="1" applyBorder="1" applyAlignment="1">
      <alignment horizontal="center"/>
    </xf>
    <xf numFmtId="0" fontId="0" fillId="37" borderId="13" xfId="0" applyNumberFormat="1" applyFill="1" applyBorder="1" applyAlignment="1">
      <alignment horizontal="center"/>
    </xf>
    <xf numFmtId="0" fontId="0" fillId="35" borderId="18" xfId="0" applyNumberFormat="1" applyFill="1" applyBorder="1" applyAlignment="1">
      <alignment horizontal="center"/>
    </xf>
    <xf numFmtId="0" fontId="0" fillId="35" borderId="12" xfId="0" applyNumberFormat="1" applyFill="1" applyBorder="1" applyAlignment="1">
      <alignment horizontal="center"/>
    </xf>
    <xf numFmtId="0" fontId="0" fillId="35" borderId="13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2" fontId="0" fillId="35" borderId="18" xfId="0" applyNumberFormat="1" applyFill="1" applyBorder="1" applyAlignment="1">
      <alignment horizontal="center"/>
    </xf>
    <xf numFmtId="2" fontId="0" fillId="35" borderId="12" xfId="0" applyNumberFormat="1" applyFill="1" applyBorder="1" applyAlignment="1">
      <alignment horizontal="center"/>
    </xf>
    <xf numFmtId="2" fontId="0" fillId="35" borderId="13" xfId="0" applyNumberFormat="1" applyFill="1" applyBorder="1" applyAlignment="1">
      <alignment horizontal="center"/>
    </xf>
    <xf numFmtId="2" fontId="0" fillId="35" borderId="18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20" fillId="36" borderId="11" xfId="0" applyNumberFormat="1" applyFont="1" applyFill="1" applyBorder="1"/>
    <xf numFmtId="0" fontId="0" fillId="0" borderId="0" xfId="0" applyFill="1"/>
    <xf numFmtId="0" fontId="16" fillId="0" borderId="0" xfId="0" applyFont="1" applyFill="1" applyBorder="1" applyAlignment="1">
      <alignment horizontal="center" vertical="center" wrapText="1"/>
    </xf>
    <xf numFmtId="0" fontId="16" fillId="35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4" fillId="35" borderId="14" xfId="0" applyFont="1" applyFill="1" applyBorder="1" applyAlignment="1">
      <alignment horizontal="center" vertical="center" wrapText="1"/>
    </xf>
    <xf numFmtId="0" fontId="25" fillId="0" borderId="0" xfId="0" applyFont="1"/>
    <xf numFmtId="0" fontId="26" fillId="33" borderId="1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 wrapText="1"/>
    </xf>
    <xf numFmtId="0" fontId="27" fillId="35" borderId="14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4" fillId="35" borderId="18" xfId="0" applyFont="1" applyFill="1" applyBorder="1" applyAlignment="1">
      <alignment horizontal="center" vertical="center" wrapText="1"/>
    </xf>
    <xf numFmtId="2" fontId="0" fillId="40" borderId="12" xfId="0" applyNumberFormat="1" applyFill="1" applyBorder="1" applyAlignment="1">
      <alignment horizontal="center" vertical="center"/>
    </xf>
    <xf numFmtId="2" fontId="0" fillId="40" borderId="13" xfId="0" applyNumberFormat="1" applyFill="1" applyBorder="1" applyAlignment="1">
      <alignment horizontal="center" vertical="center"/>
    </xf>
    <xf numFmtId="167" fontId="0" fillId="41" borderId="18" xfId="0" applyNumberFormat="1" applyFill="1" applyBorder="1" applyAlignment="1">
      <alignment horizontal="center" vertical="center"/>
    </xf>
    <xf numFmtId="166" fontId="0" fillId="41" borderId="12" xfId="0" applyNumberFormat="1" applyFill="1" applyBorder="1" applyAlignment="1">
      <alignment horizontal="center" vertical="center"/>
    </xf>
    <xf numFmtId="167" fontId="0" fillId="41" borderId="12" xfId="0" applyNumberFormat="1" applyFill="1" applyBorder="1" applyAlignment="1">
      <alignment horizontal="center" vertical="center"/>
    </xf>
    <xf numFmtId="167" fontId="0" fillId="41" borderId="13" xfId="0" applyNumberFormat="1" applyFill="1" applyBorder="1" applyAlignment="1">
      <alignment horizontal="center" vertical="center"/>
    </xf>
    <xf numFmtId="2" fontId="0" fillId="41" borderId="18" xfId="0" applyNumberFormat="1" applyFill="1" applyBorder="1" applyAlignment="1">
      <alignment horizontal="center" vertical="center"/>
    </xf>
    <xf numFmtId="0" fontId="16" fillId="35" borderId="22" xfId="0" applyFont="1" applyFill="1" applyBorder="1" applyAlignment="1">
      <alignment horizontal="center" vertical="center" wrapText="1"/>
    </xf>
    <xf numFmtId="2" fontId="0" fillId="41" borderId="13" xfId="0" applyNumberFormat="1" applyFill="1" applyBorder="1" applyAlignment="1">
      <alignment horizontal="center" vertical="center"/>
    </xf>
    <xf numFmtId="2" fontId="0" fillId="41" borderId="23" xfId="0" applyNumberFormat="1" applyFill="1" applyBorder="1" applyAlignment="1">
      <alignment horizontal="center" vertical="center"/>
    </xf>
    <xf numFmtId="2" fontId="0" fillId="41" borderId="24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6" fillId="36" borderId="11" xfId="0" applyFont="1" applyFill="1" applyBorder="1" applyAlignment="1">
      <alignment horizontal="center" vertical="center" wrapText="1"/>
    </xf>
    <xf numFmtId="0" fontId="27" fillId="35" borderId="22" xfId="0" applyFont="1" applyFill="1" applyBorder="1" applyAlignment="1">
      <alignment horizontal="center" vertical="center"/>
    </xf>
    <xf numFmtId="0" fontId="27" fillId="35" borderId="26" xfId="0" applyFont="1" applyFill="1" applyBorder="1" applyAlignment="1">
      <alignment horizontal="center" vertical="center"/>
    </xf>
    <xf numFmtId="0" fontId="27" fillId="35" borderId="22" xfId="0" applyFont="1" applyFill="1" applyBorder="1" applyAlignment="1">
      <alignment horizontal="center" vertical="center" wrapText="1"/>
    </xf>
    <xf numFmtId="0" fontId="27" fillId="35" borderId="26" xfId="0" applyFont="1" applyFill="1" applyBorder="1" applyAlignment="1">
      <alignment horizontal="center" vertical="center" wrapText="1"/>
    </xf>
    <xf numFmtId="0" fontId="31" fillId="42" borderId="11" xfId="0" applyFont="1" applyFill="1" applyBorder="1" applyAlignment="1">
      <alignment horizontal="center" vertical="center"/>
    </xf>
    <xf numFmtId="0" fontId="16" fillId="43" borderId="11" xfId="0" applyFont="1" applyFill="1" applyBorder="1" applyAlignment="1">
      <alignment horizontal="center" vertical="center"/>
    </xf>
    <xf numFmtId="165" fontId="0" fillId="0" borderId="0" xfId="0" applyNumberFormat="1"/>
    <xf numFmtId="0" fontId="21" fillId="43" borderId="11" xfId="0" applyFont="1" applyFill="1" applyBorder="1" applyAlignment="1">
      <alignment horizontal="center" vertical="center"/>
    </xf>
    <xf numFmtId="2" fontId="22" fillId="41" borderId="11" xfId="0" applyNumberFormat="1" applyFont="1" applyFill="1" applyBorder="1" applyAlignment="1">
      <alignment horizontal="center" vertical="center"/>
    </xf>
    <xf numFmtId="177" fontId="22" fillId="41" borderId="11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6" fillId="36" borderId="23" xfId="0" applyFont="1" applyFill="1" applyBorder="1" applyAlignment="1">
      <alignment horizontal="center" vertical="center" wrapText="1"/>
    </xf>
    <xf numFmtId="0" fontId="26" fillId="36" borderId="19" xfId="0" applyFont="1" applyFill="1" applyBorder="1" applyAlignment="1">
      <alignment horizontal="center" vertical="center" wrapText="1"/>
    </xf>
    <xf numFmtId="0" fontId="26" fillId="36" borderId="24" xfId="0" applyFont="1" applyFill="1" applyBorder="1" applyAlignment="1">
      <alignment horizontal="center" vertical="center" wrapText="1"/>
    </xf>
    <xf numFmtId="0" fontId="26" fillId="36" borderId="16" xfId="0" applyFont="1" applyFill="1" applyBorder="1" applyAlignment="1">
      <alignment horizontal="center" vertical="center" wrapText="1"/>
    </xf>
    <xf numFmtId="1" fontId="22" fillId="41" borderId="11" xfId="0" applyNumberFormat="1" applyFont="1" applyFill="1" applyBorder="1" applyAlignment="1">
      <alignment horizontal="center" vertical="center"/>
    </xf>
    <xf numFmtId="191" fontId="22" fillId="41" borderId="11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2" fontId="0" fillId="41" borderId="25" xfId="0" applyNumberFormat="1" applyFill="1" applyBorder="1" applyAlignment="1">
      <alignment horizontal="center" vertical="center"/>
    </xf>
    <xf numFmtId="0" fontId="0" fillId="41" borderId="25" xfId="0" applyFill="1" applyBorder="1" applyAlignment="1">
      <alignment horizontal="center" vertical="center"/>
    </xf>
    <xf numFmtId="0" fontId="23" fillId="35" borderId="18" xfId="0" applyFont="1" applyFill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23" fillId="35" borderId="18" xfId="0" applyFont="1" applyFill="1" applyBorder="1" applyAlignment="1">
      <alignment horizontal="center" wrapText="1"/>
    </xf>
    <xf numFmtId="2" fontId="0" fillId="0" borderId="2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7" fontId="23" fillId="43" borderId="11" xfId="0" applyNumberFormat="1" applyFont="1" applyFill="1" applyBorder="1" applyAlignment="1">
      <alignment horizontal="center"/>
    </xf>
    <xf numFmtId="0" fontId="23" fillId="4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of Apple Inc (AAPL)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1'!$A$2:$A$253</c:f>
              <c:numCache>
                <c:formatCode>m/d/yy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'Part 1'!$C$2:$C$253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3-5F4E-B453-163E02B4B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5566863"/>
        <c:axId val="885900127"/>
      </c:lineChart>
      <c:dateAx>
        <c:axId val="8855668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00127"/>
        <c:crosses val="autoZero"/>
        <c:auto val="1"/>
        <c:lblOffset val="100"/>
        <c:baseTimeUnit val="days"/>
      </c:dateAx>
      <c:valAx>
        <c:axId val="88590012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668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of Honeywell</a:t>
            </a:r>
            <a:r>
              <a:rPr lang="en-GB" baseline="0"/>
              <a:t> Inc (HON)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1'!$A$2:$A$253</c:f>
              <c:numCache>
                <c:formatCode>m/d/yy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'Part 1'!$E$2:$E$253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0-7849-B976-92C54AC56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5096191"/>
        <c:axId val="819647423"/>
      </c:lineChart>
      <c:dateAx>
        <c:axId val="8850961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47423"/>
        <c:crosses val="autoZero"/>
        <c:auto val="1"/>
        <c:lblOffset val="100"/>
        <c:baseTimeUnit val="days"/>
      </c:dateAx>
      <c:valAx>
        <c:axId val="81964742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961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Observed vs Forecasted</a:t>
            </a:r>
            <a:r>
              <a:rPr lang="en-GB" baseline="0"/>
              <a:t> values </a:t>
            </a:r>
            <a:r>
              <a:rPr lang="en-GB"/>
              <a:t>of Apple Inc (AAPL)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1'!$A$2:$A$253</c:f>
              <c:numCache>
                <c:formatCode>m/d/yy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'Part 2'!$C$2:$C$253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9-834F-BC80-1F54E1F46559}"/>
            </c:ext>
          </c:extLst>
        </c:ser>
        <c:ser>
          <c:idx val="1"/>
          <c:order val="1"/>
          <c:tx>
            <c:v>Trend-Based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2'!$J$6:$J$258</c:f>
              <c:numCache>
                <c:formatCode>0.00</c:formatCode>
                <c:ptCount val="253"/>
                <c:pt idx="0">
                  <c:v>64.615866400000002</c:v>
                </c:pt>
                <c:pt idx="1">
                  <c:v>64.659874000000002</c:v>
                </c:pt>
                <c:pt idx="2">
                  <c:v>64.949240800000013</c:v>
                </c:pt>
                <c:pt idx="3">
                  <c:v>65.282854299999997</c:v>
                </c:pt>
                <c:pt idx="4">
                  <c:v>65.410451399999999</c:v>
                </c:pt>
                <c:pt idx="5">
                  <c:v>65.188450500000002</c:v>
                </c:pt>
                <c:pt idx="6">
                  <c:v>64.836884800000007</c:v>
                </c:pt>
                <c:pt idx="7">
                  <c:v>64.554897100000005</c:v>
                </c:pt>
                <c:pt idx="8">
                  <c:v>64.85507650000001</c:v>
                </c:pt>
                <c:pt idx="9">
                  <c:v>64.948748600000002</c:v>
                </c:pt>
                <c:pt idx="10">
                  <c:v>65.364476800000006</c:v>
                </c:pt>
                <c:pt idx="11">
                  <c:v>65.578855300000015</c:v>
                </c:pt>
                <c:pt idx="12">
                  <c:v>65.354885400000001</c:v>
                </c:pt>
                <c:pt idx="13">
                  <c:v>64.722078200000013</c:v>
                </c:pt>
                <c:pt idx="14">
                  <c:v>64.433451700000006</c:v>
                </c:pt>
                <c:pt idx="15">
                  <c:v>64.672413599999999</c:v>
                </c:pt>
                <c:pt idx="16">
                  <c:v>65.456906399999994</c:v>
                </c:pt>
                <c:pt idx="17">
                  <c:v>65.707671400000009</c:v>
                </c:pt>
                <c:pt idx="18">
                  <c:v>65.928195200000005</c:v>
                </c:pt>
                <c:pt idx="19">
                  <c:v>66.208213700000002</c:v>
                </c:pt>
                <c:pt idx="20">
                  <c:v>66.428490999999994</c:v>
                </c:pt>
                <c:pt idx="21">
                  <c:v>66.993205200000006</c:v>
                </c:pt>
                <c:pt idx="22">
                  <c:v>67.818758299999999</c:v>
                </c:pt>
                <c:pt idx="23">
                  <c:v>68.418624100000002</c:v>
                </c:pt>
                <c:pt idx="24">
                  <c:v>68.715605800000006</c:v>
                </c:pt>
                <c:pt idx="25">
                  <c:v>68.836559300000005</c:v>
                </c:pt>
                <c:pt idx="26">
                  <c:v>68.780755799999994</c:v>
                </c:pt>
                <c:pt idx="27">
                  <c:v>69.183699100000013</c:v>
                </c:pt>
                <c:pt idx="28">
                  <c:v>69.524933700000005</c:v>
                </c:pt>
                <c:pt idx="29">
                  <c:v>70.309429300000005</c:v>
                </c:pt>
                <c:pt idx="30">
                  <c:v>70.839966600000011</c:v>
                </c:pt>
                <c:pt idx="31">
                  <c:v>71.284950899999998</c:v>
                </c:pt>
                <c:pt idx="32">
                  <c:v>71.754518599999997</c:v>
                </c:pt>
                <c:pt idx="33">
                  <c:v>72.652353399999996</c:v>
                </c:pt>
                <c:pt idx="34">
                  <c:v>73.006367999999995</c:v>
                </c:pt>
                <c:pt idx="35">
                  <c:v>73.405868499999997</c:v>
                </c:pt>
                <c:pt idx="36">
                  <c:v>73.46315469999999</c:v>
                </c:pt>
                <c:pt idx="37">
                  <c:v>73.875930300000007</c:v>
                </c:pt>
                <c:pt idx="38">
                  <c:v>74.852189800000005</c:v>
                </c:pt>
                <c:pt idx="39">
                  <c:v>75.59734730000001</c:v>
                </c:pt>
                <c:pt idx="40">
                  <c:v>76.735612400000008</c:v>
                </c:pt>
                <c:pt idx="41">
                  <c:v>76.996456199999997</c:v>
                </c:pt>
                <c:pt idx="42">
                  <c:v>76.892216400000009</c:v>
                </c:pt>
                <c:pt idx="43">
                  <c:v>77.129461500000005</c:v>
                </c:pt>
                <c:pt idx="44">
                  <c:v>77.589195899999993</c:v>
                </c:pt>
                <c:pt idx="45">
                  <c:v>77.793002900000005</c:v>
                </c:pt>
                <c:pt idx="46">
                  <c:v>78.012299100000007</c:v>
                </c:pt>
                <c:pt idx="47">
                  <c:v>78.225694200000007</c:v>
                </c:pt>
                <c:pt idx="48">
                  <c:v>78.250524200000001</c:v>
                </c:pt>
                <c:pt idx="49">
                  <c:v>77.365229800000009</c:v>
                </c:pt>
                <c:pt idx="50">
                  <c:v>77.5267494</c:v>
                </c:pt>
                <c:pt idx="51">
                  <c:v>78.342470599999999</c:v>
                </c:pt>
                <c:pt idx="52">
                  <c:v>78.986338700000019</c:v>
                </c:pt>
                <c:pt idx="53">
                  <c:v>78.081380299999992</c:v>
                </c:pt>
                <c:pt idx="54">
                  <c:v>77.079063099999999</c:v>
                </c:pt>
                <c:pt idx="55">
                  <c:v>77.30081770000001</c:v>
                </c:pt>
                <c:pt idx="56">
                  <c:v>77.913224800000009</c:v>
                </c:pt>
                <c:pt idx="57">
                  <c:v>78.9548731</c:v>
                </c:pt>
                <c:pt idx="58">
                  <c:v>79.175841800000001</c:v>
                </c:pt>
                <c:pt idx="59">
                  <c:v>79.248439399999995</c:v>
                </c:pt>
                <c:pt idx="60">
                  <c:v>79.044667900000007</c:v>
                </c:pt>
                <c:pt idx="61">
                  <c:v>79.615647699999997</c:v>
                </c:pt>
                <c:pt idx="62">
                  <c:v>79.888937099999993</c:v>
                </c:pt>
                <c:pt idx="63">
                  <c:v>80.050843500000013</c:v>
                </c:pt>
                <c:pt idx="64">
                  <c:v>79.542458000000011</c:v>
                </c:pt>
                <c:pt idx="65">
                  <c:v>79.504506299999989</c:v>
                </c:pt>
                <c:pt idx="66">
                  <c:v>79.227521900000013</c:v>
                </c:pt>
                <c:pt idx="67">
                  <c:v>78.348506599999993</c:v>
                </c:pt>
                <c:pt idx="68">
                  <c:v>76.296974700000007</c:v>
                </c:pt>
                <c:pt idx="69">
                  <c:v>73.762932399999997</c:v>
                </c:pt>
                <c:pt idx="70">
                  <c:v>72.555178600000005</c:v>
                </c:pt>
                <c:pt idx="71">
                  <c:v>70.143120500000009</c:v>
                </c:pt>
                <c:pt idx="72">
                  <c:v>68.689429400000009</c:v>
                </c:pt>
                <c:pt idx="73">
                  <c:v>70.356035700000007</c:v>
                </c:pt>
                <c:pt idx="74">
                  <c:v>70.82277599999999</c:v>
                </c:pt>
                <c:pt idx="75">
                  <c:v>72.694410500000004</c:v>
                </c:pt>
                <c:pt idx="76">
                  <c:v>72.878001900000001</c:v>
                </c:pt>
                <c:pt idx="77">
                  <c:v>72.196128600000009</c:v>
                </c:pt>
                <c:pt idx="78">
                  <c:v>69.501913300000012</c:v>
                </c:pt>
                <c:pt idx="79">
                  <c:v>69.267806899999997</c:v>
                </c:pt>
                <c:pt idx="80">
                  <c:v>68.485638500000007</c:v>
                </c:pt>
                <c:pt idx="81">
                  <c:v>65.453314300000002</c:v>
                </c:pt>
                <c:pt idx="82">
                  <c:v>66.357958100000005</c:v>
                </c:pt>
                <c:pt idx="83">
                  <c:v>63.446878000000005</c:v>
                </c:pt>
                <c:pt idx="84">
                  <c:v>62.648442299999999</c:v>
                </c:pt>
                <c:pt idx="85">
                  <c:v>61.796041000000002</c:v>
                </c:pt>
                <c:pt idx="86">
                  <c:v>60.795780700000009</c:v>
                </c:pt>
                <c:pt idx="87">
                  <c:v>59.081613500000003</c:v>
                </c:pt>
                <c:pt idx="88">
                  <c:v>57.207020100000001</c:v>
                </c:pt>
                <c:pt idx="89">
                  <c:v>58.253362499999994</c:v>
                </c:pt>
                <c:pt idx="90">
                  <c:v>59.160472300000002</c:v>
                </c:pt>
                <c:pt idx="91">
                  <c:v>61.322896400000005</c:v>
                </c:pt>
                <c:pt idx="92">
                  <c:v>61.711024999999999</c:v>
                </c:pt>
                <c:pt idx="93">
                  <c:v>62.220148500000001</c:v>
                </c:pt>
                <c:pt idx="94">
                  <c:v>62.482595900000007</c:v>
                </c:pt>
                <c:pt idx="95">
                  <c:v>61.210031100000009</c:v>
                </c:pt>
                <c:pt idx="96">
                  <c:v>67.384905700206474</c:v>
                </c:pt>
                <c:pt idx="97">
                  <c:v>67.783795568241374</c:v>
                </c:pt>
                <c:pt idx="98">
                  <c:v>68.182685436276287</c:v>
                </c:pt>
                <c:pt idx="99">
                  <c:v>68.581575304311201</c:v>
                </c:pt>
                <c:pt idx="100">
                  <c:v>68.980465172346101</c:v>
                </c:pt>
                <c:pt idx="101">
                  <c:v>69.379355040381014</c:v>
                </c:pt>
                <c:pt idx="102">
                  <c:v>69.778244908415928</c:v>
                </c:pt>
                <c:pt idx="103">
                  <c:v>70.177134776450828</c:v>
                </c:pt>
                <c:pt idx="104">
                  <c:v>70.576024644485756</c:v>
                </c:pt>
                <c:pt idx="105">
                  <c:v>70.974914512520655</c:v>
                </c:pt>
                <c:pt idx="106">
                  <c:v>71.373804380555569</c:v>
                </c:pt>
                <c:pt idx="107">
                  <c:v>71.772694248590483</c:v>
                </c:pt>
                <c:pt idx="108">
                  <c:v>72.171584116625382</c:v>
                </c:pt>
                <c:pt idx="109">
                  <c:v>72.570473984660296</c:v>
                </c:pt>
                <c:pt idx="110">
                  <c:v>72.96936385269521</c:v>
                </c:pt>
                <c:pt idx="111">
                  <c:v>73.36825372073011</c:v>
                </c:pt>
                <c:pt idx="112">
                  <c:v>73.767143588765023</c:v>
                </c:pt>
                <c:pt idx="113">
                  <c:v>74.166033456799937</c:v>
                </c:pt>
                <c:pt idx="114">
                  <c:v>74.564923324834837</c:v>
                </c:pt>
                <c:pt idx="115">
                  <c:v>74.96381319286975</c:v>
                </c:pt>
                <c:pt idx="116">
                  <c:v>75.362703060904664</c:v>
                </c:pt>
                <c:pt idx="117">
                  <c:v>75.761592928939564</c:v>
                </c:pt>
                <c:pt idx="118">
                  <c:v>76.160482796974492</c:v>
                </c:pt>
                <c:pt idx="119">
                  <c:v>76.559372665009391</c:v>
                </c:pt>
                <c:pt idx="120">
                  <c:v>76.958262533044305</c:v>
                </c:pt>
                <c:pt idx="121">
                  <c:v>77.357152401079219</c:v>
                </c:pt>
                <c:pt idx="122">
                  <c:v>77.756042269114118</c:v>
                </c:pt>
                <c:pt idx="123">
                  <c:v>78.154932137149032</c:v>
                </c:pt>
                <c:pt idx="124">
                  <c:v>78.553822005183946</c:v>
                </c:pt>
                <c:pt idx="125">
                  <c:v>78.952711873218846</c:v>
                </c:pt>
                <c:pt idx="126">
                  <c:v>79.351601741253759</c:v>
                </c:pt>
                <c:pt idx="127">
                  <c:v>79.750491609288673</c:v>
                </c:pt>
                <c:pt idx="128">
                  <c:v>80.149381477323573</c:v>
                </c:pt>
                <c:pt idx="129">
                  <c:v>80.548271345358501</c:v>
                </c:pt>
                <c:pt idx="130">
                  <c:v>80.9471612133934</c:v>
                </c:pt>
                <c:pt idx="131">
                  <c:v>81.346051081428314</c:v>
                </c:pt>
                <c:pt idx="132">
                  <c:v>81.744940949463228</c:v>
                </c:pt>
                <c:pt idx="133">
                  <c:v>82.143830817498127</c:v>
                </c:pt>
                <c:pt idx="134">
                  <c:v>82.542720685533041</c:v>
                </c:pt>
                <c:pt idx="135">
                  <c:v>82.941610553567955</c:v>
                </c:pt>
                <c:pt idx="136">
                  <c:v>83.340500421602854</c:v>
                </c:pt>
                <c:pt idx="137">
                  <c:v>83.739390289637768</c:v>
                </c:pt>
                <c:pt idx="138">
                  <c:v>84.138280157672682</c:v>
                </c:pt>
                <c:pt idx="139">
                  <c:v>84.537170025707582</c:v>
                </c:pt>
                <c:pt idx="140">
                  <c:v>84.936059893742495</c:v>
                </c:pt>
                <c:pt idx="141">
                  <c:v>85.334949761777409</c:v>
                </c:pt>
                <c:pt idx="142">
                  <c:v>85.733839629812309</c:v>
                </c:pt>
                <c:pt idx="143">
                  <c:v>86.132729497847237</c:v>
                </c:pt>
                <c:pt idx="144">
                  <c:v>86.531619365882136</c:v>
                </c:pt>
                <c:pt idx="145">
                  <c:v>86.93050923391705</c:v>
                </c:pt>
                <c:pt idx="146">
                  <c:v>87.329399101951964</c:v>
                </c:pt>
                <c:pt idx="147">
                  <c:v>87.728288969986863</c:v>
                </c:pt>
                <c:pt idx="148">
                  <c:v>88.127178838021777</c:v>
                </c:pt>
                <c:pt idx="149">
                  <c:v>88.526068706056691</c:v>
                </c:pt>
                <c:pt idx="150">
                  <c:v>88.92495857409159</c:v>
                </c:pt>
                <c:pt idx="151">
                  <c:v>89.323848442126504</c:v>
                </c:pt>
                <c:pt idx="152">
                  <c:v>89.722738310161418</c:v>
                </c:pt>
                <c:pt idx="153">
                  <c:v>90.121628178196318</c:v>
                </c:pt>
                <c:pt idx="154">
                  <c:v>90.520518046231246</c:v>
                </c:pt>
                <c:pt idx="155">
                  <c:v>90.919407914266145</c:v>
                </c:pt>
                <c:pt idx="156">
                  <c:v>91.318297782301059</c:v>
                </c:pt>
                <c:pt idx="157">
                  <c:v>91.717187650335958</c:v>
                </c:pt>
                <c:pt idx="158">
                  <c:v>92.116077518370872</c:v>
                </c:pt>
                <c:pt idx="159">
                  <c:v>92.514967386405786</c:v>
                </c:pt>
                <c:pt idx="160">
                  <c:v>92.9138572544407</c:v>
                </c:pt>
                <c:pt idx="161">
                  <c:v>93.312747122475599</c:v>
                </c:pt>
                <c:pt idx="162">
                  <c:v>93.711636990510513</c:v>
                </c:pt>
                <c:pt idx="163">
                  <c:v>94.110526858545427</c:v>
                </c:pt>
                <c:pt idx="164">
                  <c:v>94.509416726580326</c:v>
                </c:pt>
                <c:pt idx="165">
                  <c:v>94.90830659461524</c:v>
                </c:pt>
                <c:pt idx="166">
                  <c:v>95.307196462650154</c:v>
                </c:pt>
                <c:pt idx="167">
                  <c:v>95.706086330685068</c:v>
                </c:pt>
                <c:pt idx="168">
                  <c:v>96.104976198719967</c:v>
                </c:pt>
                <c:pt idx="169">
                  <c:v>96.503866066754881</c:v>
                </c:pt>
                <c:pt idx="170">
                  <c:v>96.902755934789795</c:v>
                </c:pt>
                <c:pt idx="171">
                  <c:v>97.301645802824694</c:v>
                </c:pt>
                <c:pt idx="172">
                  <c:v>97.700535670859608</c:v>
                </c:pt>
                <c:pt idx="173">
                  <c:v>98.099425538894522</c:v>
                </c:pt>
                <c:pt idx="174">
                  <c:v>98.498315406929436</c:v>
                </c:pt>
                <c:pt idx="175">
                  <c:v>98.897205274964335</c:v>
                </c:pt>
                <c:pt idx="176">
                  <c:v>99.296095142999249</c:v>
                </c:pt>
                <c:pt idx="177">
                  <c:v>99.694985011034163</c:v>
                </c:pt>
                <c:pt idx="178">
                  <c:v>100.09387487906908</c:v>
                </c:pt>
                <c:pt idx="179">
                  <c:v>100.49276474710398</c:v>
                </c:pt>
                <c:pt idx="180">
                  <c:v>100.89165461513889</c:v>
                </c:pt>
                <c:pt idx="181">
                  <c:v>101.2905444831738</c:v>
                </c:pt>
                <c:pt idx="182">
                  <c:v>101.6894343512087</c:v>
                </c:pt>
                <c:pt idx="183">
                  <c:v>102.08832421924362</c:v>
                </c:pt>
                <c:pt idx="184">
                  <c:v>102.48721408727853</c:v>
                </c:pt>
                <c:pt idx="185">
                  <c:v>102.88610395531344</c:v>
                </c:pt>
                <c:pt idx="186">
                  <c:v>103.28499382334834</c:v>
                </c:pt>
                <c:pt idx="187">
                  <c:v>103.68388369138326</c:v>
                </c:pt>
                <c:pt idx="188">
                  <c:v>104.08277355941817</c:v>
                </c:pt>
                <c:pt idx="189">
                  <c:v>104.48166342745307</c:v>
                </c:pt>
                <c:pt idx="190">
                  <c:v>104.88055329548799</c:v>
                </c:pt>
                <c:pt idx="191">
                  <c:v>105.2794431635229</c:v>
                </c:pt>
                <c:pt idx="192">
                  <c:v>105.67833303155781</c:v>
                </c:pt>
                <c:pt idx="193">
                  <c:v>106.07722289959271</c:v>
                </c:pt>
                <c:pt idx="194">
                  <c:v>106.47611276762763</c:v>
                </c:pt>
                <c:pt idx="195">
                  <c:v>106.87500263566254</c:v>
                </c:pt>
                <c:pt idx="196">
                  <c:v>107.27389250369744</c:v>
                </c:pt>
                <c:pt idx="197">
                  <c:v>107.67278237173235</c:v>
                </c:pt>
                <c:pt idx="198">
                  <c:v>108.07167223976727</c:v>
                </c:pt>
                <c:pt idx="199">
                  <c:v>108.47056210780218</c:v>
                </c:pt>
                <c:pt idx="200">
                  <c:v>108.86945197583708</c:v>
                </c:pt>
                <c:pt idx="201">
                  <c:v>109.26834184387199</c:v>
                </c:pt>
                <c:pt idx="202">
                  <c:v>109.66723171190691</c:v>
                </c:pt>
                <c:pt idx="203">
                  <c:v>110.06612157994182</c:v>
                </c:pt>
                <c:pt idx="204">
                  <c:v>110.46501144797672</c:v>
                </c:pt>
                <c:pt idx="205">
                  <c:v>110.86390131601163</c:v>
                </c:pt>
                <c:pt idx="206">
                  <c:v>111.26279118404655</c:v>
                </c:pt>
                <c:pt idx="207">
                  <c:v>111.66168105208145</c:v>
                </c:pt>
                <c:pt idx="208">
                  <c:v>112.06057092011636</c:v>
                </c:pt>
                <c:pt idx="209">
                  <c:v>112.45946078815128</c:v>
                </c:pt>
                <c:pt idx="210">
                  <c:v>112.85835065618619</c:v>
                </c:pt>
                <c:pt idx="211">
                  <c:v>113.25724052422109</c:v>
                </c:pt>
                <c:pt idx="212">
                  <c:v>113.656130392256</c:v>
                </c:pt>
                <c:pt idx="213">
                  <c:v>114.05502026029092</c:v>
                </c:pt>
                <c:pt idx="214">
                  <c:v>114.45391012832582</c:v>
                </c:pt>
                <c:pt idx="215">
                  <c:v>114.85279999636073</c:v>
                </c:pt>
                <c:pt idx="216">
                  <c:v>115.25168986439564</c:v>
                </c:pt>
                <c:pt idx="217">
                  <c:v>115.65057973243056</c:v>
                </c:pt>
                <c:pt idx="218">
                  <c:v>116.04946960046546</c:v>
                </c:pt>
                <c:pt idx="219">
                  <c:v>116.44835946850037</c:v>
                </c:pt>
                <c:pt idx="220">
                  <c:v>116.84724933653528</c:v>
                </c:pt>
                <c:pt idx="221">
                  <c:v>117.24613920457018</c:v>
                </c:pt>
                <c:pt idx="222">
                  <c:v>117.6450290726051</c:v>
                </c:pt>
                <c:pt idx="223">
                  <c:v>118.04391894064001</c:v>
                </c:pt>
                <c:pt idx="224">
                  <c:v>118.44280880867493</c:v>
                </c:pt>
                <c:pt idx="225">
                  <c:v>118.84169867670983</c:v>
                </c:pt>
                <c:pt idx="226">
                  <c:v>119.24058854474474</c:v>
                </c:pt>
                <c:pt idx="227">
                  <c:v>119.63947841277965</c:v>
                </c:pt>
                <c:pt idx="228">
                  <c:v>120.03836828081455</c:v>
                </c:pt>
                <c:pt idx="229">
                  <c:v>120.43725814884947</c:v>
                </c:pt>
                <c:pt idx="230">
                  <c:v>120.83614801688438</c:v>
                </c:pt>
                <c:pt idx="231">
                  <c:v>121.23503788491929</c:v>
                </c:pt>
                <c:pt idx="232">
                  <c:v>121.63392775295419</c:v>
                </c:pt>
                <c:pt idx="233">
                  <c:v>122.03281762098911</c:v>
                </c:pt>
                <c:pt idx="234">
                  <c:v>122.43170748902402</c:v>
                </c:pt>
                <c:pt idx="235">
                  <c:v>122.83059735705892</c:v>
                </c:pt>
                <c:pt idx="236">
                  <c:v>123.22948722509383</c:v>
                </c:pt>
                <c:pt idx="237">
                  <c:v>123.62837709312875</c:v>
                </c:pt>
                <c:pt idx="238">
                  <c:v>124.02726696116366</c:v>
                </c:pt>
                <c:pt idx="239">
                  <c:v>124.42615682919856</c:v>
                </c:pt>
                <c:pt idx="240">
                  <c:v>124.82504669723347</c:v>
                </c:pt>
                <c:pt idx="241">
                  <c:v>125.22393656526839</c:v>
                </c:pt>
                <c:pt idx="242">
                  <c:v>125.6228264333033</c:v>
                </c:pt>
                <c:pt idx="243">
                  <c:v>126.0217163013382</c:v>
                </c:pt>
                <c:pt idx="244">
                  <c:v>126.42060616937312</c:v>
                </c:pt>
                <c:pt idx="245">
                  <c:v>126.81949603740803</c:v>
                </c:pt>
                <c:pt idx="246">
                  <c:v>127.21838590544293</c:v>
                </c:pt>
                <c:pt idx="247">
                  <c:v>127.61727577347784</c:v>
                </c:pt>
                <c:pt idx="248">
                  <c:v>128.01616564151277</c:v>
                </c:pt>
                <c:pt idx="249">
                  <c:v>128.41505550954767</c:v>
                </c:pt>
                <c:pt idx="250">
                  <c:v>128.81394537758257</c:v>
                </c:pt>
                <c:pt idx="251">
                  <c:v>129.2128352456175</c:v>
                </c:pt>
                <c:pt idx="252">
                  <c:v>129.6117251136524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9-834F-BC80-1F54E1F46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5566863"/>
        <c:axId val="885900127"/>
      </c:lineChart>
      <c:dateAx>
        <c:axId val="8855668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00127"/>
        <c:crosses val="autoZero"/>
        <c:auto val="1"/>
        <c:lblOffset val="100"/>
        <c:baseTimeUnit val="days"/>
      </c:dateAx>
      <c:valAx>
        <c:axId val="88590012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668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Observed vs Forecasted</a:t>
            </a:r>
            <a:r>
              <a:rPr lang="en-GB" baseline="0"/>
              <a:t> values </a:t>
            </a:r>
            <a:r>
              <a:rPr lang="en-GB"/>
              <a:t>of Honeywell</a:t>
            </a:r>
            <a:r>
              <a:rPr lang="en-GB" baseline="0"/>
              <a:t> Inc (HON)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1'!$A$2:$A$253</c:f>
              <c:numCache>
                <c:formatCode>m/d/yy</c:formatCode>
                <c:ptCount val="252"/>
                <c:pt idx="0">
                  <c:v>43777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43787</c:v>
                </c:pt>
                <c:pt idx="7">
                  <c:v>43788</c:v>
                </c:pt>
                <c:pt idx="8">
                  <c:v>43789</c:v>
                </c:pt>
                <c:pt idx="9">
                  <c:v>43790</c:v>
                </c:pt>
                <c:pt idx="10">
                  <c:v>43791</c:v>
                </c:pt>
                <c:pt idx="11">
                  <c:v>43794</c:v>
                </c:pt>
                <c:pt idx="12">
                  <c:v>43795</c:v>
                </c:pt>
                <c:pt idx="13">
                  <c:v>43796</c:v>
                </c:pt>
                <c:pt idx="14">
                  <c:v>43798</c:v>
                </c:pt>
                <c:pt idx="15">
                  <c:v>43801</c:v>
                </c:pt>
                <c:pt idx="16">
                  <c:v>43802</c:v>
                </c:pt>
                <c:pt idx="17">
                  <c:v>43803</c:v>
                </c:pt>
                <c:pt idx="18">
                  <c:v>43804</c:v>
                </c:pt>
                <c:pt idx="19">
                  <c:v>43805</c:v>
                </c:pt>
                <c:pt idx="20">
                  <c:v>43808</c:v>
                </c:pt>
                <c:pt idx="21">
                  <c:v>43809</c:v>
                </c:pt>
                <c:pt idx="22">
                  <c:v>43810</c:v>
                </c:pt>
                <c:pt idx="23">
                  <c:v>43811</c:v>
                </c:pt>
                <c:pt idx="24">
                  <c:v>43812</c:v>
                </c:pt>
                <c:pt idx="25">
                  <c:v>43815</c:v>
                </c:pt>
                <c:pt idx="26">
                  <c:v>43816</c:v>
                </c:pt>
                <c:pt idx="27">
                  <c:v>43817</c:v>
                </c:pt>
                <c:pt idx="28">
                  <c:v>43818</c:v>
                </c:pt>
                <c:pt idx="29">
                  <c:v>43819</c:v>
                </c:pt>
                <c:pt idx="30">
                  <c:v>43822</c:v>
                </c:pt>
                <c:pt idx="31">
                  <c:v>43823</c:v>
                </c:pt>
                <c:pt idx="32">
                  <c:v>43825</c:v>
                </c:pt>
                <c:pt idx="33">
                  <c:v>43826</c:v>
                </c:pt>
                <c:pt idx="34">
                  <c:v>43829</c:v>
                </c:pt>
                <c:pt idx="35">
                  <c:v>43830</c:v>
                </c:pt>
                <c:pt idx="36">
                  <c:v>43832</c:v>
                </c:pt>
                <c:pt idx="37">
                  <c:v>43833</c:v>
                </c:pt>
                <c:pt idx="38">
                  <c:v>43836</c:v>
                </c:pt>
                <c:pt idx="39">
                  <c:v>43837</c:v>
                </c:pt>
                <c:pt idx="40">
                  <c:v>43838</c:v>
                </c:pt>
                <c:pt idx="41">
                  <c:v>43839</c:v>
                </c:pt>
                <c:pt idx="42">
                  <c:v>43840</c:v>
                </c:pt>
                <c:pt idx="43">
                  <c:v>43843</c:v>
                </c:pt>
                <c:pt idx="44">
                  <c:v>43844</c:v>
                </c:pt>
                <c:pt idx="45">
                  <c:v>43845</c:v>
                </c:pt>
                <c:pt idx="46">
                  <c:v>43846</c:v>
                </c:pt>
                <c:pt idx="47">
                  <c:v>43847</c:v>
                </c:pt>
                <c:pt idx="48">
                  <c:v>43851</c:v>
                </c:pt>
                <c:pt idx="49">
                  <c:v>43852</c:v>
                </c:pt>
                <c:pt idx="50">
                  <c:v>43853</c:v>
                </c:pt>
                <c:pt idx="51">
                  <c:v>43854</c:v>
                </c:pt>
                <c:pt idx="52">
                  <c:v>43857</c:v>
                </c:pt>
                <c:pt idx="53">
                  <c:v>43858</c:v>
                </c:pt>
                <c:pt idx="54">
                  <c:v>43859</c:v>
                </c:pt>
                <c:pt idx="55">
                  <c:v>43860</c:v>
                </c:pt>
                <c:pt idx="56">
                  <c:v>43861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  <c:pt idx="60">
                  <c:v>43867</c:v>
                </c:pt>
                <c:pt idx="61">
                  <c:v>43868</c:v>
                </c:pt>
                <c:pt idx="62">
                  <c:v>43871</c:v>
                </c:pt>
                <c:pt idx="63">
                  <c:v>43872</c:v>
                </c:pt>
                <c:pt idx="64">
                  <c:v>43873</c:v>
                </c:pt>
                <c:pt idx="65">
                  <c:v>43874</c:v>
                </c:pt>
                <c:pt idx="66">
                  <c:v>43875</c:v>
                </c:pt>
                <c:pt idx="67">
                  <c:v>43879</c:v>
                </c:pt>
                <c:pt idx="68">
                  <c:v>43880</c:v>
                </c:pt>
                <c:pt idx="69">
                  <c:v>43881</c:v>
                </c:pt>
                <c:pt idx="70">
                  <c:v>43882</c:v>
                </c:pt>
                <c:pt idx="71">
                  <c:v>43885</c:v>
                </c:pt>
                <c:pt idx="72">
                  <c:v>43886</c:v>
                </c:pt>
                <c:pt idx="73">
                  <c:v>43887</c:v>
                </c:pt>
                <c:pt idx="74">
                  <c:v>43888</c:v>
                </c:pt>
                <c:pt idx="75">
                  <c:v>43889</c:v>
                </c:pt>
                <c:pt idx="76">
                  <c:v>43892</c:v>
                </c:pt>
                <c:pt idx="77">
                  <c:v>43893</c:v>
                </c:pt>
                <c:pt idx="78">
                  <c:v>43894</c:v>
                </c:pt>
                <c:pt idx="79">
                  <c:v>43895</c:v>
                </c:pt>
                <c:pt idx="80">
                  <c:v>43896</c:v>
                </c:pt>
                <c:pt idx="81">
                  <c:v>43899</c:v>
                </c:pt>
                <c:pt idx="82">
                  <c:v>43900</c:v>
                </c:pt>
                <c:pt idx="83">
                  <c:v>43901</c:v>
                </c:pt>
                <c:pt idx="84">
                  <c:v>43902</c:v>
                </c:pt>
                <c:pt idx="85">
                  <c:v>43903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43913</c:v>
                </c:pt>
                <c:pt idx="92">
                  <c:v>43914</c:v>
                </c:pt>
                <c:pt idx="93">
                  <c:v>43915</c:v>
                </c:pt>
                <c:pt idx="94">
                  <c:v>43916</c:v>
                </c:pt>
                <c:pt idx="95">
                  <c:v>43917</c:v>
                </c:pt>
                <c:pt idx="96">
                  <c:v>43920</c:v>
                </c:pt>
                <c:pt idx="97">
                  <c:v>43921</c:v>
                </c:pt>
                <c:pt idx="98">
                  <c:v>43922</c:v>
                </c:pt>
                <c:pt idx="99">
                  <c:v>43923</c:v>
                </c:pt>
                <c:pt idx="100">
                  <c:v>43924</c:v>
                </c:pt>
                <c:pt idx="101">
                  <c:v>43927</c:v>
                </c:pt>
                <c:pt idx="102">
                  <c:v>43928</c:v>
                </c:pt>
                <c:pt idx="103">
                  <c:v>43929</c:v>
                </c:pt>
                <c:pt idx="104">
                  <c:v>43930</c:v>
                </c:pt>
                <c:pt idx="105">
                  <c:v>43934</c:v>
                </c:pt>
                <c:pt idx="106">
                  <c:v>43935</c:v>
                </c:pt>
                <c:pt idx="107">
                  <c:v>43936</c:v>
                </c:pt>
                <c:pt idx="108">
                  <c:v>43937</c:v>
                </c:pt>
                <c:pt idx="109">
                  <c:v>43938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43955</c:v>
                </c:pt>
                <c:pt idx="121">
                  <c:v>43956</c:v>
                </c:pt>
                <c:pt idx="122">
                  <c:v>43957</c:v>
                </c:pt>
                <c:pt idx="123">
                  <c:v>43958</c:v>
                </c:pt>
                <c:pt idx="124">
                  <c:v>43959</c:v>
                </c:pt>
                <c:pt idx="125">
                  <c:v>43962</c:v>
                </c:pt>
                <c:pt idx="126">
                  <c:v>43963</c:v>
                </c:pt>
                <c:pt idx="127">
                  <c:v>43964</c:v>
                </c:pt>
                <c:pt idx="128">
                  <c:v>43965</c:v>
                </c:pt>
                <c:pt idx="129">
                  <c:v>43966</c:v>
                </c:pt>
                <c:pt idx="130">
                  <c:v>43969</c:v>
                </c:pt>
                <c:pt idx="131">
                  <c:v>43970</c:v>
                </c:pt>
                <c:pt idx="132">
                  <c:v>43971</c:v>
                </c:pt>
                <c:pt idx="133">
                  <c:v>43972</c:v>
                </c:pt>
                <c:pt idx="134">
                  <c:v>43973</c:v>
                </c:pt>
                <c:pt idx="135">
                  <c:v>43977</c:v>
                </c:pt>
                <c:pt idx="136">
                  <c:v>43978</c:v>
                </c:pt>
                <c:pt idx="137">
                  <c:v>43979</c:v>
                </c:pt>
                <c:pt idx="138">
                  <c:v>43980</c:v>
                </c:pt>
                <c:pt idx="139">
                  <c:v>43983</c:v>
                </c:pt>
                <c:pt idx="140">
                  <c:v>43984</c:v>
                </c:pt>
                <c:pt idx="141">
                  <c:v>43985</c:v>
                </c:pt>
                <c:pt idx="142">
                  <c:v>43986</c:v>
                </c:pt>
                <c:pt idx="143">
                  <c:v>43987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44004</c:v>
                </c:pt>
                <c:pt idx="155">
                  <c:v>44005</c:v>
                </c:pt>
                <c:pt idx="156">
                  <c:v>44006</c:v>
                </c:pt>
                <c:pt idx="157">
                  <c:v>44007</c:v>
                </c:pt>
                <c:pt idx="158">
                  <c:v>44008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44025</c:v>
                </c:pt>
                <c:pt idx="169">
                  <c:v>44026</c:v>
                </c:pt>
                <c:pt idx="170">
                  <c:v>44027</c:v>
                </c:pt>
                <c:pt idx="171">
                  <c:v>44028</c:v>
                </c:pt>
                <c:pt idx="172">
                  <c:v>44029</c:v>
                </c:pt>
                <c:pt idx="173">
                  <c:v>44032</c:v>
                </c:pt>
                <c:pt idx="174">
                  <c:v>44033</c:v>
                </c:pt>
                <c:pt idx="175">
                  <c:v>44034</c:v>
                </c:pt>
                <c:pt idx="176">
                  <c:v>44035</c:v>
                </c:pt>
                <c:pt idx="177">
                  <c:v>44036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44046</c:v>
                </c:pt>
                <c:pt idx="184">
                  <c:v>44047</c:v>
                </c:pt>
                <c:pt idx="185">
                  <c:v>44048</c:v>
                </c:pt>
                <c:pt idx="186">
                  <c:v>44049</c:v>
                </c:pt>
                <c:pt idx="187">
                  <c:v>44050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44060</c:v>
                </c:pt>
                <c:pt idx="194">
                  <c:v>44061</c:v>
                </c:pt>
                <c:pt idx="195">
                  <c:v>44062</c:v>
                </c:pt>
                <c:pt idx="196">
                  <c:v>44063</c:v>
                </c:pt>
                <c:pt idx="197">
                  <c:v>44064</c:v>
                </c:pt>
                <c:pt idx="198">
                  <c:v>44067</c:v>
                </c:pt>
                <c:pt idx="199">
                  <c:v>44068</c:v>
                </c:pt>
                <c:pt idx="200">
                  <c:v>44069</c:v>
                </c:pt>
                <c:pt idx="201">
                  <c:v>44070</c:v>
                </c:pt>
                <c:pt idx="202">
                  <c:v>44071</c:v>
                </c:pt>
                <c:pt idx="203">
                  <c:v>44074</c:v>
                </c:pt>
                <c:pt idx="204">
                  <c:v>44075</c:v>
                </c:pt>
                <c:pt idx="205">
                  <c:v>44076</c:v>
                </c:pt>
                <c:pt idx="206">
                  <c:v>44077</c:v>
                </c:pt>
                <c:pt idx="207">
                  <c:v>44078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44095</c:v>
                </c:pt>
                <c:pt idx="218">
                  <c:v>44096</c:v>
                </c:pt>
                <c:pt idx="219">
                  <c:v>44097</c:v>
                </c:pt>
                <c:pt idx="220">
                  <c:v>44098</c:v>
                </c:pt>
                <c:pt idx="221">
                  <c:v>44099</c:v>
                </c:pt>
                <c:pt idx="222">
                  <c:v>44102</c:v>
                </c:pt>
                <c:pt idx="223">
                  <c:v>44103</c:v>
                </c:pt>
                <c:pt idx="224">
                  <c:v>44104</c:v>
                </c:pt>
                <c:pt idx="225">
                  <c:v>44105</c:v>
                </c:pt>
                <c:pt idx="226">
                  <c:v>44106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44116</c:v>
                </c:pt>
                <c:pt idx="233">
                  <c:v>44117</c:v>
                </c:pt>
                <c:pt idx="234">
                  <c:v>44118</c:v>
                </c:pt>
                <c:pt idx="235">
                  <c:v>44119</c:v>
                </c:pt>
                <c:pt idx="236">
                  <c:v>44120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</c:numCache>
            </c:numRef>
          </c:cat>
          <c:val>
            <c:numRef>
              <c:f>'Part 2'!$E$2:$E$253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8-E94A-91C0-948C5368A827}"/>
            </c:ext>
          </c:extLst>
        </c:ser>
        <c:ser>
          <c:idx val="1"/>
          <c:order val="1"/>
          <c:tx>
            <c:v>Trend-Based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2'!$L$6:$L$258</c:f>
              <c:numCache>
                <c:formatCode>0.00</c:formatCode>
                <c:ptCount val="253"/>
                <c:pt idx="0">
                  <c:v>177.47876720000002</c:v>
                </c:pt>
                <c:pt idx="1">
                  <c:v>177.10481569999999</c:v>
                </c:pt>
                <c:pt idx="2">
                  <c:v>177.6207215</c:v>
                </c:pt>
                <c:pt idx="3">
                  <c:v>177.1926895</c:v>
                </c:pt>
                <c:pt idx="4">
                  <c:v>177.0189134</c:v>
                </c:pt>
                <c:pt idx="5">
                  <c:v>175.79757710000001</c:v>
                </c:pt>
                <c:pt idx="6">
                  <c:v>174.5438355</c:v>
                </c:pt>
                <c:pt idx="7">
                  <c:v>173.90469229999999</c:v>
                </c:pt>
                <c:pt idx="8">
                  <c:v>173.45110480000002</c:v>
                </c:pt>
                <c:pt idx="9">
                  <c:v>174.14129800000001</c:v>
                </c:pt>
                <c:pt idx="10">
                  <c:v>175.05730299999999</c:v>
                </c:pt>
                <c:pt idx="11">
                  <c:v>175.34791590000003</c:v>
                </c:pt>
                <c:pt idx="12">
                  <c:v>173.80455810000001</c:v>
                </c:pt>
                <c:pt idx="13">
                  <c:v>171.78109760000001</c:v>
                </c:pt>
                <c:pt idx="14">
                  <c:v>170.60295429999999</c:v>
                </c:pt>
                <c:pt idx="15">
                  <c:v>170.34866479999999</c:v>
                </c:pt>
                <c:pt idx="16">
                  <c:v>171.1095535</c:v>
                </c:pt>
                <c:pt idx="17">
                  <c:v>171.37758020000001</c:v>
                </c:pt>
                <c:pt idx="18">
                  <c:v>171.27841340000003</c:v>
                </c:pt>
                <c:pt idx="19">
                  <c:v>171.87140490000002</c:v>
                </c:pt>
                <c:pt idx="20">
                  <c:v>172.80999580000002</c:v>
                </c:pt>
                <c:pt idx="21">
                  <c:v>173.39808629999999</c:v>
                </c:pt>
                <c:pt idx="22">
                  <c:v>173.5139355</c:v>
                </c:pt>
                <c:pt idx="23">
                  <c:v>173.51589949999999</c:v>
                </c:pt>
                <c:pt idx="24">
                  <c:v>172.6411286</c:v>
                </c:pt>
                <c:pt idx="25">
                  <c:v>172.76680009999998</c:v>
                </c:pt>
                <c:pt idx="26">
                  <c:v>172.90425120000003</c:v>
                </c:pt>
                <c:pt idx="27">
                  <c:v>173.04857480000001</c:v>
                </c:pt>
                <c:pt idx="28">
                  <c:v>173.17228079999998</c:v>
                </c:pt>
                <c:pt idx="29">
                  <c:v>173.35587450000003</c:v>
                </c:pt>
                <c:pt idx="30">
                  <c:v>173.34508050000002</c:v>
                </c:pt>
                <c:pt idx="31">
                  <c:v>173.30383440000003</c:v>
                </c:pt>
                <c:pt idx="32">
                  <c:v>173.4913497</c:v>
                </c:pt>
                <c:pt idx="33">
                  <c:v>175.09951480000001</c:v>
                </c:pt>
                <c:pt idx="34">
                  <c:v>175.5658675</c:v>
                </c:pt>
                <c:pt idx="35">
                  <c:v>175.26839269999999</c:v>
                </c:pt>
                <c:pt idx="36">
                  <c:v>174.90317039999999</c:v>
                </c:pt>
                <c:pt idx="37">
                  <c:v>174.53696260000001</c:v>
                </c:pt>
                <c:pt idx="38">
                  <c:v>174.98269479999999</c:v>
                </c:pt>
                <c:pt idx="39">
                  <c:v>175.25464170000004</c:v>
                </c:pt>
                <c:pt idx="40">
                  <c:v>176.42885430000001</c:v>
                </c:pt>
                <c:pt idx="41">
                  <c:v>176.921707</c:v>
                </c:pt>
                <c:pt idx="42">
                  <c:v>177.26042180000002</c:v>
                </c:pt>
                <c:pt idx="43">
                  <c:v>178.0370164</c:v>
                </c:pt>
                <c:pt idx="44">
                  <c:v>178.84306330000001</c:v>
                </c:pt>
                <c:pt idx="45">
                  <c:v>178.55343930000001</c:v>
                </c:pt>
                <c:pt idx="46">
                  <c:v>177.87110130000002</c:v>
                </c:pt>
                <c:pt idx="47">
                  <c:v>177.07095320000002</c:v>
                </c:pt>
                <c:pt idx="48">
                  <c:v>175.57176960000001</c:v>
                </c:pt>
                <c:pt idx="49">
                  <c:v>173.26162240000002</c:v>
                </c:pt>
                <c:pt idx="50">
                  <c:v>172.43103779999998</c:v>
                </c:pt>
                <c:pt idx="51">
                  <c:v>172.13355540000001</c:v>
                </c:pt>
                <c:pt idx="52">
                  <c:v>173.26849369999999</c:v>
                </c:pt>
                <c:pt idx="53">
                  <c:v>172.27394409999999</c:v>
                </c:pt>
                <c:pt idx="54">
                  <c:v>170.564662</c:v>
                </c:pt>
                <c:pt idx="55">
                  <c:v>170.78949420000001</c:v>
                </c:pt>
                <c:pt idx="56">
                  <c:v>171.7231658</c:v>
                </c:pt>
                <c:pt idx="57">
                  <c:v>172.58222950000001</c:v>
                </c:pt>
                <c:pt idx="58">
                  <c:v>172.71377860000001</c:v>
                </c:pt>
                <c:pt idx="59">
                  <c:v>173.11238560000001</c:v>
                </c:pt>
                <c:pt idx="60">
                  <c:v>174.20413360000001</c:v>
                </c:pt>
                <c:pt idx="61">
                  <c:v>175.87218340000001</c:v>
                </c:pt>
                <c:pt idx="62">
                  <c:v>176.6497607</c:v>
                </c:pt>
                <c:pt idx="63">
                  <c:v>177.2231294</c:v>
                </c:pt>
                <c:pt idx="64">
                  <c:v>176.87164780000001</c:v>
                </c:pt>
                <c:pt idx="65">
                  <c:v>177.05916740000001</c:v>
                </c:pt>
                <c:pt idx="66">
                  <c:v>177.21527380000001</c:v>
                </c:pt>
                <c:pt idx="67">
                  <c:v>176.99240840000002</c:v>
                </c:pt>
                <c:pt idx="68">
                  <c:v>175.0504377</c:v>
                </c:pt>
                <c:pt idx="69">
                  <c:v>170.58233160000003</c:v>
                </c:pt>
                <c:pt idx="70">
                  <c:v>167.15294320000001</c:v>
                </c:pt>
                <c:pt idx="71">
                  <c:v>162.39366889999999</c:v>
                </c:pt>
                <c:pt idx="72">
                  <c:v>160.5800596</c:v>
                </c:pt>
                <c:pt idx="73">
                  <c:v>160.78374170000001</c:v>
                </c:pt>
                <c:pt idx="74">
                  <c:v>160.32178050000002</c:v>
                </c:pt>
                <c:pt idx="75">
                  <c:v>163.96516880000001</c:v>
                </c:pt>
                <c:pt idx="76">
                  <c:v>163.98391860000001</c:v>
                </c:pt>
                <c:pt idx="77">
                  <c:v>163.37981249999999</c:v>
                </c:pt>
                <c:pt idx="78">
                  <c:v>158.38607340000001</c:v>
                </c:pt>
                <c:pt idx="79">
                  <c:v>157.7701232</c:v>
                </c:pt>
                <c:pt idx="80">
                  <c:v>154.81474589999996</c:v>
                </c:pt>
                <c:pt idx="81">
                  <c:v>145.67716340000001</c:v>
                </c:pt>
                <c:pt idx="82">
                  <c:v>145.1688091</c:v>
                </c:pt>
                <c:pt idx="83">
                  <c:v>139.4179656</c:v>
                </c:pt>
                <c:pt idx="84">
                  <c:v>134.90494700000002</c:v>
                </c:pt>
                <c:pt idx="85">
                  <c:v>127.70997770000001</c:v>
                </c:pt>
                <c:pt idx="86">
                  <c:v>121.76270160000001</c:v>
                </c:pt>
                <c:pt idx="87">
                  <c:v>116.27047880000001</c:v>
                </c:pt>
                <c:pt idx="88">
                  <c:v>109.61446220000001</c:v>
                </c:pt>
                <c:pt idx="89">
                  <c:v>111.8956483</c:v>
                </c:pt>
                <c:pt idx="90">
                  <c:v>118.19038319999999</c:v>
                </c:pt>
                <c:pt idx="91">
                  <c:v>126.48991239999999</c:v>
                </c:pt>
                <c:pt idx="92">
                  <c:v>129.91120979999999</c:v>
                </c:pt>
                <c:pt idx="93">
                  <c:v>130.81637889999999</c:v>
                </c:pt>
                <c:pt idx="94">
                  <c:v>131.31881279999999</c:v>
                </c:pt>
                <c:pt idx="95">
                  <c:v>129.8016437</c:v>
                </c:pt>
                <c:pt idx="96">
                  <c:v>129.79565081475764</c:v>
                </c:pt>
                <c:pt idx="97">
                  <c:v>130.09995324593197</c:v>
                </c:pt>
                <c:pt idx="98">
                  <c:v>130.40425567710633</c:v>
                </c:pt>
                <c:pt idx="99">
                  <c:v>130.70855810828067</c:v>
                </c:pt>
                <c:pt idx="100">
                  <c:v>131.01286053945503</c:v>
                </c:pt>
                <c:pt idx="101">
                  <c:v>131.3171629706294</c:v>
                </c:pt>
                <c:pt idx="102">
                  <c:v>131.62146540180373</c:v>
                </c:pt>
                <c:pt idx="103">
                  <c:v>131.9257678329781</c:v>
                </c:pt>
                <c:pt idx="104">
                  <c:v>132.23007026415243</c:v>
                </c:pt>
                <c:pt idx="105">
                  <c:v>132.53437269532679</c:v>
                </c:pt>
                <c:pt idx="106">
                  <c:v>132.83867512650113</c:v>
                </c:pt>
                <c:pt idx="107">
                  <c:v>133.14297755767549</c:v>
                </c:pt>
                <c:pt idx="108">
                  <c:v>133.44727998884986</c:v>
                </c:pt>
                <c:pt idx="109">
                  <c:v>133.75158242002419</c:v>
                </c:pt>
                <c:pt idx="110">
                  <c:v>134.05588485119856</c:v>
                </c:pt>
                <c:pt idx="111">
                  <c:v>134.36018728237292</c:v>
                </c:pt>
                <c:pt idx="112">
                  <c:v>134.66448971354725</c:v>
                </c:pt>
                <c:pt idx="113">
                  <c:v>134.96879214472159</c:v>
                </c:pt>
                <c:pt idx="114">
                  <c:v>135.27309457589595</c:v>
                </c:pt>
                <c:pt idx="115">
                  <c:v>135.57739700707032</c:v>
                </c:pt>
                <c:pt idx="116">
                  <c:v>135.88169943824465</c:v>
                </c:pt>
                <c:pt idx="117">
                  <c:v>136.18600186941902</c:v>
                </c:pt>
                <c:pt idx="118">
                  <c:v>136.49030430059338</c:v>
                </c:pt>
                <c:pt idx="119">
                  <c:v>136.79460673176771</c:v>
                </c:pt>
                <c:pt idx="120">
                  <c:v>137.09890916294208</c:v>
                </c:pt>
                <c:pt idx="121">
                  <c:v>137.40321159411641</c:v>
                </c:pt>
                <c:pt idx="122">
                  <c:v>137.70751402529078</c:v>
                </c:pt>
                <c:pt idx="123">
                  <c:v>138.01181645646511</c:v>
                </c:pt>
                <c:pt idx="124">
                  <c:v>138.31611888763948</c:v>
                </c:pt>
                <c:pt idx="125">
                  <c:v>138.62042131881384</c:v>
                </c:pt>
                <c:pt idx="126">
                  <c:v>138.92472374998817</c:v>
                </c:pt>
                <c:pt idx="127">
                  <c:v>139.22902618116254</c:v>
                </c:pt>
                <c:pt idx="128">
                  <c:v>139.5333286123369</c:v>
                </c:pt>
                <c:pt idx="129">
                  <c:v>139.83763104351124</c:v>
                </c:pt>
                <c:pt idx="130">
                  <c:v>140.1419334746856</c:v>
                </c:pt>
                <c:pt idx="131">
                  <c:v>140.44623590585994</c:v>
                </c:pt>
                <c:pt idx="132">
                  <c:v>140.7505383370343</c:v>
                </c:pt>
                <c:pt idx="133">
                  <c:v>141.05484076820863</c:v>
                </c:pt>
                <c:pt idx="134">
                  <c:v>141.359143199383</c:v>
                </c:pt>
                <c:pt idx="135">
                  <c:v>141.66344563055736</c:v>
                </c:pt>
                <c:pt idx="136">
                  <c:v>141.9677480617317</c:v>
                </c:pt>
                <c:pt idx="137">
                  <c:v>142.27205049290606</c:v>
                </c:pt>
                <c:pt idx="138">
                  <c:v>142.5763529240804</c:v>
                </c:pt>
                <c:pt idx="139">
                  <c:v>142.88065535525476</c:v>
                </c:pt>
                <c:pt idx="140">
                  <c:v>143.18495778642909</c:v>
                </c:pt>
                <c:pt idx="141">
                  <c:v>143.48926021760346</c:v>
                </c:pt>
                <c:pt idx="142">
                  <c:v>143.79356264877782</c:v>
                </c:pt>
                <c:pt idx="143">
                  <c:v>144.09786507995216</c:v>
                </c:pt>
                <c:pt idx="144">
                  <c:v>144.40216751112652</c:v>
                </c:pt>
                <c:pt idx="145">
                  <c:v>144.70646994230088</c:v>
                </c:pt>
                <c:pt idx="146">
                  <c:v>145.01077237347522</c:v>
                </c:pt>
                <c:pt idx="147">
                  <c:v>145.31507480464958</c:v>
                </c:pt>
                <c:pt idx="148">
                  <c:v>145.61937723582392</c:v>
                </c:pt>
                <c:pt idx="149">
                  <c:v>145.92367966699828</c:v>
                </c:pt>
                <c:pt idx="150">
                  <c:v>146.22798209817262</c:v>
                </c:pt>
                <c:pt idx="151">
                  <c:v>146.53228452934698</c:v>
                </c:pt>
                <c:pt idx="152">
                  <c:v>146.83658696052134</c:v>
                </c:pt>
                <c:pt idx="153">
                  <c:v>147.14088939169568</c:v>
                </c:pt>
                <c:pt idx="154">
                  <c:v>147.44519182287004</c:v>
                </c:pt>
                <c:pt idx="155">
                  <c:v>147.74949425404441</c:v>
                </c:pt>
                <c:pt idx="156">
                  <c:v>148.05379668521874</c:v>
                </c:pt>
                <c:pt idx="157">
                  <c:v>148.35809911639308</c:v>
                </c:pt>
                <c:pt idx="158">
                  <c:v>148.66240154756744</c:v>
                </c:pt>
                <c:pt idx="159">
                  <c:v>148.9667039787418</c:v>
                </c:pt>
                <c:pt idx="160">
                  <c:v>149.27100640991614</c:v>
                </c:pt>
                <c:pt idx="161">
                  <c:v>149.5753088410905</c:v>
                </c:pt>
                <c:pt idx="162">
                  <c:v>149.87961127226487</c:v>
                </c:pt>
                <c:pt idx="163">
                  <c:v>150.1839137034392</c:v>
                </c:pt>
                <c:pt idx="164">
                  <c:v>150.48821613461357</c:v>
                </c:pt>
                <c:pt idx="165">
                  <c:v>150.7925185657879</c:v>
                </c:pt>
                <c:pt idx="166">
                  <c:v>151.09682099696226</c:v>
                </c:pt>
                <c:pt idx="167">
                  <c:v>151.4011234281366</c:v>
                </c:pt>
                <c:pt idx="168">
                  <c:v>151.70542585931096</c:v>
                </c:pt>
                <c:pt idx="169">
                  <c:v>152.00972829048533</c:v>
                </c:pt>
                <c:pt idx="170">
                  <c:v>152.31403072165966</c:v>
                </c:pt>
                <c:pt idx="171">
                  <c:v>152.61833315283403</c:v>
                </c:pt>
                <c:pt idx="172">
                  <c:v>152.92263558400839</c:v>
                </c:pt>
                <c:pt idx="173">
                  <c:v>153.22693801518272</c:v>
                </c:pt>
                <c:pt idx="174">
                  <c:v>153.53124044635706</c:v>
                </c:pt>
                <c:pt idx="175">
                  <c:v>153.83554287753142</c:v>
                </c:pt>
                <c:pt idx="176">
                  <c:v>154.13984530870579</c:v>
                </c:pt>
                <c:pt idx="177">
                  <c:v>154.44414773988012</c:v>
                </c:pt>
                <c:pt idx="178">
                  <c:v>154.74845017105449</c:v>
                </c:pt>
                <c:pt idx="179">
                  <c:v>155.05275260222885</c:v>
                </c:pt>
                <c:pt idx="180">
                  <c:v>155.35705503340319</c:v>
                </c:pt>
                <c:pt idx="181">
                  <c:v>155.66135746457755</c:v>
                </c:pt>
                <c:pt idx="182">
                  <c:v>155.96565989575188</c:v>
                </c:pt>
                <c:pt idx="183">
                  <c:v>156.26996232692625</c:v>
                </c:pt>
                <c:pt idx="184">
                  <c:v>156.57426475810058</c:v>
                </c:pt>
                <c:pt idx="185">
                  <c:v>156.87856718927495</c:v>
                </c:pt>
                <c:pt idx="186">
                  <c:v>157.18286962044931</c:v>
                </c:pt>
                <c:pt idx="187">
                  <c:v>157.48717205162365</c:v>
                </c:pt>
                <c:pt idx="188">
                  <c:v>157.79147448279801</c:v>
                </c:pt>
                <c:pt idx="189">
                  <c:v>158.09577691397237</c:v>
                </c:pt>
                <c:pt idx="190">
                  <c:v>158.40007934514671</c:v>
                </c:pt>
                <c:pt idx="191">
                  <c:v>158.70438177632104</c:v>
                </c:pt>
                <c:pt idx="192">
                  <c:v>159.00868420749541</c:v>
                </c:pt>
                <c:pt idx="193">
                  <c:v>159.31298663866977</c:v>
                </c:pt>
                <c:pt idx="194">
                  <c:v>159.61728906984411</c:v>
                </c:pt>
                <c:pt idx="195">
                  <c:v>159.92159150101847</c:v>
                </c:pt>
                <c:pt idx="196">
                  <c:v>160.22589393219283</c:v>
                </c:pt>
                <c:pt idx="197">
                  <c:v>160.53019636336717</c:v>
                </c:pt>
                <c:pt idx="198">
                  <c:v>160.83449879454153</c:v>
                </c:pt>
                <c:pt idx="199">
                  <c:v>161.13880122571587</c:v>
                </c:pt>
                <c:pt idx="200">
                  <c:v>161.44310365689023</c:v>
                </c:pt>
                <c:pt idx="201">
                  <c:v>161.74740608806457</c:v>
                </c:pt>
                <c:pt idx="202">
                  <c:v>162.05170851923893</c:v>
                </c:pt>
                <c:pt idx="203">
                  <c:v>162.35601095041329</c:v>
                </c:pt>
                <c:pt idx="204">
                  <c:v>162.66031338158763</c:v>
                </c:pt>
                <c:pt idx="205">
                  <c:v>162.96461581276199</c:v>
                </c:pt>
                <c:pt idx="206">
                  <c:v>163.26891824393635</c:v>
                </c:pt>
                <c:pt idx="207">
                  <c:v>163.57322067511069</c:v>
                </c:pt>
                <c:pt idx="208">
                  <c:v>163.87752310628503</c:v>
                </c:pt>
                <c:pt idx="209">
                  <c:v>164.18182553745939</c:v>
                </c:pt>
                <c:pt idx="210">
                  <c:v>164.48612796863375</c:v>
                </c:pt>
                <c:pt idx="211">
                  <c:v>164.79043039980809</c:v>
                </c:pt>
                <c:pt idx="212">
                  <c:v>165.09473283098245</c:v>
                </c:pt>
                <c:pt idx="213">
                  <c:v>165.39903526215681</c:v>
                </c:pt>
                <c:pt idx="214">
                  <c:v>165.70333769333115</c:v>
                </c:pt>
                <c:pt idx="215">
                  <c:v>166.00764012450551</c:v>
                </c:pt>
                <c:pt idx="216">
                  <c:v>166.31194255567988</c:v>
                </c:pt>
                <c:pt idx="217">
                  <c:v>166.61624498685421</c:v>
                </c:pt>
                <c:pt idx="218">
                  <c:v>166.92054741802855</c:v>
                </c:pt>
                <c:pt idx="219">
                  <c:v>167.22484984920291</c:v>
                </c:pt>
                <c:pt idx="220">
                  <c:v>167.52915228037728</c:v>
                </c:pt>
                <c:pt idx="221">
                  <c:v>167.83345471155161</c:v>
                </c:pt>
                <c:pt idx="222">
                  <c:v>168.13775714272597</c:v>
                </c:pt>
                <c:pt idx="223">
                  <c:v>168.44205957390034</c:v>
                </c:pt>
                <c:pt idx="224">
                  <c:v>168.74636200507467</c:v>
                </c:pt>
                <c:pt idx="225">
                  <c:v>169.05066443624901</c:v>
                </c:pt>
                <c:pt idx="226">
                  <c:v>169.3549668674234</c:v>
                </c:pt>
                <c:pt idx="227">
                  <c:v>169.65926929859774</c:v>
                </c:pt>
                <c:pt idx="228">
                  <c:v>169.96357172977207</c:v>
                </c:pt>
                <c:pt idx="229">
                  <c:v>170.26787416094643</c:v>
                </c:pt>
                <c:pt idx="230">
                  <c:v>170.5721765921208</c:v>
                </c:pt>
                <c:pt idx="231">
                  <c:v>170.87647902329513</c:v>
                </c:pt>
                <c:pt idx="232">
                  <c:v>171.1807814544695</c:v>
                </c:pt>
                <c:pt idx="233">
                  <c:v>171.48508388564386</c:v>
                </c:pt>
                <c:pt idx="234">
                  <c:v>171.7893863168182</c:v>
                </c:pt>
                <c:pt idx="235">
                  <c:v>172.09368874799253</c:v>
                </c:pt>
                <c:pt idx="236">
                  <c:v>172.39799117916689</c:v>
                </c:pt>
                <c:pt idx="237">
                  <c:v>172.70229361034126</c:v>
                </c:pt>
                <c:pt idx="238">
                  <c:v>173.00659604151559</c:v>
                </c:pt>
                <c:pt idx="239">
                  <c:v>173.31089847268996</c:v>
                </c:pt>
                <c:pt idx="240">
                  <c:v>173.61520090386432</c:v>
                </c:pt>
                <c:pt idx="241">
                  <c:v>173.91950333503866</c:v>
                </c:pt>
                <c:pt idx="242">
                  <c:v>174.22380576621299</c:v>
                </c:pt>
                <c:pt idx="243">
                  <c:v>174.52810819738738</c:v>
                </c:pt>
                <c:pt idx="244">
                  <c:v>174.83241062856172</c:v>
                </c:pt>
                <c:pt idx="245">
                  <c:v>175.13671305973605</c:v>
                </c:pt>
                <c:pt idx="246">
                  <c:v>175.44101549091042</c:v>
                </c:pt>
                <c:pt idx="247">
                  <c:v>175.74531792208478</c:v>
                </c:pt>
                <c:pt idx="248">
                  <c:v>176.04962035325912</c:v>
                </c:pt>
                <c:pt idx="249">
                  <c:v>176.35392278443348</c:v>
                </c:pt>
                <c:pt idx="250">
                  <c:v>176.65822521560784</c:v>
                </c:pt>
                <c:pt idx="251">
                  <c:v>176.96252764678218</c:v>
                </c:pt>
                <c:pt idx="252">
                  <c:v>177.26683007795651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8-E94A-91C0-948C5368A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5096191"/>
        <c:axId val="819647423"/>
      </c:lineChart>
      <c:dateAx>
        <c:axId val="8850961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647423"/>
        <c:crosses val="autoZero"/>
        <c:auto val="1"/>
        <c:lblOffset val="100"/>
        <c:baseTimeUnit val="days"/>
      </c:dateAx>
      <c:valAx>
        <c:axId val="81964742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961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AAPL Predicted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7835683674184"/>
                  <c:y val="-0.277521835787676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3'!$C$2:$C$253</c:f>
              <c:numCache>
                <c:formatCode>0.00</c:formatCode>
                <c:ptCount val="252"/>
                <c:pt idx="0">
                  <c:v>63.954543999999999</c:v>
                </c:pt>
                <c:pt idx="1">
                  <c:v>64.460991000000007</c:v>
                </c:pt>
                <c:pt idx="2">
                  <c:v>64.401978</c:v>
                </c:pt>
                <c:pt idx="3">
                  <c:v>65.019051000000005</c:v>
                </c:pt>
                <c:pt idx="4">
                  <c:v>64.569159999999997</c:v>
                </c:pt>
                <c:pt idx="5">
                  <c:v>65.336212000000003</c:v>
                </c:pt>
                <c:pt idx="6">
                  <c:v>65.665633999999997</c:v>
                </c:pt>
                <c:pt idx="7">
                  <c:v>65.466507000000007</c:v>
                </c:pt>
                <c:pt idx="8">
                  <c:v>64.704375999999996</c:v>
                </c:pt>
                <c:pt idx="9">
                  <c:v>64.414268000000007</c:v>
                </c:pt>
                <c:pt idx="10">
                  <c:v>64.357726999999997</c:v>
                </c:pt>
                <c:pt idx="11">
                  <c:v>65.486168000000006</c:v>
                </c:pt>
                <c:pt idx="12">
                  <c:v>64.974815000000007</c:v>
                </c:pt>
                <c:pt idx="13">
                  <c:v>65.847565000000003</c:v>
                </c:pt>
                <c:pt idx="14">
                  <c:v>65.702515000000005</c:v>
                </c:pt>
                <c:pt idx="15">
                  <c:v>64.942841000000001</c:v>
                </c:pt>
                <c:pt idx="16">
                  <c:v>63.784916000000003</c:v>
                </c:pt>
                <c:pt idx="17">
                  <c:v>64.347892999999999</c:v>
                </c:pt>
                <c:pt idx="18">
                  <c:v>65.291945999999996</c:v>
                </c:pt>
                <c:pt idx="19">
                  <c:v>66.553130999999993</c:v>
                </c:pt>
                <c:pt idx="20">
                  <c:v>65.621384000000006</c:v>
                </c:pt>
                <c:pt idx="21">
                  <c:v>66.004897999999997</c:v>
                </c:pt>
                <c:pt idx="22">
                  <c:v>66.567886000000001</c:v>
                </c:pt>
                <c:pt idx="23">
                  <c:v>66.737517999999994</c:v>
                </c:pt>
                <c:pt idx="24">
                  <c:v>67.644706999999997</c:v>
                </c:pt>
                <c:pt idx="25">
                  <c:v>68.802634999999995</c:v>
                </c:pt>
                <c:pt idx="26">
                  <c:v>68.937850999999995</c:v>
                </c:pt>
                <c:pt idx="27">
                  <c:v>68.773132000000004</c:v>
                </c:pt>
                <c:pt idx="28">
                  <c:v>68.841965000000002</c:v>
                </c:pt>
                <c:pt idx="29">
                  <c:v>68.699387000000002</c:v>
                </c:pt>
                <c:pt idx="30">
                  <c:v>69.820442</c:v>
                </c:pt>
                <c:pt idx="31">
                  <c:v>69.886818000000005</c:v>
                </c:pt>
                <c:pt idx="32">
                  <c:v>71.273392000000001</c:v>
                </c:pt>
                <c:pt idx="33">
                  <c:v>71.246352999999999</c:v>
                </c:pt>
                <c:pt idx="34">
                  <c:v>71.669212000000002</c:v>
                </c:pt>
                <c:pt idx="35">
                  <c:v>72.192863000000003</c:v>
                </c:pt>
                <c:pt idx="36">
                  <c:v>73.840041999999997</c:v>
                </c:pt>
                <c:pt idx="37">
                  <c:v>73.122153999999995</c:v>
                </c:pt>
                <c:pt idx="38">
                  <c:v>73.704819000000001</c:v>
                </c:pt>
                <c:pt idx="39">
                  <c:v>73.358185000000006</c:v>
                </c:pt>
                <c:pt idx="40">
                  <c:v>74.538239000000004</c:v>
                </c:pt>
                <c:pt idx="41">
                  <c:v>76.121498000000003</c:v>
                </c:pt>
                <c:pt idx="42">
                  <c:v>76.293578999999994</c:v>
                </c:pt>
                <c:pt idx="43">
                  <c:v>77.923537999999994</c:v>
                </c:pt>
                <c:pt idx="44">
                  <c:v>76.871323000000004</c:v>
                </c:pt>
                <c:pt idx="45">
                  <c:v>76.541884999999994</c:v>
                </c:pt>
                <c:pt idx="46">
                  <c:v>77.500693999999996</c:v>
                </c:pt>
                <c:pt idx="47">
                  <c:v>78.358695999999995</c:v>
                </c:pt>
                <c:pt idx="48">
                  <c:v>77.827667000000005</c:v>
                </c:pt>
                <c:pt idx="49">
                  <c:v>78.105475999999996</c:v>
                </c:pt>
                <c:pt idx="50">
                  <c:v>78.481621000000004</c:v>
                </c:pt>
                <c:pt idx="51">
                  <c:v>78.255439999999993</c:v>
                </c:pt>
                <c:pt idx="52">
                  <c:v>75.954314999999994</c:v>
                </c:pt>
                <c:pt idx="53">
                  <c:v>78.103012000000007</c:v>
                </c:pt>
                <c:pt idx="54">
                  <c:v>79.737899999999996</c:v>
                </c:pt>
                <c:pt idx="55">
                  <c:v>79.622337000000002</c:v>
                </c:pt>
                <c:pt idx="56">
                  <c:v>76.091994999999997</c:v>
                </c:pt>
                <c:pt idx="57">
                  <c:v>75.883018000000007</c:v>
                </c:pt>
                <c:pt idx="58">
                  <c:v>78.388199</c:v>
                </c:pt>
                <c:pt idx="59">
                  <c:v>79.027405000000002</c:v>
                </c:pt>
                <c:pt idx="60">
                  <c:v>79.951774999999998</c:v>
                </c:pt>
                <c:pt idx="61">
                  <c:v>78.865020999999999</c:v>
                </c:pt>
                <c:pt idx="62">
                  <c:v>79.239593999999997</c:v>
                </c:pt>
                <c:pt idx="63">
                  <c:v>78.761520000000004</c:v>
                </c:pt>
                <c:pt idx="64">
                  <c:v>80.631927000000005</c:v>
                </c:pt>
                <c:pt idx="65">
                  <c:v>80.057738999999998</c:v>
                </c:pt>
                <c:pt idx="66">
                  <c:v>80.077461</c:v>
                </c:pt>
                <c:pt idx="67">
                  <c:v>78.611198000000002</c:v>
                </c:pt>
                <c:pt idx="68">
                  <c:v>79.749701999999999</c:v>
                </c:pt>
                <c:pt idx="69">
                  <c:v>78.931563999999995</c:v>
                </c:pt>
                <c:pt idx="70">
                  <c:v>77.144942999999998</c:v>
                </c:pt>
                <c:pt idx="71">
                  <c:v>73.480521999999993</c:v>
                </c:pt>
                <c:pt idx="72">
                  <c:v>70.991577000000007</c:v>
                </c:pt>
                <c:pt idx="73">
                  <c:v>72.117767000000001</c:v>
                </c:pt>
                <c:pt idx="74">
                  <c:v>67.403557000000006</c:v>
                </c:pt>
                <c:pt idx="75">
                  <c:v>67.364127999999994</c:v>
                </c:pt>
                <c:pt idx="76">
                  <c:v>73.635773</c:v>
                </c:pt>
                <c:pt idx="77">
                  <c:v>71.297156999999999</c:v>
                </c:pt>
                <c:pt idx="78">
                  <c:v>74.604240000000004</c:v>
                </c:pt>
                <c:pt idx="79">
                  <c:v>72.184303</c:v>
                </c:pt>
                <c:pt idx="80">
                  <c:v>71.225684999999999</c:v>
                </c:pt>
                <c:pt idx="81">
                  <c:v>65.592308000000003</c:v>
                </c:pt>
                <c:pt idx="82">
                  <c:v>70.316367999999997</c:v>
                </c:pt>
                <c:pt idx="83">
                  <c:v>67.874245000000002</c:v>
                </c:pt>
                <c:pt idx="84">
                  <c:v>61.171340999999998</c:v>
                </c:pt>
                <c:pt idx="85">
                  <c:v>68.500174999999999</c:v>
                </c:pt>
                <c:pt idx="86">
                  <c:v>59.687832</c:v>
                </c:pt>
                <c:pt idx="87">
                  <c:v>62.312308999999999</c:v>
                </c:pt>
                <c:pt idx="88">
                  <c:v>60.786911000000003</c:v>
                </c:pt>
                <c:pt idx="89">
                  <c:v>60.321156000000002</c:v>
                </c:pt>
                <c:pt idx="90">
                  <c:v>56.491633999999998</c:v>
                </c:pt>
                <c:pt idx="91">
                  <c:v>55.291519000000001</c:v>
                </c:pt>
                <c:pt idx="92">
                  <c:v>60.838661000000002</c:v>
                </c:pt>
                <c:pt idx="93">
                  <c:v>60.503517000000002</c:v>
                </c:pt>
                <c:pt idx="94">
                  <c:v>63.687393</c:v>
                </c:pt>
                <c:pt idx="95">
                  <c:v>61.050593999999997</c:v>
                </c:pt>
                <c:pt idx="96">
                  <c:v>62.792850000000001</c:v>
                </c:pt>
                <c:pt idx="97">
                  <c:v>62.664707</c:v>
                </c:pt>
                <c:pt idx="98">
                  <c:v>59.367474000000001</c:v>
                </c:pt>
                <c:pt idx="99">
                  <c:v>60.35812</c:v>
                </c:pt>
                <c:pt idx="100">
                  <c:v>59.490692000000003</c:v>
                </c:pt>
                <c:pt idx="101">
                  <c:v>64.680503999999999</c:v>
                </c:pt>
                <c:pt idx="102">
                  <c:v>63.931355000000003</c:v>
                </c:pt>
                <c:pt idx="103">
                  <c:v>65.567656999999997</c:v>
                </c:pt>
                <c:pt idx="104">
                  <c:v>66.040801999999999</c:v>
                </c:pt>
                <c:pt idx="105">
                  <c:v>67.337029000000001</c:v>
                </c:pt>
                <c:pt idx="106">
                  <c:v>70.737755000000007</c:v>
                </c:pt>
                <c:pt idx="107">
                  <c:v>70.092110000000005</c:v>
                </c:pt>
                <c:pt idx="108">
                  <c:v>70.649039999999999</c:v>
                </c:pt>
                <c:pt idx="109">
                  <c:v>69.690421999999998</c:v>
                </c:pt>
                <c:pt idx="110">
                  <c:v>68.243881000000002</c:v>
                </c:pt>
                <c:pt idx="111">
                  <c:v>66.134438000000003</c:v>
                </c:pt>
                <c:pt idx="112">
                  <c:v>68.039351999999994</c:v>
                </c:pt>
                <c:pt idx="113">
                  <c:v>67.775672999999998</c:v>
                </c:pt>
                <c:pt idx="114">
                  <c:v>69.732322999999994</c:v>
                </c:pt>
                <c:pt idx="115">
                  <c:v>69.781609000000003</c:v>
                </c:pt>
                <c:pt idx="116">
                  <c:v>68.650490000000005</c:v>
                </c:pt>
                <c:pt idx="117">
                  <c:v>70.905333999999996</c:v>
                </c:pt>
                <c:pt idx="118">
                  <c:v>72.401154000000005</c:v>
                </c:pt>
                <c:pt idx="119">
                  <c:v>71.235541999999995</c:v>
                </c:pt>
                <c:pt idx="120">
                  <c:v>72.243446000000006</c:v>
                </c:pt>
                <c:pt idx="121">
                  <c:v>73.327736000000002</c:v>
                </c:pt>
                <c:pt idx="122">
                  <c:v>74.084282000000002</c:v>
                </c:pt>
                <c:pt idx="123">
                  <c:v>74.850669999999994</c:v>
                </c:pt>
                <c:pt idx="124">
                  <c:v>77.259674000000004</c:v>
                </c:pt>
                <c:pt idx="125">
                  <c:v>78.475371999999993</c:v>
                </c:pt>
                <c:pt idx="126">
                  <c:v>77.578536999999997</c:v>
                </c:pt>
                <c:pt idx="127">
                  <c:v>76.641852999999998</c:v>
                </c:pt>
                <c:pt idx="128">
                  <c:v>77.112685999999997</c:v>
                </c:pt>
                <c:pt idx="129">
                  <c:v>76.656791999999996</c:v>
                </c:pt>
                <c:pt idx="130">
                  <c:v>78.462913999999998</c:v>
                </c:pt>
                <c:pt idx="131">
                  <c:v>78.009521000000007</c:v>
                </c:pt>
                <c:pt idx="132">
                  <c:v>79.526664999999994</c:v>
                </c:pt>
                <c:pt idx="133">
                  <c:v>78.933753999999993</c:v>
                </c:pt>
                <c:pt idx="134">
                  <c:v>79.441963000000001</c:v>
                </c:pt>
                <c:pt idx="135">
                  <c:v>78.903862000000004</c:v>
                </c:pt>
                <c:pt idx="136">
                  <c:v>79.247642999999997</c:v>
                </c:pt>
                <c:pt idx="137">
                  <c:v>79.282523999999995</c:v>
                </c:pt>
                <c:pt idx="138">
                  <c:v>79.205298999999997</c:v>
                </c:pt>
                <c:pt idx="139">
                  <c:v>80.179359000000005</c:v>
                </c:pt>
                <c:pt idx="140">
                  <c:v>80.550545</c:v>
                </c:pt>
                <c:pt idx="141">
                  <c:v>80.993979999999993</c:v>
                </c:pt>
                <c:pt idx="142">
                  <c:v>80.296447999999998</c:v>
                </c:pt>
                <c:pt idx="143">
                  <c:v>82.583374000000006</c:v>
                </c:pt>
                <c:pt idx="144">
                  <c:v>83.071640000000002</c:v>
                </c:pt>
                <c:pt idx="145">
                  <c:v>85.694878000000003</c:v>
                </c:pt>
                <c:pt idx="146">
                  <c:v>87.899590000000003</c:v>
                </c:pt>
                <c:pt idx="147">
                  <c:v>83.679496999999998</c:v>
                </c:pt>
                <c:pt idx="148">
                  <c:v>84.401947000000007</c:v>
                </c:pt>
                <c:pt idx="149">
                  <c:v>85.445755000000005</c:v>
                </c:pt>
                <c:pt idx="150">
                  <c:v>87.710257999999996</c:v>
                </c:pt>
                <c:pt idx="151">
                  <c:v>87.588195999999996</c:v>
                </c:pt>
                <c:pt idx="152">
                  <c:v>87.623076999999995</c:v>
                </c:pt>
                <c:pt idx="153">
                  <c:v>87.122337000000002</c:v>
                </c:pt>
                <c:pt idx="154">
                  <c:v>89.401786999999999</c:v>
                </c:pt>
                <c:pt idx="155">
                  <c:v>91.310051000000001</c:v>
                </c:pt>
                <c:pt idx="156">
                  <c:v>89.698241999999993</c:v>
                </c:pt>
                <c:pt idx="157">
                  <c:v>90.889037999999999</c:v>
                </c:pt>
                <c:pt idx="158">
                  <c:v>88.096405000000004</c:v>
                </c:pt>
                <c:pt idx="159">
                  <c:v>90.126732000000004</c:v>
                </c:pt>
                <c:pt idx="160">
                  <c:v>90.879065999999995</c:v>
                </c:pt>
                <c:pt idx="161">
                  <c:v>90.707176000000004</c:v>
                </c:pt>
                <c:pt idx="162">
                  <c:v>90.707176000000004</c:v>
                </c:pt>
                <c:pt idx="163">
                  <c:v>93.133613999999994</c:v>
                </c:pt>
                <c:pt idx="164">
                  <c:v>92.844634999999997</c:v>
                </c:pt>
                <c:pt idx="165">
                  <c:v>95.006996000000001</c:v>
                </c:pt>
                <c:pt idx="166">
                  <c:v>95.415558000000004</c:v>
                </c:pt>
                <c:pt idx="167">
                  <c:v>95.582465999999997</c:v>
                </c:pt>
                <c:pt idx="168">
                  <c:v>95.141525000000001</c:v>
                </c:pt>
                <c:pt idx="169">
                  <c:v>96.715964999999997</c:v>
                </c:pt>
                <c:pt idx="170">
                  <c:v>97.381111000000004</c:v>
                </c:pt>
                <c:pt idx="171">
                  <c:v>96.182845999999998</c:v>
                </c:pt>
                <c:pt idx="172">
                  <c:v>95.988533000000004</c:v>
                </c:pt>
                <c:pt idx="173">
                  <c:v>98.011391000000003</c:v>
                </c:pt>
                <c:pt idx="174">
                  <c:v>96.658660999999995</c:v>
                </c:pt>
                <c:pt idx="175">
                  <c:v>96.930199000000002</c:v>
                </c:pt>
                <c:pt idx="176">
                  <c:v>92.518287999999998</c:v>
                </c:pt>
                <c:pt idx="177">
                  <c:v>92.289092999999994</c:v>
                </c:pt>
                <c:pt idx="178">
                  <c:v>94.476364000000004</c:v>
                </c:pt>
                <c:pt idx="179">
                  <c:v>92.924355000000006</c:v>
                </c:pt>
                <c:pt idx="180">
                  <c:v>94.705558999999994</c:v>
                </c:pt>
                <c:pt idx="181">
                  <c:v>95.851517000000001</c:v>
                </c:pt>
                <c:pt idx="182">
                  <c:v>105.88608600000001</c:v>
                </c:pt>
                <c:pt idx="183">
                  <c:v>108.554153</c:v>
                </c:pt>
                <c:pt idx="184">
                  <c:v>109.279099</c:v>
                </c:pt>
                <c:pt idx="185">
                  <c:v>109.675194</c:v>
                </c:pt>
                <c:pt idx="186">
                  <c:v>113.501678</c:v>
                </c:pt>
                <c:pt idx="187">
                  <c:v>110.92113500000001</c:v>
                </c:pt>
                <c:pt idx="188">
                  <c:v>112.533356</c:v>
                </c:pt>
                <c:pt idx="189">
                  <c:v>109.186623</c:v>
                </c:pt>
                <c:pt idx="190">
                  <c:v>112.815369</c:v>
                </c:pt>
                <c:pt idx="191">
                  <c:v>114.81192</c:v>
                </c:pt>
                <c:pt idx="192">
                  <c:v>114.709602</c:v>
                </c:pt>
                <c:pt idx="193">
                  <c:v>114.41011</c:v>
                </c:pt>
                <c:pt idx="194">
                  <c:v>115.363472</c:v>
                </c:pt>
                <c:pt idx="195">
                  <c:v>115.508217</c:v>
                </c:pt>
                <c:pt idx="196">
                  <c:v>118.071297</c:v>
                </c:pt>
                <c:pt idx="197">
                  <c:v>124.1558</c:v>
                </c:pt>
                <c:pt idx="198">
                  <c:v>125.640739</c:v>
                </c:pt>
                <c:pt idx="199">
                  <c:v>124.610016</c:v>
                </c:pt>
                <c:pt idx="200">
                  <c:v>126.304596</c:v>
                </c:pt>
                <c:pt idx="201">
                  <c:v>124.794701</c:v>
                </c:pt>
                <c:pt idx="202">
                  <c:v>124.592552</c:v>
                </c:pt>
                <c:pt idx="203">
                  <c:v>128.81774899999999</c:v>
                </c:pt>
                <c:pt idx="204">
                  <c:v>133.94889800000001</c:v>
                </c:pt>
                <c:pt idx="205">
                  <c:v>131.17369099999999</c:v>
                </c:pt>
                <c:pt idx="206">
                  <c:v>120.671806</c:v>
                </c:pt>
                <c:pt idx="207">
                  <c:v>120.751671</c:v>
                </c:pt>
                <c:pt idx="208">
                  <c:v>112.625694</c:v>
                </c:pt>
                <c:pt idx="209">
                  <c:v>117.117943</c:v>
                </c:pt>
                <c:pt idx="210">
                  <c:v>113.29454</c:v>
                </c:pt>
                <c:pt idx="211">
                  <c:v>111.807106</c:v>
                </c:pt>
                <c:pt idx="212">
                  <c:v>115.161316</c:v>
                </c:pt>
                <c:pt idx="213">
                  <c:v>115.34101099999999</c:v>
                </c:pt>
                <c:pt idx="214">
                  <c:v>111.936882</c:v>
                </c:pt>
                <c:pt idx="215">
                  <c:v>110.149963</c:v>
                </c:pt>
                <c:pt idx="216">
                  <c:v>106.655991</c:v>
                </c:pt>
                <c:pt idx="217">
                  <c:v>109.890411</c:v>
                </c:pt>
                <c:pt idx="218">
                  <c:v>111.61743199999999</c:v>
                </c:pt>
                <c:pt idx="219">
                  <c:v>106.935509</c:v>
                </c:pt>
                <c:pt idx="220">
                  <c:v>108.033615</c:v>
                </c:pt>
                <c:pt idx="221">
                  <c:v>112.086624</c:v>
                </c:pt>
                <c:pt idx="222">
                  <c:v>114.76200900000001</c:v>
                </c:pt>
                <c:pt idx="223">
                  <c:v>113.893501</c:v>
                </c:pt>
                <c:pt idx="224">
                  <c:v>115.610542</c:v>
                </c:pt>
                <c:pt idx="225">
                  <c:v>116.58886</c:v>
                </c:pt>
                <c:pt idx="226">
                  <c:v>112.82534800000001</c:v>
                </c:pt>
                <c:pt idx="227">
                  <c:v>116.29935500000001</c:v>
                </c:pt>
                <c:pt idx="228">
                  <c:v>112.96511099999999</c:v>
                </c:pt>
                <c:pt idx="229">
                  <c:v>114.881805</c:v>
                </c:pt>
                <c:pt idx="230">
                  <c:v>114.77198799999999</c:v>
                </c:pt>
                <c:pt idx="231">
                  <c:v>116.768547</c:v>
                </c:pt>
                <c:pt idx="232">
                  <c:v>124.18575300000001</c:v>
                </c:pt>
                <c:pt idx="233">
                  <c:v>120.891434</c:v>
                </c:pt>
                <c:pt idx="234">
                  <c:v>120.98127700000001</c:v>
                </c:pt>
                <c:pt idx="235">
                  <c:v>120.502106</c:v>
                </c:pt>
                <c:pt idx="236">
                  <c:v>118.81501</c:v>
                </c:pt>
                <c:pt idx="237">
                  <c:v>115.78025100000001</c:v>
                </c:pt>
                <c:pt idx="238">
                  <c:v>117.30761699999999</c:v>
                </c:pt>
                <c:pt idx="239">
                  <c:v>116.668724</c:v>
                </c:pt>
                <c:pt idx="240">
                  <c:v>115.55064400000001</c:v>
                </c:pt>
                <c:pt idx="241">
                  <c:v>114.84187300000001</c:v>
                </c:pt>
                <c:pt idx="242">
                  <c:v>114.85185199999999</c:v>
                </c:pt>
                <c:pt idx="243">
                  <c:v>116.39917800000001</c:v>
                </c:pt>
                <c:pt idx="244">
                  <c:v>111.008476</c:v>
                </c:pt>
                <c:pt idx="245">
                  <c:v>115.12138400000001</c:v>
                </c:pt>
                <c:pt idx="246">
                  <c:v>108.672516</c:v>
                </c:pt>
                <c:pt idx="247">
                  <c:v>108.58266399999999</c:v>
                </c:pt>
                <c:pt idx="248">
                  <c:v>110.24979399999999</c:v>
                </c:pt>
                <c:pt idx="249">
                  <c:v>114.752022</c:v>
                </c:pt>
                <c:pt idx="250">
                  <c:v>118.824997</c:v>
                </c:pt>
                <c:pt idx="251">
                  <c:v>118.69000200000001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D-4248-AB79-DBC5AED5D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3472"/>
        <c:axId val="266626720"/>
      </c:scatterChart>
      <c:valAx>
        <c:axId val="2664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26720"/>
        <c:crosses val="autoZero"/>
        <c:crossBetween val="midCat"/>
      </c:valAx>
      <c:valAx>
        <c:axId val="2666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 Predicted</a:t>
            </a:r>
            <a:r>
              <a:rPr lang="en-GB" baseline="0"/>
              <a:t> 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566472303912501"/>
                  <c:y val="-0.24631111759737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3'!$E$2:$E$253</c:f>
              <c:numCache>
                <c:formatCode>0.00</c:formatCode>
                <c:ptCount val="252"/>
                <c:pt idx="0">
                  <c:v>177.02937299999999</c:v>
                </c:pt>
                <c:pt idx="1">
                  <c:v>176.658142</c:v>
                </c:pt>
                <c:pt idx="2">
                  <c:v>177.810913</c:v>
                </c:pt>
                <c:pt idx="3">
                  <c:v>177.752319</c:v>
                </c:pt>
                <c:pt idx="4">
                  <c:v>176.37780799999999</c:v>
                </c:pt>
                <c:pt idx="5">
                  <c:v>178.43956</c:v>
                </c:pt>
                <c:pt idx="6">
                  <c:v>176.52507</c:v>
                </c:pt>
                <c:pt idx="7">
                  <c:v>176.839249</c:v>
                </c:pt>
                <c:pt idx="8">
                  <c:v>173.99208100000001</c:v>
                </c:pt>
                <c:pt idx="9">
                  <c:v>173.31463600000001</c:v>
                </c:pt>
                <c:pt idx="10">
                  <c:v>173.56990099999999</c:v>
                </c:pt>
                <c:pt idx="11">
                  <c:v>173.29499799999999</c:v>
                </c:pt>
                <c:pt idx="12">
                  <c:v>175.26838699999999</c:v>
                </c:pt>
                <c:pt idx="13">
                  <c:v>176.151993</c:v>
                </c:pt>
                <c:pt idx="14">
                  <c:v>175.29785200000001</c:v>
                </c:pt>
                <c:pt idx="15">
                  <c:v>171.144913</c:v>
                </c:pt>
                <c:pt idx="16">
                  <c:v>169.40713500000001</c:v>
                </c:pt>
                <c:pt idx="17">
                  <c:v>170.055115</c:v>
                </c:pt>
                <c:pt idx="18">
                  <c:v>170.84053</c:v>
                </c:pt>
                <c:pt idx="19">
                  <c:v>172.26414500000001</c:v>
                </c:pt>
                <c:pt idx="20">
                  <c:v>171.31179800000001</c:v>
                </c:pt>
                <c:pt idx="21">
                  <c:v>170.86998</c:v>
                </c:pt>
                <c:pt idx="22">
                  <c:v>172.804092</c:v>
                </c:pt>
                <c:pt idx="23">
                  <c:v>174.15898100000001</c:v>
                </c:pt>
                <c:pt idx="24">
                  <c:v>173.756439</c:v>
                </c:pt>
                <c:pt idx="25">
                  <c:v>173.18699599999999</c:v>
                </c:pt>
                <c:pt idx="26">
                  <c:v>173.481537</c:v>
                </c:pt>
                <c:pt idx="27">
                  <c:v>171.45906099999999</c:v>
                </c:pt>
                <c:pt idx="28">
                  <c:v>173.28518700000001</c:v>
                </c:pt>
                <c:pt idx="29">
                  <c:v>173.19682299999999</c:v>
                </c:pt>
                <c:pt idx="30">
                  <c:v>173.21646100000001</c:v>
                </c:pt>
                <c:pt idx="31">
                  <c:v>173.098648</c:v>
                </c:pt>
                <c:pt idx="32">
                  <c:v>173.658264</c:v>
                </c:pt>
                <c:pt idx="33">
                  <c:v>173.26556400000001</c:v>
                </c:pt>
                <c:pt idx="34">
                  <c:v>173.20661899999999</c:v>
                </c:pt>
                <c:pt idx="35">
                  <c:v>173.776062</c:v>
                </c:pt>
                <c:pt idx="36">
                  <c:v>177.49704</c:v>
                </c:pt>
                <c:pt idx="37">
                  <c:v>175.602203</c:v>
                </c:pt>
                <c:pt idx="38">
                  <c:v>174.276794</c:v>
                </c:pt>
                <c:pt idx="39">
                  <c:v>174.37496899999999</c:v>
                </c:pt>
                <c:pt idx="40">
                  <c:v>174.522232</c:v>
                </c:pt>
                <c:pt idx="41">
                  <c:v>175.80838</c:v>
                </c:pt>
                <c:pt idx="42">
                  <c:v>175.42546100000001</c:v>
                </c:pt>
                <c:pt idx="43">
                  <c:v>177.96829199999999</c:v>
                </c:pt>
                <c:pt idx="44">
                  <c:v>177.16322299999999</c:v>
                </c:pt>
                <c:pt idx="45">
                  <c:v>177.43812600000001</c:v>
                </c:pt>
                <c:pt idx="46">
                  <c:v>178.94026199999999</c:v>
                </c:pt>
                <c:pt idx="47">
                  <c:v>179.89259300000001</c:v>
                </c:pt>
                <c:pt idx="48">
                  <c:v>177.634491</c:v>
                </c:pt>
                <c:pt idx="49">
                  <c:v>176.770523</c:v>
                </c:pt>
                <c:pt idx="50">
                  <c:v>176.30909700000001</c:v>
                </c:pt>
                <c:pt idx="51">
                  <c:v>173.903717</c:v>
                </c:pt>
                <c:pt idx="52">
                  <c:v>170.37908899999999</c:v>
                </c:pt>
                <c:pt idx="53">
                  <c:v>172.26414500000001</c:v>
                </c:pt>
                <c:pt idx="54">
                  <c:v>172.47030599999999</c:v>
                </c:pt>
                <c:pt idx="55">
                  <c:v>175.09165999999999</c:v>
                </c:pt>
                <c:pt idx="56">
                  <c:v>170.06492600000001</c:v>
                </c:pt>
                <c:pt idx="57">
                  <c:v>168.19955400000001</c:v>
                </c:pt>
                <c:pt idx="58">
                  <c:v>172.01869199999999</c:v>
                </c:pt>
                <c:pt idx="59">
                  <c:v>173.677887</c:v>
                </c:pt>
                <c:pt idx="60">
                  <c:v>173.137924</c:v>
                </c:pt>
                <c:pt idx="61">
                  <c:v>172.08738700000001</c:v>
                </c:pt>
                <c:pt idx="62">
                  <c:v>173.72699</c:v>
                </c:pt>
                <c:pt idx="63">
                  <c:v>175.88691700000001</c:v>
                </c:pt>
                <c:pt idx="64">
                  <c:v>177.879929</c:v>
                </c:pt>
                <c:pt idx="65">
                  <c:v>176.839249</c:v>
                </c:pt>
                <c:pt idx="66">
                  <c:v>177.516693</c:v>
                </c:pt>
                <c:pt idx="67">
                  <c:v>176.151993</c:v>
                </c:pt>
                <c:pt idx="68">
                  <c:v>177.565765</c:v>
                </c:pt>
                <c:pt idx="69">
                  <c:v>177.408691</c:v>
                </c:pt>
                <c:pt idx="70">
                  <c:v>176.603622</c:v>
                </c:pt>
                <c:pt idx="71">
                  <c:v>172.07759100000001</c:v>
                </c:pt>
                <c:pt idx="72">
                  <c:v>164.743652</c:v>
                </c:pt>
                <c:pt idx="73">
                  <c:v>164.134918</c:v>
                </c:pt>
                <c:pt idx="74">
                  <c:v>157.49176</c:v>
                </c:pt>
                <c:pt idx="75">
                  <c:v>160.077957</c:v>
                </c:pt>
                <c:pt idx="76">
                  <c:v>162.12127699999999</c:v>
                </c:pt>
                <c:pt idx="77">
                  <c:v>159.80157500000001</c:v>
                </c:pt>
                <c:pt idx="78">
                  <c:v>168.98161300000001</c:v>
                </c:pt>
                <c:pt idx="79">
                  <c:v>162.79248000000001</c:v>
                </c:pt>
                <c:pt idx="80">
                  <c:v>161.913971</c:v>
                </c:pt>
                <c:pt idx="81">
                  <c:v>150.88806199999999</c:v>
                </c:pt>
                <c:pt idx="82">
                  <c:v>159.60415599999999</c:v>
                </c:pt>
                <c:pt idx="83">
                  <c:v>151.411224</c:v>
                </c:pt>
                <c:pt idx="84">
                  <c:v>133.11039700000001</c:v>
                </c:pt>
                <c:pt idx="85">
                  <c:v>147.482574</c:v>
                </c:pt>
                <c:pt idx="86">
                  <c:v>133.524979</c:v>
                </c:pt>
                <c:pt idx="87">
                  <c:v>130.09974700000001</c:v>
                </c:pt>
                <c:pt idx="88">
                  <c:v>118.067001</c:v>
                </c:pt>
                <c:pt idx="89">
                  <c:v>117.42538500000001</c:v>
                </c:pt>
                <c:pt idx="90">
                  <c:v>111.048721</c:v>
                </c:pt>
                <c:pt idx="91">
                  <c:v>102.520172</c:v>
                </c:pt>
                <c:pt idx="92">
                  <c:v>117.96828499999999</c:v>
                </c:pt>
                <c:pt idx="93">
                  <c:v>127.977478</c:v>
                </c:pt>
                <c:pt idx="94">
                  <c:v>135.627487</c:v>
                </c:pt>
                <c:pt idx="95">
                  <c:v>129.57659899999999</c:v>
                </c:pt>
                <c:pt idx="96">
                  <c:v>130.05038500000001</c:v>
                </c:pt>
                <c:pt idx="97">
                  <c:v>132.06407200000001</c:v>
                </c:pt>
                <c:pt idx="98">
                  <c:v>128.03671299999999</c:v>
                </c:pt>
                <c:pt idx="99">
                  <c:v>131.09671</c:v>
                </c:pt>
                <c:pt idx="100">
                  <c:v>125.805862</c:v>
                </c:pt>
                <c:pt idx="101">
                  <c:v>132.27136200000001</c:v>
                </c:pt>
                <c:pt idx="102">
                  <c:v>133.495361</c:v>
                </c:pt>
                <c:pt idx="103">
                  <c:v>137.453644</c:v>
                </c:pt>
                <c:pt idx="104">
                  <c:v>141.579712</c:v>
                </c:pt>
                <c:pt idx="105">
                  <c:v>136.160538</c:v>
                </c:pt>
                <c:pt idx="106">
                  <c:v>138.77633700000001</c:v>
                </c:pt>
                <c:pt idx="107">
                  <c:v>133.100525</c:v>
                </c:pt>
                <c:pt idx="108">
                  <c:v>130.62290999999999</c:v>
                </c:pt>
                <c:pt idx="109">
                  <c:v>136.53564499999999</c:v>
                </c:pt>
                <c:pt idx="110">
                  <c:v>133.949432</c:v>
                </c:pt>
                <c:pt idx="111">
                  <c:v>130.29716500000001</c:v>
                </c:pt>
                <c:pt idx="112">
                  <c:v>131.313873</c:v>
                </c:pt>
                <c:pt idx="113">
                  <c:v>132.94258099999999</c:v>
                </c:pt>
                <c:pt idx="114">
                  <c:v>133.771759</c:v>
                </c:pt>
                <c:pt idx="115">
                  <c:v>138.07551599999999</c:v>
                </c:pt>
                <c:pt idx="116">
                  <c:v>140.91835</c:v>
                </c:pt>
                <c:pt idx="117">
                  <c:v>144.274506</c:v>
                </c:pt>
                <c:pt idx="118">
                  <c:v>140.06944300000001</c:v>
                </c:pt>
                <c:pt idx="119">
                  <c:v>135.47943100000001</c:v>
                </c:pt>
                <c:pt idx="120">
                  <c:v>133.45588699999999</c:v>
                </c:pt>
                <c:pt idx="121">
                  <c:v>133.13014200000001</c:v>
                </c:pt>
                <c:pt idx="122">
                  <c:v>131.323746</c:v>
                </c:pt>
                <c:pt idx="123">
                  <c:v>131.076965</c:v>
                </c:pt>
                <c:pt idx="124">
                  <c:v>135.14382900000001</c:v>
                </c:pt>
                <c:pt idx="125">
                  <c:v>132.54776000000001</c:v>
                </c:pt>
                <c:pt idx="126">
                  <c:v>125.944046</c:v>
                </c:pt>
                <c:pt idx="127">
                  <c:v>121.383652</c:v>
                </c:pt>
                <c:pt idx="128">
                  <c:v>126.335655</c:v>
                </c:pt>
                <c:pt idx="129">
                  <c:v>124.70488</c:v>
                </c:pt>
                <c:pt idx="130">
                  <c:v>135.27510100000001</c:v>
                </c:pt>
                <c:pt idx="131">
                  <c:v>131.208099</c:v>
                </c:pt>
                <c:pt idx="132">
                  <c:v>135.26516699999999</c:v>
                </c:pt>
                <c:pt idx="133">
                  <c:v>136.91583299999999</c:v>
                </c:pt>
                <c:pt idx="134">
                  <c:v>138.397446</c:v>
                </c:pt>
                <c:pt idx="135">
                  <c:v>144.12506099999999</c:v>
                </c:pt>
                <c:pt idx="136">
                  <c:v>147.75453200000001</c:v>
                </c:pt>
                <c:pt idx="137">
                  <c:v>146.73033100000001</c:v>
                </c:pt>
                <c:pt idx="138">
                  <c:v>145.02995300000001</c:v>
                </c:pt>
                <c:pt idx="139">
                  <c:v>145.358093</c:v>
                </c:pt>
                <c:pt idx="140">
                  <c:v>147.51589999999999</c:v>
                </c:pt>
                <c:pt idx="141">
                  <c:v>152.48779300000001</c:v>
                </c:pt>
                <c:pt idx="142">
                  <c:v>155.03338600000001</c:v>
                </c:pt>
                <c:pt idx="143">
                  <c:v>160.46267700000001</c:v>
                </c:pt>
                <c:pt idx="144">
                  <c:v>162.00396699999999</c:v>
                </c:pt>
                <c:pt idx="145">
                  <c:v>157.21107499999999</c:v>
                </c:pt>
                <c:pt idx="146">
                  <c:v>153.25344799999999</c:v>
                </c:pt>
                <c:pt idx="147">
                  <c:v>142.633499</c:v>
                </c:pt>
                <c:pt idx="148">
                  <c:v>143.69747899999999</c:v>
                </c:pt>
                <c:pt idx="149">
                  <c:v>145.80557300000001</c:v>
                </c:pt>
                <c:pt idx="150">
                  <c:v>148.27162200000001</c:v>
                </c:pt>
                <c:pt idx="151">
                  <c:v>147.50595100000001</c:v>
                </c:pt>
                <c:pt idx="152">
                  <c:v>147.39656099999999</c:v>
                </c:pt>
                <c:pt idx="153">
                  <c:v>144.55264299999999</c:v>
                </c:pt>
                <c:pt idx="154">
                  <c:v>144.12506099999999</c:v>
                </c:pt>
                <c:pt idx="155">
                  <c:v>144.04551699999999</c:v>
                </c:pt>
                <c:pt idx="156">
                  <c:v>137.57212799999999</c:v>
                </c:pt>
                <c:pt idx="157">
                  <c:v>141.65901199999999</c:v>
                </c:pt>
                <c:pt idx="158">
                  <c:v>137.432907</c:v>
                </c:pt>
                <c:pt idx="159">
                  <c:v>142.434631</c:v>
                </c:pt>
                <c:pt idx="160">
                  <c:v>143.77702300000001</c:v>
                </c:pt>
                <c:pt idx="161">
                  <c:v>143.29972799999999</c:v>
                </c:pt>
                <c:pt idx="162">
                  <c:v>144.20462000000001</c:v>
                </c:pt>
                <c:pt idx="163">
                  <c:v>146.39224200000001</c:v>
                </c:pt>
                <c:pt idx="164">
                  <c:v>144.15489199999999</c:v>
                </c:pt>
                <c:pt idx="165">
                  <c:v>144.77140800000001</c:v>
                </c:pt>
                <c:pt idx="166">
                  <c:v>140.57513399999999</c:v>
                </c:pt>
                <c:pt idx="167">
                  <c:v>141.64906300000001</c:v>
                </c:pt>
                <c:pt idx="168">
                  <c:v>142.68322800000001</c:v>
                </c:pt>
                <c:pt idx="169">
                  <c:v>147.267303</c:v>
                </c:pt>
                <c:pt idx="170">
                  <c:v>151.07576</c:v>
                </c:pt>
                <c:pt idx="171">
                  <c:v>152.21929900000001</c:v>
                </c:pt>
                <c:pt idx="172">
                  <c:v>154.12851000000001</c:v>
                </c:pt>
                <c:pt idx="173">
                  <c:v>152.527557</c:v>
                </c:pt>
                <c:pt idx="174">
                  <c:v>153.889847</c:v>
                </c:pt>
                <c:pt idx="175">
                  <c:v>153.740692</c:v>
                </c:pt>
                <c:pt idx="176">
                  <c:v>152.86563100000001</c:v>
                </c:pt>
                <c:pt idx="177">
                  <c:v>148.58981299999999</c:v>
                </c:pt>
                <c:pt idx="178">
                  <c:v>149.91233800000001</c:v>
                </c:pt>
                <c:pt idx="179">
                  <c:v>151.155304</c:v>
                </c:pt>
                <c:pt idx="180">
                  <c:v>153.71086099999999</c:v>
                </c:pt>
                <c:pt idx="181">
                  <c:v>148.321335</c:v>
                </c:pt>
                <c:pt idx="182">
                  <c:v>148.53015099999999</c:v>
                </c:pt>
                <c:pt idx="183">
                  <c:v>147.694885</c:v>
                </c:pt>
                <c:pt idx="184">
                  <c:v>146.501633</c:v>
                </c:pt>
                <c:pt idx="185">
                  <c:v>149.972015</c:v>
                </c:pt>
                <c:pt idx="186">
                  <c:v>151.72210699999999</c:v>
                </c:pt>
                <c:pt idx="187">
                  <c:v>154.23788500000001</c:v>
                </c:pt>
                <c:pt idx="188">
                  <c:v>158.53358499999999</c:v>
                </c:pt>
                <c:pt idx="189">
                  <c:v>159.378815</c:v>
                </c:pt>
                <c:pt idx="190">
                  <c:v>159.16999799999999</c:v>
                </c:pt>
                <c:pt idx="191">
                  <c:v>158.979996</c:v>
                </c:pt>
                <c:pt idx="192">
                  <c:v>160.279999</c:v>
                </c:pt>
                <c:pt idx="193">
                  <c:v>158.759995</c:v>
                </c:pt>
                <c:pt idx="194">
                  <c:v>157.38000500000001</c:v>
                </c:pt>
                <c:pt idx="195">
                  <c:v>156.85000600000001</c:v>
                </c:pt>
                <c:pt idx="196">
                  <c:v>156.16999799999999</c:v>
                </c:pt>
                <c:pt idx="197">
                  <c:v>157.5</c:v>
                </c:pt>
                <c:pt idx="198">
                  <c:v>159.36999499999999</c:v>
                </c:pt>
                <c:pt idx="199">
                  <c:v>164.529999</c:v>
                </c:pt>
                <c:pt idx="200">
                  <c:v>165.30999800000001</c:v>
                </c:pt>
                <c:pt idx="201">
                  <c:v>165.990005</c:v>
                </c:pt>
                <c:pt idx="202">
                  <c:v>168.38000500000001</c:v>
                </c:pt>
                <c:pt idx="203">
                  <c:v>165.550003</c:v>
                </c:pt>
                <c:pt idx="204">
                  <c:v>167.970001</c:v>
                </c:pt>
                <c:pt idx="205">
                  <c:v>172.470001</c:v>
                </c:pt>
                <c:pt idx="206">
                  <c:v>166.300003</c:v>
                </c:pt>
                <c:pt idx="207">
                  <c:v>166.69000199999999</c:v>
                </c:pt>
                <c:pt idx="208">
                  <c:v>164.270004</c:v>
                </c:pt>
                <c:pt idx="209">
                  <c:v>165.75</c:v>
                </c:pt>
                <c:pt idx="210">
                  <c:v>164.270004</c:v>
                </c:pt>
                <c:pt idx="211">
                  <c:v>166.449997</c:v>
                </c:pt>
                <c:pt idx="212">
                  <c:v>168.470001</c:v>
                </c:pt>
                <c:pt idx="213">
                  <c:v>168.300003</c:v>
                </c:pt>
                <c:pt idx="214">
                  <c:v>170</c:v>
                </c:pt>
                <c:pt idx="215">
                  <c:v>170.33999600000001</c:v>
                </c:pt>
                <c:pt idx="216">
                  <c:v>168.699997</c:v>
                </c:pt>
                <c:pt idx="217">
                  <c:v>161.36999499999999</c:v>
                </c:pt>
                <c:pt idx="218">
                  <c:v>162.679993</c:v>
                </c:pt>
                <c:pt idx="219">
                  <c:v>158.78999300000001</c:v>
                </c:pt>
                <c:pt idx="220">
                  <c:v>158.759995</c:v>
                </c:pt>
                <c:pt idx="221">
                  <c:v>161.490005</c:v>
                </c:pt>
                <c:pt idx="222">
                  <c:v>164.63999899999999</c:v>
                </c:pt>
                <c:pt idx="223">
                  <c:v>164.509995</c:v>
                </c:pt>
                <c:pt idx="224">
                  <c:v>164.61000100000001</c:v>
                </c:pt>
                <c:pt idx="225">
                  <c:v>163.679993</c:v>
                </c:pt>
                <c:pt idx="226">
                  <c:v>165.61000100000001</c:v>
                </c:pt>
                <c:pt idx="227">
                  <c:v>168.720001</c:v>
                </c:pt>
                <c:pt idx="228">
                  <c:v>166.88999899999999</c:v>
                </c:pt>
                <c:pt idx="229">
                  <c:v>171.550003</c:v>
                </c:pt>
                <c:pt idx="230">
                  <c:v>173.779999</c:v>
                </c:pt>
                <c:pt idx="231">
                  <c:v>174.38000500000001</c:v>
                </c:pt>
                <c:pt idx="232">
                  <c:v>175.36000100000001</c:v>
                </c:pt>
                <c:pt idx="233">
                  <c:v>171.550003</c:v>
                </c:pt>
                <c:pt idx="234">
                  <c:v>173.470001</c:v>
                </c:pt>
                <c:pt idx="235">
                  <c:v>172.61000100000001</c:v>
                </c:pt>
                <c:pt idx="236">
                  <c:v>174.86000100000001</c:v>
                </c:pt>
                <c:pt idx="237">
                  <c:v>171.58999600000001</c:v>
                </c:pt>
                <c:pt idx="238">
                  <c:v>173.259995</c:v>
                </c:pt>
                <c:pt idx="239">
                  <c:v>172.86999499999999</c:v>
                </c:pt>
                <c:pt idx="240">
                  <c:v>176.85000600000001</c:v>
                </c:pt>
                <c:pt idx="241">
                  <c:v>175.53999300000001</c:v>
                </c:pt>
                <c:pt idx="242">
                  <c:v>170.16999799999999</c:v>
                </c:pt>
                <c:pt idx="243">
                  <c:v>166.75</c:v>
                </c:pt>
                <c:pt idx="244">
                  <c:v>161.16000399999999</c:v>
                </c:pt>
                <c:pt idx="245">
                  <c:v>164.60000600000001</c:v>
                </c:pt>
                <c:pt idx="246">
                  <c:v>164.949997</c:v>
                </c:pt>
                <c:pt idx="247">
                  <c:v>173.61000100000001</c:v>
                </c:pt>
                <c:pt idx="248">
                  <c:v>179.21000699999999</c:v>
                </c:pt>
                <c:pt idx="249">
                  <c:v>178.91000399999999</c:v>
                </c:pt>
                <c:pt idx="250">
                  <c:v>183.279999</c:v>
                </c:pt>
                <c:pt idx="251">
                  <c:v>184.270004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B-2F40-9D70-825C2AF9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43312"/>
        <c:axId val="280896496"/>
      </c:scatterChart>
      <c:valAx>
        <c:axId val="28024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96496"/>
        <c:crosses val="autoZero"/>
        <c:crossBetween val="midCat"/>
      </c:valAx>
      <c:valAx>
        <c:axId val="2808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4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AAPL Residuals vs Predicted Y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3'!$T$2:$T$253</c:f>
              <c:numCache>
                <c:formatCode>0.00</c:formatCode>
                <c:ptCount val="252"/>
                <c:pt idx="0">
                  <c:v>56.047986370004338</c:v>
                </c:pt>
                <c:pt idx="1">
                  <c:v>56.291699302773544</c:v>
                </c:pt>
                <c:pt idx="2">
                  <c:v>56.535412235542751</c:v>
                </c:pt>
                <c:pt idx="3">
                  <c:v>56.779125168311957</c:v>
                </c:pt>
                <c:pt idx="4">
                  <c:v>57.022838101081156</c:v>
                </c:pt>
                <c:pt idx="5">
                  <c:v>57.266551033850362</c:v>
                </c:pt>
                <c:pt idx="6">
                  <c:v>57.510263966619569</c:v>
                </c:pt>
                <c:pt idx="7">
                  <c:v>57.753976899388775</c:v>
                </c:pt>
                <c:pt idx="8">
                  <c:v>57.997689832157981</c:v>
                </c:pt>
                <c:pt idx="9">
                  <c:v>58.241402764927187</c:v>
                </c:pt>
                <c:pt idx="10">
                  <c:v>58.485115697696394</c:v>
                </c:pt>
                <c:pt idx="11">
                  <c:v>58.7288286304656</c:v>
                </c:pt>
                <c:pt idx="12">
                  <c:v>58.972541563234806</c:v>
                </c:pt>
                <c:pt idx="13">
                  <c:v>59.216254496004012</c:v>
                </c:pt>
                <c:pt idx="14">
                  <c:v>59.459967428773211</c:v>
                </c:pt>
                <c:pt idx="15">
                  <c:v>59.703680361542418</c:v>
                </c:pt>
                <c:pt idx="16">
                  <c:v>59.947393294311624</c:v>
                </c:pt>
                <c:pt idx="17">
                  <c:v>60.19110622708083</c:v>
                </c:pt>
                <c:pt idx="18">
                  <c:v>60.434819159850036</c:v>
                </c:pt>
                <c:pt idx="19">
                  <c:v>60.678532092619243</c:v>
                </c:pt>
                <c:pt idx="20">
                  <c:v>60.922245025388449</c:v>
                </c:pt>
                <c:pt idx="21">
                  <c:v>61.165957958157655</c:v>
                </c:pt>
                <c:pt idx="22">
                  <c:v>61.409670890926861</c:v>
                </c:pt>
                <c:pt idx="23">
                  <c:v>61.653383823696061</c:v>
                </c:pt>
                <c:pt idx="24">
                  <c:v>61.897096756465267</c:v>
                </c:pt>
                <c:pt idx="25">
                  <c:v>62.140809689234473</c:v>
                </c:pt>
                <c:pt idx="26">
                  <c:v>62.384522622003679</c:v>
                </c:pt>
                <c:pt idx="27">
                  <c:v>62.628235554772886</c:v>
                </c:pt>
                <c:pt idx="28">
                  <c:v>62.871948487542092</c:v>
                </c:pt>
                <c:pt idx="29">
                  <c:v>63.115661420311298</c:v>
                </c:pt>
                <c:pt idx="30">
                  <c:v>63.359374353080504</c:v>
                </c:pt>
                <c:pt idx="31">
                  <c:v>63.60308728584971</c:v>
                </c:pt>
                <c:pt idx="32">
                  <c:v>63.84680021861891</c:v>
                </c:pt>
                <c:pt idx="33">
                  <c:v>64.090513151388123</c:v>
                </c:pt>
                <c:pt idx="34">
                  <c:v>64.334226084157322</c:v>
                </c:pt>
                <c:pt idx="35">
                  <c:v>64.577939016926535</c:v>
                </c:pt>
                <c:pt idx="36">
                  <c:v>64.821651949695735</c:v>
                </c:pt>
                <c:pt idx="37">
                  <c:v>65.065364882464934</c:v>
                </c:pt>
                <c:pt idx="38">
                  <c:v>65.309077815234147</c:v>
                </c:pt>
                <c:pt idx="39">
                  <c:v>65.552790748003346</c:v>
                </c:pt>
                <c:pt idx="40">
                  <c:v>65.79650368077256</c:v>
                </c:pt>
                <c:pt idx="41">
                  <c:v>66.040216613541759</c:v>
                </c:pt>
                <c:pt idx="42">
                  <c:v>66.283929546310972</c:v>
                </c:pt>
                <c:pt idx="43">
                  <c:v>66.527642479080171</c:v>
                </c:pt>
                <c:pt idx="44">
                  <c:v>66.771355411849385</c:v>
                </c:pt>
                <c:pt idx="45">
                  <c:v>67.015068344618584</c:v>
                </c:pt>
                <c:pt idx="46">
                  <c:v>67.258781277387783</c:v>
                </c:pt>
                <c:pt idx="47">
                  <c:v>67.502494210156996</c:v>
                </c:pt>
                <c:pt idx="48">
                  <c:v>67.746207142926195</c:v>
                </c:pt>
                <c:pt idx="49">
                  <c:v>67.989920075695409</c:v>
                </c:pt>
                <c:pt idx="50">
                  <c:v>68.233633008464608</c:v>
                </c:pt>
                <c:pt idx="51">
                  <c:v>68.477345941233821</c:v>
                </c:pt>
                <c:pt idx="52">
                  <c:v>68.72105887400302</c:v>
                </c:pt>
                <c:pt idx="53">
                  <c:v>68.964771806772234</c:v>
                </c:pt>
                <c:pt idx="54">
                  <c:v>69.208484739541433</c:v>
                </c:pt>
                <c:pt idx="55">
                  <c:v>69.452197672310632</c:v>
                </c:pt>
                <c:pt idx="56">
                  <c:v>69.695910605079845</c:v>
                </c:pt>
                <c:pt idx="57">
                  <c:v>69.939623537849059</c:v>
                </c:pt>
                <c:pt idx="58">
                  <c:v>70.183336470618258</c:v>
                </c:pt>
                <c:pt idx="59">
                  <c:v>70.427049403387457</c:v>
                </c:pt>
                <c:pt idx="60">
                  <c:v>70.67076233615667</c:v>
                </c:pt>
                <c:pt idx="61">
                  <c:v>70.914475268925869</c:v>
                </c:pt>
                <c:pt idx="62">
                  <c:v>71.158188201695083</c:v>
                </c:pt>
                <c:pt idx="63">
                  <c:v>71.401901134464282</c:v>
                </c:pt>
                <c:pt idx="64">
                  <c:v>71.645614067233495</c:v>
                </c:pt>
                <c:pt idx="65">
                  <c:v>71.889327000002694</c:v>
                </c:pt>
                <c:pt idx="66">
                  <c:v>72.133039932771908</c:v>
                </c:pt>
                <c:pt idx="67">
                  <c:v>72.376752865541107</c:v>
                </c:pt>
                <c:pt idx="68">
                  <c:v>72.620465798310306</c:v>
                </c:pt>
                <c:pt idx="69">
                  <c:v>72.864178731079519</c:v>
                </c:pt>
                <c:pt idx="70">
                  <c:v>73.107891663848719</c:v>
                </c:pt>
                <c:pt idx="71">
                  <c:v>73.351604596617932</c:v>
                </c:pt>
                <c:pt idx="72">
                  <c:v>73.595317529387131</c:v>
                </c:pt>
                <c:pt idx="73">
                  <c:v>73.83903046215633</c:v>
                </c:pt>
                <c:pt idx="74">
                  <c:v>74.082743394925544</c:v>
                </c:pt>
                <c:pt idx="75">
                  <c:v>74.326456327694757</c:v>
                </c:pt>
                <c:pt idx="76">
                  <c:v>74.570169260463956</c:v>
                </c:pt>
                <c:pt idx="77">
                  <c:v>74.813882193233155</c:v>
                </c:pt>
                <c:pt idx="78">
                  <c:v>75.057595126002369</c:v>
                </c:pt>
                <c:pt idx="79">
                  <c:v>75.301308058771568</c:v>
                </c:pt>
                <c:pt idx="80">
                  <c:v>75.545020991540781</c:v>
                </c:pt>
                <c:pt idx="81">
                  <c:v>75.78873392430998</c:v>
                </c:pt>
                <c:pt idx="82">
                  <c:v>76.032446857079179</c:v>
                </c:pt>
                <c:pt idx="83">
                  <c:v>76.276159789848393</c:v>
                </c:pt>
                <c:pt idx="84">
                  <c:v>76.519872722617606</c:v>
                </c:pt>
                <c:pt idx="85">
                  <c:v>76.763585655386805</c:v>
                </c:pt>
                <c:pt idx="86">
                  <c:v>77.007298588156004</c:v>
                </c:pt>
                <c:pt idx="87">
                  <c:v>77.251011520925218</c:v>
                </c:pt>
                <c:pt idx="88">
                  <c:v>77.494724453694417</c:v>
                </c:pt>
                <c:pt idx="89">
                  <c:v>77.73843738646363</c:v>
                </c:pt>
                <c:pt idx="90">
                  <c:v>77.982150319232829</c:v>
                </c:pt>
                <c:pt idx="91">
                  <c:v>78.225863252002043</c:v>
                </c:pt>
                <c:pt idx="92">
                  <c:v>78.469576184771242</c:v>
                </c:pt>
                <c:pt idx="93">
                  <c:v>78.713289117540455</c:v>
                </c:pt>
                <c:pt idx="94">
                  <c:v>78.957002050309654</c:v>
                </c:pt>
                <c:pt idx="95">
                  <c:v>79.200714983078853</c:v>
                </c:pt>
                <c:pt idx="96">
                  <c:v>79.444427915848067</c:v>
                </c:pt>
                <c:pt idx="97">
                  <c:v>79.688140848617266</c:v>
                </c:pt>
                <c:pt idx="98">
                  <c:v>79.931853781386479</c:v>
                </c:pt>
                <c:pt idx="99">
                  <c:v>80.175566714155678</c:v>
                </c:pt>
                <c:pt idx="100">
                  <c:v>80.419279646924892</c:v>
                </c:pt>
                <c:pt idx="101">
                  <c:v>80.662992579694091</c:v>
                </c:pt>
                <c:pt idx="102">
                  <c:v>80.906705512463304</c:v>
                </c:pt>
                <c:pt idx="103">
                  <c:v>81.150418445232503</c:v>
                </c:pt>
                <c:pt idx="104">
                  <c:v>81.394131378001703</c:v>
                </c:pt>
                <c:pt idx="105">
                  <c:v>81.637844310770916</c:v>
                </c:pt>
                <c:pt idx="106">
                  <c:v>81.881557243540115</c:v>
                </c:pt>
                <c:pt idx="107">
                  <c:v>82.125270176309328</c:v>
                </c:pt>
                <c:pt idx="108">
                  <c:v>82.368983109078528</c:v>
                </c:pt>
                <c:pt idx="109">
                  <c:v>82.612696041847741</c:v>
                </c:pt>
                <c:pt idx="110">
                  <c:v>82.85640897461694</c:v>
                </c:pt>
                <c:pt idx="111">
                  <c:v>83.100121907386153</c:v>
                </c:pt>
                <c:pt idx="112">
                  <c:v>83.343834840155353</c:v>
                </c:pt>
                <c:pt idx="113">
                  <c:v>83.587547772924552</c:v>
                </c:pt>
                <c:pt idx="114">
                  <c:v>83.831260705693765</c:v>
                </c:pt>
                <c:pt idx="115">
                  <c:v>84.074973638462978</c:v>
                </c:pt>
                <c:pt idx="116">
                  <c:v>84.318686571232178</c:v>
                </c:pt>
                <c:pt idx="117">
                  <c:v>84.562399504001377</c:v>
                </c:pt>
                <c:pt idx="118">
                  <c:v>84.80611243677059</c:v>
                </c:pt>
                <c:pt idx="119">
                  <c:v>85.049825369539789</c:v>
                </c:pt>
                <c:pt idx="120">
                  <c:v>85.293538302309003</c:v>
                </c:pt>
                <c:pt idx="121">
                  <c:v>85.537251235078202</c:v>
                </c:pt>
                <c:pt idx="122">
                  <c:v>85.780964167847401</c:v>
                </c:pt>
                <c:pt idx="123">
                  <c:v>86.024677100616614</c:v>
                </c:pt>
                <c:pt idx="124">
                  <c:v>86.268390033385828</c:v>
                </c:pt>
                <c:pt idx="125">
                  <c:v>86.512102966155027</c:v>
                </c:pt>
                <c:pt idx="126">
                  <c:v>86.755815898924226</c:v>
                </c:pt>
                <c:pt idx="127">
                  <c:v>86.999528831693439</c:v>
                </c:pt>
                <c:pt idx="128">
                  <c:v>87.243241764462638</c:v>
                </c:pt>
                <c:pt idx="129">
                  <c:v>87.486954697231852</c:v>
                </c:pt>
                <c:pt idx="130">
                  <c:v>87.730667630001051</c:v>
                </c:pt>
                <c:pt idx="131">
                  <c:v>87.97438056277025</c:v>
                </c:pt>
                <c:pt idx="132">
                  <c:v>88.218093495539463</c:v>
                </c:pt>
                <c:pt idx="133">
                  <c:v>88.461806428308677</c:v>
                </c:pt>
                <c:pt idx="134">
                  <c:v>88.705519361077876</c:v>
                </c:pt>
                <c:pt idx="135">
                  <c:v>88.949232293847075</c:v>
                </c:pt>
                <c:pt idx="136">
                  <c:v>89.192945226616288</c:v>
                </c:pt>
                <c:pt idx="137">
                  <c:v>89.436658159385487</c:v>
                </c:pt>
                <c:pt idx="138">
                  <c:v>89.680371092154701</c:v>
                </c:pt>
                <c:pt idx="139">
                  <c:v>89.9240840249239</c:v>
                </c:pt>
                <c:pt idx="140">
                  <c:v>90.167796957693099</c:v>
                </c:pt>
                <c:pt idx="141">
                  <c:v>90.411509890462312</c:v>
                </c:pt>
                <c:pt idx="142">
                  <c:v>90.655222823231526</c:v>
                </c:pt>
                <c:pt idx="143">
                  <c:v>90.898935756000725</c:v>
                </c:pt>
                <c:pt idx="144">
                  <c:v>91.142648688769924</c:v>
                </c:pt>
                <c:pt idx="145">
                  <c:v>91.386361621539137</c:v>
                </c:pt>
                <c:pt idx="146">
                  <c:v>91.630074554308337</c:v>
                </c:pt>
                <c:pt idx="147">
                  <c:v>91.87378748707755</c:v>
                </c:pt>
                <c:pt idx="148">
                  <c:v>92.117500419846749</c:v>
                </c:pt>
                <c:pt idx="149">
                  <c:v>92.361213352615948</c:v>
                </c:pt>
                <c:pt idx="150">
                  <c:v>92.604926285385162</c:v>
                </c:pt>
                <c:pt idx="151">
                  <c:v>92.848639218154375</c:v>
                </c:pt>
                <c:pt idx="152">
                  <c:v>93.092352150923574</c:v>
                </c:pt>
                <c:pt idx="153">
                  <c:v>93.336065083692773</c:v>
                </c:pt>
                <c:pt idx="154">
                  <c:v>93.579778016461987</c:v>
                </c:pt>
                <c:pt idx="155">
                  <c:v>93.8234909492312</c:v>
                </c:pt>
                <c:pt idx="156">
                  <c:v>94.067203882000399</c:v>
                </c:pt>
                <c:pt idx="157">
                  <c:v>94.310916814769598</c:v>
                </c:pt>
                <c:pt idx="158">
                  <c:v>94.554629747538797</c:v>
                </c:pt>
                <c:pt idx="159">
                  <c:v>94.798342680308011</c:v>
                </c:pt>
                <c:pt idx="160">
                  <c:v>95.042055613077224</c:v>
                </c:pt>
                <c:pt idx="161">
                  <c:v>95.285768545846423</c:v>
                </c:pt>
                <c:pt idx="162">
                  <c:v>95.529481478615622</c:v>
                </c:pt>
                <c:pt idx="163">
                  <c:v>95.773194411384836</c:v>
                </c:pt>
                <c:pt idx="164">
                  <c:v>96.016907344154049</c:v>
                </c:pt>
                <c:pt idx="165">
                  <c:v>96.260620276923248</c:v>
                </c:pt>
                <c:pt idx="166">
                  <c:v>96.504333209692447</c:v>
                </c:pt>
                <c:pt idx="167">
                  <c:v>96.748046142461646</c:v>
                </c:pt>
                <c:pt idx="168">
                  <c:v>96.99175907523086</c:v>
                </c:pt>
                <c:pt idx="169">
                  <c:v>97.235472008000073</c:v>
                </c:pt>
                <c:pt idx="170">
                  <c:v>97.479184940769272</c:v>
                </c:pt>
                <c:pt idx="171">
                  <c:v>97.722897873538471</c:v>
                </c:pt>
                <c:pt idx="172">
                  <c:v>97.966610806307685</c:v>
                </c:pt>
                <c:pt idx="173">
                  <c:v>98.210323739076898</c:v>
                </c:pt>
                <c:pt idx="174">
                  <c:v>98.454036671846097</c:v>
                </c:pt>
                <c:pt idx="175">
                  <c:v>98.697749604615296</c:v>
                </c:pt>
                <c:pt idx="176">
                  <c:v>98.941462537384496</c:v>
                </c:pt>
                <c:pt idx="177">
                  <c:v>99.185175470153709</c:v>
                </c:pt>
                <c:pt idx="178">
                  <c:v>99.428888402922922</c:v>
                </c:pt>
                <c:pt idx="179">
                  <c:v>99.672601335692121</c:v>
                </c:pt>
                <c:pt idx="180">
                  <c:v>99.916314268461321</c:v>
                </c:pt>
                <c:pt idx="181">
                  <c:v>100.16002720123053</c:v>
                </c:pt>
                <c:pt idx="182">
                  <c:v>100.40374013399975</c:v>
                </c:pt>
                <c:pt idx="183">
                  <c:v>100.64745306676895</c:v>
                </c:pt>
                <c:pt idx="184">
                  <c:v>100.89116599953815</c:v>
                </c:pt>
                <c:pt idx="185">
                  <c:v>101.13487893230734</c:v>
                </c:pt>
                <c:pt idx="186">
                  <c:v>101.37859186507656</c:v>
                </c:pt>
                <c:pt idx="187">
                  <c:v>101.62230479784577</c:v>
                </c:pt>
                <c:pt idx="188">
                  <c:v>101.86601773061497</c:v>
                </c:pt>
                <c:pt idx="189">
                  <c:v>102.10973066338417</c:v>
                </c:pt>
                <c:pt idx="190">
                  <c:v>102.35344359615338</c:v>
                </c:pt>
                <c:pt idx="191">
                  <c:v>102.5971565289226</c:v>
                </c:pt>
                <c:pt idx="192">
                  <c:v>102.8408694616918</c:v>
                </c:pt>
                <c:pt idx="193">
                  <c:v>103.08458239446099</c:v>
                </c:pt>
                <c:pt idx="194">
                  <c:v>103.32829532723019</c:v>
                </c:pt>
                <c:pt idx="195">
                  <c:v>103.57200825999941</c:v>
                </c:pt>
                <c:pt idx="196">
                  <c:v>103.81572119276862</c:v>
                </c:pt>
                <c:pt idx="197">
                  <c:v>104.05943412553782</c:v>
                </c:pt>
                <c:pt idx="198">
                  <c:v>104.30314705830702</c:v>
                </c:pt>
                <c:pt idx="199">
                  <c:v>104.54685999107623</c:v>
                </c:pt>
                <c:pt idx="200">
                  <c:v>104.79057292384545</c:v>
                </c:pt>
                <c:pt idx="201">
                  <c:v>105.03428585661464</c:v>
                </c:pt>
                <c:pt idx="202">
                  <c:v>105.27799878938384</c:v>
                </c:pt>
                <c:pt idx="203">
                  <c:v>105.52171172215304</c:v>
                </c:pt>
                <c:pt idx="204">
                  <c:v>105.76542465492226</c:v>
                </c:pt>
                <c:pt idx="205">
                  <c:v>106.00913758769147</c:v>
                </c:pt>
                <c:pt idx="206">
                  <c:v>106.25285052046067</c:v>
                </c:pt>
                <c:pt idx="207">
                  <c:v>106.49656345322987</c:v>
                </c:pt>
                <c:pt idx="208">
                  <c:v>106.74027638599908</c:v>
                </c:pt>
                <c:pt idx="209">
                  <c:v>106.98398931876829</c:v>
                </c:pt>
                <c:pt idx="210">
                  <c:v>107.22770225153749</c:v>
                </c:pt>
                <c:pt idx="211">
                  <c:v>107.47141518430669</c:v>
                </c:pt>
                <c:pt idx="212">
                  <c:v>107.71512811707591</c:v>
                </c:pt>
                <c:pt idx="213">
                  <c:v>107.95884104984511</c:v>
                </c:pt>
                <c:pt idx="214">
                  <c:v>108.20255398261432</c:v>
                </c:pt>
                <c:pt idx="215">
                  <c:v>108.44626691538352</c:v>
                </c:pt>
                <c:pt idx="216">
                  <c:v>108.68997984815272</c:v>
                </c:pt>
                <c:pt idx="217">
                  <c:v>108.93369278092193</c:v>
                </c:pt>
                <c:pt idx="218">
                  <c:v>109.17740571369114</c:v>
                </c:pt>
                <c:pt idx="219">
                  <c:v>109.42111864646034</c:v>
                </c:pt>
                <c:pt idx="220">
                  <c:v>109.66483157922954</c:v>
                </c:pt>
                <c:pt idx="221">
                  <c:v>109.90854451199876</c:v>
                </c:pt>
                <c:pt idx="222">
                  <c:v>110.15225744476795</c:v>
                </c:pt>
                <c:pt idx="223">
                  <c:v>110.39597037753717</c:v>
                </c:pt>
                <c:pt idx="224">
                  <c:v>110.63968331030637</c:v>
                </c:pt>
                <c:pt idx="225">
                  <c:v>110.88339624307557</c:v>
                </c:pt>
                <c:pt idx="226">
                  <c:v>111.12710917584478</c:v>
                </c:pt>
                <c:pt idx="227">
                  <c:v>111.37082210861399</c:v>
                </c:pt>
                <c:pt idx="228">
                  <c:v>111.61453504138319</c:v>
                </c:pt>
                <c:pt idx="229">
                  <c:v>111.85824797415239</c:v>
                </c:pt>
                <c:pt idx="230">
                  <c:v>112.1019609069216</c:v>
                </c:pt>
                <c:pt idx="231">
                  <c:v>112.34567383969082</c:v>
                </c:pt>
                <c:pt idx="232">
                  <c:v>112.58938677246002</c:v>
                </c:pt>
                <c:pt idx="233">
                  <c:v>112.83309970522922</c:v>
                </c:pt>
                <c:pt idx="234">
                  <c:v>113.07681263799842</c:v>
                </c:pt>
                <c:pt idx="235">
                  <c:v>113.32052557076763</c:v>
                </c:pt>
                <c:pt idx="236">
                  <c:v>113.56423850353684</c:v>
                </c:pt>
                <c:pt idx="237">
                  <c:v>113.80795143630604</c:v>
                </c:pt>
                <c:pt idx="238">
                  <c:v>114.05166436907524</c:v>
                </c:pt>
                <c:pt idx="239">
                  <c:v>114.29537730184445</c:v>
                </c:pt>
                <c:pt idx="240">
                  <c:v>114.53909023461367</c:v>
                </c:pt>
                <c:pt idx="241">
                  <c:v>114.78280316738287</c:v>
                </c:pt>
                <c:pt idx="242">
                  <c:v>115.02651610015207</c:v>
                </c:pt>
                <c:pt idx="243">
                  <c:v>115.27022903292126</c:v>
                </c:pt>
                <c:pt idx="244">
                  <c:v>115.51394196569048</c:v>
                </c:pt>
                <c:pt idx="245">
                  <c:v>115.75765489845969</c:v>
                </c:pt>
                <c:pt idx="246">
                  <c:v>116.00136783122889</c:v>
                </c:pt>
                <c:pt idx="247">
                  <c:v>116.24508076399809</c:v>
                </c:pt>
                <c:pt idx="248">
                  <c:v>116.4887936967673</c:v>
                </c:pt>
                <c:pt idx="249">
                  <c:v>116.73250662953652</c:v>
                </c:pt>
                <c:pt idx="250">
                  <c:v>116.97621956230572</c:v>
                </c:pt>
                <c:pt idx="251">
                  <c:v>117.21993249507491</c:v>
                </c:pt>
              </c:numCache>
            </c:numRef>
          </c:xVal>
          <c:yVal>
            <c:numRef>
              <c:f>'Part 3'!$V$2:$V$253</c:f>
              <c:numCache>
                <c:formatCode>0.00</c:formatCode>
                <c:ptCount val="252"/>
                <c:pt idx="0">
                  <c:v>7.9065576299956604</c:v>
                </c:pt>
                <c:pt idx="1">
                  <c:v>8.1692916972264626</c:v>
                </c:pt>
                <c:pt idx="2">
                  <c:v>7.8665657644572491</c:v>
                </c:pt>
                <c:pt idx="3">
                  <c:v>8.2399258316880477</c:v>
                </c:pt>
                <c:pt idx="4">
                  <c:v>7.5463218989188405</c:v>
                </c:pt>
                <c:pt idx="5">
                  <c:v>8.069660966149641</c:v>
                </c:pt>
                <c:pt idx="6">
                  <c:v>8.1553700333804287</c:v>
                </c:pt>
                <c:pt idx="7">
                  <c:v>7.7125301006112323</c:v>
                </c:pt>
                <c:pt idx="8">
                  <c:v>6.7066861678420153</c:v>
                </c:pt>
                <c:pt idx="9">
                  <c:v>6.1728652350728197</c:v>
                </c:pt>
                <c:pt idx="10">
                  <c:v>5.8726113023036035</c:v>
                </c:pt>
                <c:pt idx="11">
                  <c:v>6.7573393695344066</c:v>
                </c:pt>
                <c:pt idx="12">
                  <c:v>6.0022734367652006</c:v>
                </c:pt>
                <c:pt idx="13">
                  <c:v>6.6313105039959908</c:v>
                </c:pt>
                <c:pt idx="14">
                  <c:v>6.2425475712267939</c:v>
                </c:pt>
                <c:pt idx="15">
                  <c:v>5.2391606384575837</c:v>
                </c:pt>
                <c:pt idx="16">
                  <c:v>3.8375227056883787</c:v>
                </c:pt>
                <c:pt idx="17">
                  <c:v>4.156786772919169</c:v>
                </c:pt>
                <c:pt idx="18">
                  <c:v>4.8571268401499594</c:v>
                </c:pt>
                <c:pt idx="19">
                  <c:v>5.8745989073807507</c:v>
                </c:pt>
                <c:pt idx="20">
                  <c:v>4.6991389746115573</c:v>
                </c:pt>
                <c:pt idx="21">
                  <c:v>4.8389400418423421</c:v>
                </c:pt>
                <c:pt idx="22">
                  <c:v>5.1582151090731401</c:v>
                </c:pt>
                <c:pt idx="23">
                  <c:v>5.0841341763039338</c:v>
                </c:pt>
                <c:pt idx="24">
                  <c:v>5.74761024353473</c:v>
                </c:pt>
                <c:pt idx="25">
                  <c:v>6.6618253107655221</c:v>
                </c:pt>
                <c:pt idx="26">
                  <c:v>6.5533283779963156</c:v>
                </c:pt>
                <c:pt idx="27">
                  <c:v>6.1448964452271184</c:v>
                </c:pt>
                <c:pt idx="28">
                  <c:v>5.9700165124579101</c:v>
                </c:pt>
                <c:pt idx="29">
                  <c:v>5.5837255796887035</c:v>
                </c:pt>
                <c:pt idx="30">
                  <c:v>6.4610676469194956</c:v>
                </c:pt>
                <c:pt idx="31">
                  <c:v>6.2837307141502947</c:v>
                </c:pt>
                <c:pt idx="32">
                  <c:v>7.4265917813810916</c:v>
                </c:pt>
                <c:pt idx="33">
                  <c:v>7.1558398486118762</c:v>
                </c:pt>
                <c:pt idx="34">
                  <c:v>7.3349859158426796</c:v>
                </c:pt>
                <c:pt idx="35">
                  <c:v>7.6149239830734672</c:v>
                </c:pt>
                <c:pt idx="36">
                  <c:v>9.0183900503042622</c:v>
                </c:pt>
                <c:pt idx="37">
                  <c:v>8.056789117535061</c:v>
                </c:pt>
                <c:pt idx="38">
                  <c:v>8.3957411847658534</c:v>
                </c:pt>
                <c:pt idx="39">
                  <c:v>7.8053942519966597</c:v>
                </c:pt>
                <c:pt idx="40">
                  <c:v>8.7417353192274447</c:v>
                </c:pt>
                <c:pt idx="41">
                  <c:v>10.081281386458244</c:v>
                </c:pt>
                <c:pt idx="42">
                  <c:v>10.009649453689022</c:v>
                </c:pt>
                <c:pt idx="43">
                  <c:v>11.395895520919822</c:v>
                </c:pt>
                <c:pt idx="44">
                  <c:v>10.099967588150619</c:v>
                </c:pt>
                <c:pt idx="45">
                  <c:v>9.5268166553814098</c:v>
                </c:pt>
                <c:pt idx="46">
                  <c:v>10.241912722612213</c:v>
                </c:pt>
                <c:pt idx="47">
                  <c:v>10.856201789842999</c:v>
                </c:pt>
                <c:pt idx="48">
                  <c:v>10.08145985707381</c:v>
                </c:pt>
                <c:pt idx="49">
                  <c:v>10.115555924304587</c:v>
                </c:pt>
                <c:pt idx="50">
                  <c:v>10.247987991535396</c:v>
                </c:pt>
                <c:pt idx="51">
                  <c:v>9.7780940587661718</c:v>
                </c:pt>
                <c:pt idx="52">
                  <c:v>7.2332561259969737</c:v>
                </c:pt>
                <c:pt idx="53">
                  <c:v>9.138240193227773</c:v>
                </c:pt>
                <c:pt idx="54">
                  <c:v>10.529415260458563</c:v>
                </c:pt>
                <c:pt idx="55">
                  <c:v>10.17013932768937</c:v>
                </c:pt>
                <c:pt idx="56">
                  <c:v>6.3960843949201518</c:v>
                </c:pt>
                <c:pt idx="57">
                  <c:v>5.9433944621509482</c:v>
                </c:pt>
                <c:pt idx="58">
                  <c:v>8.2048625293817423</c:v>
                </c:pt>
                <c:pt idx="59">
                  <c:v>8.6003555966125447</c:v>
                </c:pt>
                <c:pt idx="60">
                  <c:v>9.2810126638433275</c:v>
                </c:pt>
                <c:pt idx="61">
                  <c:v>7.9505457310741292</c:v>
                </c:pt>
                <c:pt idx="62">
                  <c:v>8.0814057983049139</c:v>
                </c:pt>
                <c:pt idx="63">
                  <c:v>7.3596188655357224</c:v>
                </c:pt>
                <c:pt idx="64">
                  <c:v>8.9863129327665092</c:v>
                </c:pt>
                <c:pt idx="65">
                  <c:v>8.1684119999973035</c:v>
                </c:pt>
                <c:pt idx="66">
                  <c:v>7.9444210672280917</c:v>
                </c:pt>
                <c:pt idx="67">
                  <c:v>6.2344451344588947</c:v>
                </c:pt>
                <c:pt idx="68">
                  <c:v>7.1292362016896931</c:v>
                </c:pt>
                <c:pt idx="69">
                  <c:v>6.067385268920475</c:v>
                </c:pt>
                <c:pt idx="70">
                  <c:v>4.0370513361512792</c:v>
                </c:pt>
                <c:pt idx="71">
                  <c:v>0.12891740338206148</c:v>
                </c:pt>
                <c:pt idx="72">
                  <c:v>-2.6037405293871245</c:v>
                </c:pt>
                <c:pt idx="73">
                  <c:v>-1.7212634621563296</c:v>
                </c:pt>
                <c:pt idx="74">
                  <c:v>-6.6791863949255372</c:v>
                </c:pt>
                <c:pt idx="75">
                  <c:v>-6.9623283276947632</c:v>
                </c:pt>
                <c:pt idx="76">
                  <c:v>-0.93439626046395574</c:v>
                </c:pt>
                <c:pt idx="77">
                  <c:v>-3.5167251932331567</c:v>
                </c:pt>
                <c:pt idx="78">
                  <c:v>-0.45335512600236427</c:v>
                </c:pt>
                <c:pt idx="79">
                  <c:v>-3.1170050587715679</c:v>
                </c:pt>
                <c:pt idx="80">
                  <c:v>-4.3193359915407825</c:v>
                </c:pt>
                <c:pt idx="81">
                  <c:v>-10.196425924309978</c:v>
                </c:pt>
                <c:pt idx="82">
                  <c:v>-5.7160788570791823</c:v>
                </c:pt>
                <c:pt idx="83">
                  <c:v>-8.4019147898483908</c:v>
                </c:pt>
                <c:pt idx="84">
                  <c:v>-15.348531722617608</c:v>
                </c:pt>
                <c:pt idx="85">
                  <c:v>-8.2634106553868065</c:v>
                </c:pt>
                <c:pt idx="86">
                  <c:v>-17.319466588156004</c:v>
                </c:pt>
                <c:pt idx="87">
                  <c:v>-14.938702520925219</c:v>
                </c:pt>
                <c:pt idx="88">
                  <c:v>-16.707813453694413</c:v>
                </c:pt>
                <c:pt idx="89">
                  <c:v>-17.417281386463628</c:v>
                </c:pt>
                <c:pt idx="90">
                  <c:v>-21.490516319232832</c:v>
                </c:pt>
                <c:pt idx="91">
                  <c:v>-22.934344252002042</c:v>
                </c:pt>
                <c:pt idx="92">
                  <c:v>-17.63091518477124</c:v>
                </c:pt>
                <c:pt idx="93">
                  <c:v>-18.209772117540453</c:v>
                </c:pt>
                <c:pt idx="94">
                  <c:v>-15.269609050309654</c:v>
                </c:pt>
                <c:pt idx="95">
                  <c:v>-18.150120983078857</c:v>
                </c:pt>
                <c:pt idx="96">
                  <c:v>-16.651577915848065</c:v>
                </c:pt>
                <c:pt idx="97">
                  <c:v>-17.023433848617266</c:v>
                </c:pt>
                <c:pt idx="98">
                  <c:v>-20.564379781386478</c:v>
                </c:pt>
                <c:pt idx="99">
                  <c:v>-19.817446714155679</c:v>
                </c:pt>
                <c:pt idx="100">
                  <c:v>-20.928587646924889</c:v>
                </c:pt>
                <c:pt idx="101">
                  <c:v>-15.982488579694092</c:v>
                </c:pt>
                <c:pt idx="102">
                  <c:v>-16.975350512463301</c:v>
                </c:pt>
                <c:pt idx="103">
                  <c:v>-15.582761445232507</c:v>
                </c:pt>
                <c:pt idx="104">
                  <c:v>-15.353329378001703</c:v>
                </c:pt>
                <c:pt idx="105">
                  <c:v>-14.300815310770915</c:v>
                </c:pt>
                <c:pt idx="106">
                  <c:v>-11.143802243540108</c:v>
                </c:pt>
                <c:pt idx="107">
                  <c:v>-12.033160176309323</c:v>
                </c:pt>
                <c:pt idx="108">
                  <c:v>-11.719943109078528</c:v>
                </c:pt>
                <c:pt idx="109">
                  <c:v>-12.922274041847743</c:v>
                </c:pt>
                <c:pt idx="110">
                  <c:v>-14.612527974616938</c:v>
                </c:pt>
                <c:pt idx="111">
                  <c:v>-16.965683907386151</c:v>
                </c:pt>
                <c:pt idx="112">
                  <c:v>-15.304482840155359</c:v>
                </c:pt>
                <c:pt idx="113">
                  <c:v>-15.811874772924554</c:v>
                </c:pt>
                <c:pt idx="114">
                  <c:v>-14.098937705693771</c:v>
                </c:pt>
                <c:pt idx="115">
                  <c:v>-14.293364638462975</c:v>
                </c:pt>
                <c:pt idx="116">
                  <c:v>-15.668196571232173</c:v>
                </c:pt>
                <c:pt idx="117">
                  <c:v>-13.65706550400138</c:v>
                </c:pt>
                <c:pt idx="118">
                  <c:v>-12.404958436770585</c:v>
                </c:pt>
                <c:pt idx="119">
                  <c:v>-13.814283369539794</c:v>
                </c:pt>
                <c:pt idx="120">
                  <c:v>-13.050092302308997</c:v>
                </c:pt>
                <c:pt idx="121">
                  <c:v>-12.2095152350782</c:v>
                </c:pt>
                <c:pt idx="122">
                  <c:v>-11.696682167847399</c:v>
                </c:pt>
                <c:pt idx="123">
                  <c:v>-11.17400710061662</c:v>
                </c:pt>
                <c:pt idx="124">
                  <c:v>-9.0087160333858236</c:v>
                </c:pt>
                <c:pt idx="125">
                  <c:v>-8.0367309661550337</c:v>
                </c:pt>
                <c:pt idx="126">
                  <c:v>-9.1772788989242287</c:v>
                </c:pt>
                <c:pt idx="127">
                  <c:v>-10.357675831693442</c:v>
                </c:pt>
                <c:pt idx="128">
                  <c:v>-10.130555764462642</c:v>
                </c:pt>
                <c:pt idx="129">
                  <c:v>-10.830162697231856</c:v>
                </c:pt>
                <c:pt idx="130">
                  <c:v>-9.267753630001053</c:v>
                </c:pt>
                <c:pt idx="131">
                  <c:v>-9.9648595627702434</c:v>
                </c:pt>
                <c:pt idx="132">
                  <c:v>-8.6914284955394692</c:v>
                </c:pt>
                <c:pt idx="133">
                  <c:v>-9.5280524283086834</c:v>
                </c:pt>
                <c:pt idx="134">
                  <c:v>-9.2635563610778746</c:v>
                </c:pt>
                <c:pt idx="135">
                  <c:v>-10.045370293847071</c:v>
                </c:pt>
                <c:pt idx="136">
                  <c:v>-9.9453022266162918</c:v>
                </c:pt>
                <c:pt idx="137">
                  <c:v>-10.154134159385492</c:v>
                </c:pt>
                <c:pt idx="138">
                  <c:v>-10.475072092154704</c:v>
                </c:pt>
                <c:pt idx="139">
                  <c:v>-9.7447250249238948</c:v>
                </c:pt>
                <c:pt idx="140">
                  <c:v>-9.6172519576930995</c:v>
                </c:pt>
                <c:pt idx="141">
                  <c:v>-9.417529890462319</c:v>
                </c:pt>
                <c:pt idx="142">
                  <c:v>-10.358774823231528</c:v>
                </c:pt>
                <c:pt idx="143">
                  <c:v>-8.3155617560007187</c:v>
                </c:pt>
                <c:pt idx="144">
                  <c:v>-8.0710086887699219</c:v>
                </c:pt>
                <c:pt idx="145">
                  <c:v>-5.6914836215391347</c:v>
                </c:pt>
                <c:pt idx="146">
                  <c:v>-3.7304845543083331</c:v>
                </c:pt>
                <c:pt idx="147">
                  <c:v>-8.1942904870775521</c:v>
                </c:pt>
                <c:pt idx="148">
                  <c:v>-7.7155534198467421</c:v>
                </c:pt>
                <c:pt idx="149">
                  <c:v>-6.9154583526159428</c:v>
                </c:pt>
                <c:pt idx="150">
                  <c:v>-4.8946682853851655</c:v>
                </c:pt>
                <c:pt idx="151">
                  <c:v>-5.2604432181543785</c:v>
                </c:pt>
                <c:pt idx="152">
                  <c:v>-5.4692751509235791</c:v>
                </c:pt>
                <c:pt idx="153">
                  <c:v>-6.2137280836927715</c:v>
                </c:pt>
                <c:pt idx="154">
                  <c:v>-4.1779910164619878</c:v>
                </c:pt>
                <c:pt idx="155">
                  <c:v>-2.5134399492311985</c:v>
                </c:pt>
                <c:pt idx="156">
                  <c:v>-4.3689618820004057</c:v>
                </c:pt>
                <c:pt idx="157">
                  <c:v>-3.4218788147695989</c:v>
                </c:pt>
                <c:pt idx="158">
                  <c:v>-6.4582247475387931</c:v>
                </c:pt>
                <c:pt idx="159">
                  <c:v>-4.6716106803080066</c:v>
                </c:pt>
                <c:pt idx="160">
                  <c:v>-4.1629896130772295</c:v>
                </c:pt>
                <c:pt idx="161">
                  <c:v>-4.5785925458464192</c:v>
                </c:pt>
                <c:pt idx="162">
                  <c:v>-4.8223054786156183</c:v>
                </c:pt>
                <c:pt idx="163">
                  <c:v>-2.6395804113848413</c:v>
                </c:pt>
                <c:pt idx="164">
                  <c:v>-3.1722723441540523</c:v>
                </c:pt>
                <c:pt idx="165">
                  <c:v>-1.2536242769232473</c:v>
                </c:pt>
                <c:pt idx="166">
                  <c:v>-1.088775209692443</c:v>
                </c:pt>
                <c:pt idx="167">
                  <c:v>-1.1655801424616499</c:v>
                </c:pt>
                <c:pt idx="168">
                  <c:v>-1.8502340752308584</c:v>
                </c:pt>
                <c:pt idx="169">
                  <c:v>-0.5195070080000761</c:v>
                </c:pt>
                <c:pt idx="170">
                  <c:v>-9.807394076926812E-2</c:v>
                </c:pt>
                <c:pt idx="171">
                  <c:v>-1.5400518735384736</c:v>
                </c:pt>
                <c:pt idx="172">
                  <c:v>-1.9780778063076809</c:v>
                </c:pt>
                <c:pt idx="173">
                  <c:v>-0.1989327390768949</c:v>
                </c:pt>
                <c:pt idx="174">
                  <c:v>-1.7953756718461023</c:v>
                </c:pt>
                <c:pt idx="175">
                  <c:v>-1.7675506046152947</c:v>
                </c:pt>
                <c:pt idx="176">
                  <c:v>-6.4231745373844973</c:v>
                </c:pt>
                <c:pt idx="177">
                  <c:v>-6.8960824701537149</c:v>
                </c:pt>
                <c:pt idx="178">
                  <c:v>-4.9525244029229185</c:v>
                </c:pt>
                <c:pt idx="179">
                  <c:v>-6.7482463356921158</c:v>
                </c:pt>
                <c:pt idx="180">
                  <c:v>-5.2107552684613268</c:v>
                </c:pt>
                <c:pt idx="181">
                  <c:v>-4.3085102012305327</c:v>
                </c:pt>
                <c:pt idx="182">
                  <c:v>5.4823458660002586</c:v>
                </c:pt>
                <c:pt idx="183">
                  <c:v>7.906699933231053</c:v>
                </c:pt>
                <c:pt idx="184">
                  <c:v>8.3879330004618566</c:v>
                </c:pt>
                <c:pt idx="185">
                  <c:v>8.54031506769266</c:v>
                </c:pt>
                <c:pt idx="186">
                  <c:v>12.12308613492344</c:v>
                </c:pt>
                <c:pt idx="187">
                  <c:v>9.2988302021542353</c:v>
                </c:pt>
                <c:pt idx="188">
                  <c:v>10.667338269385027</c:v>
                </c:pt>
                <c:pt idx="189">
                  <c:v>7.0768923366158276</c:v>
                </c:pt>
                <c:pt idx="190">
                  <c:v>10.461925403846621</c:v>
                </c:pt>
                <c:pt idx="191">
                  <c:v>12.214763471077404</c:v>
                </c:pt>
                <c:pt idx="192">
                  <c:v>11.868732538308208</c:v>
                </c:pt>
                <c:pt idx="193">
                  <c:v>11.325527605539008</c:v>
                </c:pt>
                <c:pt idx="194">
                  <c:v>12.035176672769808</c:v>
                </c:pt>
                <c:pt idx="195">
                  <c:v>11.936208740000595</c:v>
                </c:pt>
                <c:pt idx="196">
                  <c:v>14.255575807231381</c:v>
                </c:pt>
                <c:pt idx="197">
                  <c:v>20.09636587446218</c:v>
                </c:pt>
                <c:pt idx="198">
                  <c:v>21.337591941692978</c:v>
                </c:pt>
                <c:pt idx="199">
                  <c:v>20.063156008923769</c:v>
                </c:pt>
                <c:pt idx="200">
                  <c:v>21.514023076154558</c:v>
                </c:pt>
                <c:pt idx="201">
                  <c:v>19.760415143385359</c:v>
                </c:pt>
                <c:pt idx="202">
                  <c:v>19.314553210616154</c:v>
                </c:pt>
                <c:pt idx="203">
                  <c:v>23.296037277846949</c:v>
                </c:pt>
                <c:pt idx="204">
                  <c:v>28.183473345077758</c:v>
                </c:pt>
                <c:pt idx="205">
                  <c:v>25.164553412308521</c:v>
                </c:pt>
                <c:pt idx="206">
                  <c:v>14.418955479539335</c:v>
                </c:pt>
                <c:pt idx="207">
                  <c:v>14.255107546770134</c:v>
                </c:pt>
                <c:pt idx="208">
                  <c:v>5.8854176140009145</c:v>
                </c:pt>
                <c:pt idx="209">
                  <c:v>10.133953681231702</c:v>
                </c:pt>
                <c:pt idx="210">
                  <c:v>6.066837748462504</c:v>
                </c:pt>
                <c:pt idx="211">
                  <c:v>4.3356908156933116</c:v>
                </c:pt>
                <c:pt idx="212">
                  <c:v>7.4461878829240931</c:v>
                </c:pt>
                <c:pt idx="213">
                  <c:v>7.3821699501548892</c:v>
                </c:pt>
                <c:pt idx="214">
                  <c:v>3.7343280173856783</c:v>
                </c:pt>
                <c:pt idx="215">
                  <c:v>1.7036960846164817</c:v>
                </c:pt>
                <c:pt idx="216">
                  <c:v>-2.0339888481527169</c:v>
                </c:pt>
                <c:pt idx="217">
                  <c:v>0.95671821907806986</c:v>
                </c:pt>
                <c:pt idx="218">
                  <c:v>2.44002628630885</c:v>
                </c:pt>
                <c:pt idx="219">
                  <c:v>-2.4856096464603468</c:v>
                </c:pt>
                <c:pt idx="220">
                  <c:v>-1.6312165792295445</c:v>
                </c:pt>
                <c:pt idx="221">
                  <c:v>2.1780794880012451</c:v>
                </c:pt>
                <c:pt idx="222">
                  <c:v>4.6097515552320516</c:v>
                </c:pt>
                <c:pt idx="223">
                  <c:v>3.4975306224628326</c:v>
                </c:pt>
                <c:pt idx="224">
                  <c:v>4.9708586896936282</c:v>
                </c:pt>
                <c:pt idx="225">
                  <c:v>5.7054637569244306</c:v>
                </c:pt>
                <c:pt idx="226">
                  <c:v>1.6982388241552258</c:v>
                </c:pt>
                <c:pt idx="227">
                  <c:v>4.9285328913860127</c:v>
                </c:pt>
                <c:pt idx="228">
                  <c:v>1.3505759586168011</c:v>
                </c:pt>
                <c:pt idx="229">
                  <c:v>3.0235570258476088</c:v>
                </c:pt>
                <c:pt idx="230">
                  <c:v>2.6700270930783887</c:v>
                </c:pt>
                <c:pt idx="231">
                  <c:v>4.4228731603091802</c:v>
                </c:pt>
                <c:pt idx="232">
                  <c:v>11.596366227539988</c:v>
                </c:pt>
                <c:pt idx="233">
                  <c:v>8.0583342947707877</c:v>
                </c:pt>
                <c:pt idx="234">
                  <c:v>7.9044643620015904</c:v>
                </c:pt>
                <c:pt idx="235">
                  <c:v>7.1815804292323691</c:v>
                </c:pt>
                <c:pt idx="236">
                  <c:v>5.2507714964631589</c:v>
                </c:pt>
                <c:pt idx="237">
                  <c:v>1.9722995636939658</c:v>
                </c:pt>
                <c:pt idx="238">
                  <c:v>3.2559526309247531</c:v>
                </c:pt>
                <c:pt idx="239">
                  <c:v>2.3733466981555438</c:v>
                </c:pt>
                <c:pt idx="240">
                  <c:v>1.0115537653863385</c:v>
                </c:pt>
                <c:pt idx="241">
                  <c:v>5.9069832617140605E-2</c:v>
                </c:pt>
                <c:pt idx="242">
                  <c:v>-0.17466410015207146</c:v>
                </c:pt>
                <c:pt idx="243">
                  <c:v>1.1289489670787418</c:v>
                </c:pt>
                <c:pt idx="244">
                  <c:v>-4.5054659656904761</c:v>
                </c:pt>
                <c:pt idx="245">
                  <c:v>-0.63627089845968499</c:v>
                </c:pt>
                <c:pt idx="246">
                  <c:v>-7.3288518312288886</c:v>
                </c:pt>
                <c:pt idx="247">
                  <c:v>-7.6624167639980953</c:v>
                </c:pt>
                <c:pt idx="248">
                  <c:v>-6.2389996967673085</c:v>
                </c:pt>
                <c:pt idx="249">
                  <c:v>-1.9804846295365195</c:v>
                </c:pt>
                <c:pt idx="250">
                  <c:v>1.8487774376942809</c:v>
                </c:pt>
                <c:pt idx="251">
                  <c:v>1.4700695049250925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7-0C47-B603-566D4882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60144"/>
        <c:axId val="309007968"/>
      </c:scatterChart>
      <c:valAx>
        <c:axId val="30926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07968"/>
        <c:crosses val="autoZero"/>
        <c:crossBetween val="midCat"/>
      </c:valAx>
      <c:valAx>
        <c:axId val="3090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6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 Residuals vs Predicted Y values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3'!$AC$2:$AC$253</c:f>
              <c:numCache>
                <c:formatCode>0.00</c:formatCode>
                <c:ptCount val="252"/>
                <c:pt idx="0">
                  <c:v>161.61830424681591</c:v>
                </c:pt>
                <c:pt idx="1">
                  <c:v>161.58691498952138</c:v>
                </c:pt>
                <c:pt idx="2">
                  <c:v>161.55552573222681</c:v>
                </c:pt>
                <c:pt idx="3">
                  <c:v>161.52413647493225</c:v>
                </c:pt>
                <c:pt idx="4">
                  <c:v>161.49274721763769</c:v>
                </c:pt>
                <c:pt idx="5">
                  <c:v>161.46135796034315</c:v>
                </c:pt>
                <c:pt idx="6">
                  <c:v>161.42996870304859</c:v>
                </c:pt>
                <c:pt idx="7">
                  <c:v>161.39857944575402</c:v>
                </c:pt>
                <c:pt idx="8">
                  <c:v>161.36719018845946</c:v>
                </c:pt>
                <c:pt idx="9">
                  <c:v>161.33580093116493</c:v>
                </c:pt>
                <c:pt idx="10">
                  <c:v>161.30441167387036</c:v>
                </c:pt>
                <c:pt idx="11">
                  <c:v>161.2730224165758</c:v>
                </c:pt>
                <c:pt idx="12">
                  <c:v>161.24163315928124</c:v>
                </c:pt>
                <c:pt idx="13">
                  <c:v>161.2102439019867</c:v>
                </c:pt>
                <c:pt idx="14">
                  <c:v>161.17885464469214</c:v>
                </c:pt>
                <c:pt idx="15">
                  <c:v>161.14746538739757</c:v>
                </c:pt>
                <c:pt idx="16">
                  <c:v>161.11607613010301</c:v>
                </c:pt>
                <c:pt idx="17">
                  <c:v>161.08468687280848</c:v>
                </c:pt>
                <c:pt idx="18">
                  <c:v>161.05329761551391</c:v>
                </c:pt>
                <c:pt idx="19">
                  <c:v>161.02190835821935</c:v>
                </c:pt>
                <c:pt idx="20">
                  <c:v>160.99051910092479</c:v>
                </c:pt>
                <c:pt idx="21">
                  <c:v>160.95912984363025</c:v>
                </c:pt>
                <c:pt idx="22">
                  <c:v>160.92774058633569</c:v>
                </c:pt>
                <c:pt idx="23">
                  <c:v>160.89635132904112</c:v>
                </c:pt>
                <c:pt idx="24">
                  <c:v>160.86496207174656</c:v>
                </c:pt>
                <c:pt idx="25">
                  <c:v>160.83357281445203</c:v>
                </c:pt>
                <c:pt idx="26">
                  <c:v>160.80218355715746</c:v>
                </c:pt>
                <c:pt idx="27">
                  <c:v>160.7707942998629</c:v>
                </c:pt>
                <c:pt idx="28">
                  <c:v>160.73940504256836</c:v>
                </c:pt>
                <c:pt idx="29">
                  <c:v>160.7080157852738</c:v>
                </c:pt>
                <c:pt idx="30">
                  <c:v>160.67662652797924</c:v>
                </c:pt>
                <c:pt idx="31">
                  <c:v>160.64523727068467</c:v>
                </c:pt>
                <c:pt idx="32">
                  <c:v>160.61384801339014</c:v>
                </c:pt>
                <c:pt idx="33">
                  <c:v>160.58245875609558</c:v>
                </c:pt>
                <c:pt idx="34">
                  <c:v>160.55106949880101</c:v>
                </c:pt>
                <c:pt idx="35">
                  <c:v>160.51968024150645</c:v>
                </c:pt>
                <c:pt idx="36">
                  <c:v>160.48829098421191</c:v>
                </c:pt>
                <c:pt idx="37">
                  <c:v>160.45690172691735</c:v>
                </c:pt>
                <c:pt idx="38">
                  <c:v>160.42551246962279</c:v>
                </c:pt>
                <c:pt idx="39">
                  <c:v>160.39412321232822</c:v>
                </c:pt>
                <c:pt idx="40">
                  <c:v>160.36273395503369</c:v>
                </c:pt>
                <c:pt idx="41">
                  <c:v>160.33134469773913</c:v>
                </c:pt>
                <c:pt idx="42">
                  <c:v>160.29995544044456</c:v>
                </c:pt>
                <c:pt idx="43">
                  <c:v>160.26856618315</c:v>
                </c:pt>
                <c:pt idx="44">
                  <c:v>160.23717692585547</c:v>
                </c:pt>
                <c:pt idx="45">
                  <c:v>160.2057876685609</c:v>
                </c:pt>
                <c:pt idx="46">
                  <c:v>160.17439841126634</c:v>
                </c:pt>
                <c:pt idx="47">
                  <c:v>160.14300915397178</c:v>
                </c:pt>
                <c:pt idx="48">
                  <c:v>160.11161989667724</c:v>
                </c:pt>
                <c:pt idx="49">
                  <c:v>160.08023063938268</c:v>
                </c:pt>
                <c:pt idx="50">
                  <c:v>160.04884138208811</c:v>
                </c:pt>
                <c:pt idx="51">
                  <c:v>160.01745212479358</c:v>
                </c:pt>
                <c:pt idx="52">
                  <c:v>159.98606286749902</c:v>
                </c:pt>
                <c:pt idx="53">
                  <c:v>159.95467361020445</c:v>
                </c:pt>
                <c:pt idx="54">
                  <c:v>159.92328435290989</c:v>
                </c:pt>
                <c:pt idx="55">
                  <c:v>159.89189509561535</c:v>
                </c:pt>
                <c:pt idx="56">
                  <c:v>159.86050583832079</c:v>
                </c:pt>
                <c:pt idx="57">
                  <c:v>159.82911658102623</c:v>
                </c:pt>
                <c:pt idx="58">
                  <c:v>159.79772732373166</c:v>
                </c:pt>
                <c:pt idx="59">
                  <c:v>159.76633806643713</c:v>
                </c:pt>
                <c:pt idx="60">
                  <c:v>159.73494880914257</c:v>
                </c:pt>
                <c:pt idx="61">
                  <c:v>159.703559551848</c:v>
                </c:pt>
                <c:pt idx="62">
                  <c:v>159.67217029455344</c:v>
                </c:pt>
                <c:pt idx="63">
                  <c:v>159.6407810372589</c:v>
                </c:pt>
                <c:pt idx="64">
                  <c:v>159.60939177996434</c:v>
                </c:pt>
                <c:pt idx="65">
                  <c:v>159.57800252266978</c:v>
                </c:pt>
                <c:pt idx="66">
                  <c:v>159.54661326537521</c:v>
                </c:pt>
                <c:pt idx="67">
                  <c:v>159.51522400808068</c:v>
                </c:pt>
                <c:pt idx="68">
                  <c:v>159.48383475078612</c:v>
                </c:pt>
                <c:pt idx="69">
                  <c:v>159.45244549349155</c:v>
                </c:pt>
                <c:pt idx="70">
                  <c:v>159.42105623619699</c:v>
                </c:pt>
                <c:pt idx="71">
                  <c:v>159.38966697890245</c:v>
                </c:pt>
                <c:pt idx="72">
                  <c:v>159.35827772160789</c:v>
                </c:pt>
                <c:pt idx="73">
                  <c:v>159.32688846431333</c:v>
                </c:pt>
                <c:pt idx="74">
                  <c:v>159.29549920701876</c:v>
                </c:pt>
                <c:pt idx="75">
                  <c:v>159.26410994972423</c:v>
                </c:pt>
                <c:pt idx="76">
                  <c:v>159.23272069242967</c:v>
                </c:pt>
                <c:pt idx="77">
                  <c:v>159.2013314351351</c:v>
                </c:pt>
                <c:pt idx="78">
                  <c:v>159.16994217784057</c:v>
                </c:pt>
                <c:pt idx="79">
                  <c:v>159.138552920546</c:v>
                </c:pt>
                <c:pt idx="80">
                  <c:v>159.10716366325144</c:v>
                </c:pt>
                <c:pt idx="81">
                  <c:v>159.07577440595688</c:v>
                </c:pt>
                <c:pt idx="82">
                  <c:v>159.04438514866234</c:v>
                </c:pt>
                <c:pt idx="83">
                  <c:v>159.01299589136778</c:v>
                </c:pt>
                <c:pt idx="84">
                  <c:v>158.98160663407322</c:v>
                </c:pt>
                <c:pt idx="85">
                  <c:v>158.95021737677865</c:v>
                </c:pt>
                <c:pt idx="86">
                  <c:v>158.91882811948412</c:v>
                </c:pt>
                <c:pt idx="87">
                  <c:v>158.88743886218955</c:v>
                </c:pt>
                <c:pt idx="88">
                  <c:v>158.85604960489499</c:v>
                </c:pt>
                <c:pt idx="89">
                  <c:v>158.82466034760043</c:v>
                </c:pt>
                <c:pt idx="90">
                  <c:v>158.79327109030589</c:v>
                </c:pt>
                <c:pt idx="91">
                  <c:v>158.76188183301133</c:v>
                </c:pt>
                <c:pt idx="92">
                  <c:v>158.73049257571677</c:v>
                </c:pt>
                <c:pt idx="93">
                  <c:v>158.6991033184222</c:v>
                </c:pt>
                <c:pt idx="94">
                  <c:v>158.66771406112767</c:v>
                </c:pt>
                <c:pt idx="95">
                  <c:v>158.63632480383311</c:v>
                </c:pt>
                <c:pt idx="96">
                  <c:v>158.60493554653854</c:v>
                </c:pt>
                <c:pt idx="97">
                  <c:v>158.57354628924398</c:v>
                </c:pt>
                <c:pt idx="98">
                  <c:v>158.54215703194944</c:v>
                </c:pt>
                <c:pt idx="99">
                  <c:v>158.51076777465488</c:v>
                </c:pt>
                <c:pt idx="100">
                  <c:v>158.47937851736032</c:v>
                </c:pt>
                <c:pt idx="101">
                  <c:v>158.44798926006575</c:v>
                </c:pt>
                <c:pt idx="102">
                  <c:v>158.41660000277122</c:v>
                </c:pt>
                <c:pt idx="103">
                  <c:v>158.38521074547666</c:v>
                </c:pt>
                <c:pt idx="104">
                  <c:v>158.35382148818209</c:v>
                </c:pt>
                <c:pt idx="105">
                  <c:v>158.32243223088756</c:v>
                </c:pt>
                <c:pt idx="106">
                  <c:v>158.29104297359299</c:v>
                </c:pt>
                <c:pt idx="107">
                  <c:v>158.25965371629843</c:v>
                </c:pt>
                <c:pt idx="108">
                  <c:v>158.22826445900387</c:v>
                </c:pt>
                <c:pt idx="109">
                  <c:v>158.19687520170933</c:v>
                </c:pt>
                <c:pt idx="110">
                  <c:v>158.16548594441477</c:v>
                </c:pt>
                <c:pt idx="111">
                  <c:v>158.13409668712021</c:v>
                </c:pt>
                <c:pt idx="112">
                  <c:v>158.10270742982564</c:v>
                </c:pt>
                <c:pt idx="113">
                  <c:v>158.07131817253111</c:v>
                </c:pt>
                <c:pt idx="114">
                  <c:v>158.03992891523654</c:v>
                </c:pt>
                <c:pt idx="115">
                  <c:v>158.00853965794198</c:v>
                </c:pt>
                <c:pt idx="116">
                  <c:v>157.97715040064742</c:v>
                </c:pt>
                <c:pt idx="117">
                  <c:v>157.94576114335288</c:v>
                </c:pt>
                <c:pt idx="118">
                  <c:v>157.91437188605832</c:v>
                </c:pt>
                <c:pt idx="119">
                  <c:v>157.88298262876376</c:v>
                </c:pt>
                <c:pt idx="120">
                  <c:v>157.85159337146919</c:v>
                </c:pt>
                <c:pt idx="121">
                  <c:v>157.82020411417466</c:v>
                </c:pt>
                <c:pt idx="122">
                  <c:v>157.78881485688009</c:v>
                </c:pt>
                <c:pt idx="123">
                  <c:v>157.75742559958553</c:v>
                </c:pt>
                <c:pt idx="124">
                  <c:v>157.72603634229097</c:v>
                </c:pt>
                <c:pt idx="125">
                  <c:v>157.69464708499643</c:v>
                </c:pt>
                <c:pt idx="126">
                  <c:v>157.66325782770187</c:v>
                </c:pt>
                <c:pt idx="127">
                  <c:v>157.63186857040731</c:v>
                </c:pt>
                <c:pt idx="128">
                  <c:v>157.60047931311277</c:v>
                </c:pt>
                <c:pt idx="129">
                  <c:v>157.56909005581821</c:v>
                </c:pt>
                <c:pt idx="130">
                  <c:v>157.53770079852364</c:v>
                </c:pt>
                <c:pt idx="131">
                  <c:v>157.50631154122908</c:v>
                </c:pt>
                <c:pt idx="132">
                  <c:v>157.47492228393455</c:v>
                </c:pt>
                <c:pt idx="133">
                  <c:v>157.44353302663998</c:v>
                </c:pt>
                <c:pt idx="134">
                  <c:v>157.41214376934542</c:v>
                </c:pt>
                <c:pt idx="135">
                  <c:v>157.38075451205086</c:v>
                </c:pt>
                <c:pt idx="136">
                  <c:v>157.34936525475632</c:v>
                </c:pt>
                <c:pt idx="137">
                  <c:v>157.31797599746176</c:v>
                </c:pt>
                <c:pt idx="138">
                  <c:v>157.28658674016719</c:v>
                </c:pt>
                <c:pt idx="139">
                  <c:v>157.25519748287263</c:v>
                </c:pt>
                <c:pt idx="140">
                  <c:v>157.2238082255781</c:v>
                </c:pt>
                <c:pt idx="141">
                  <c:v>157.19241896828353</c:v>
                </c:pt>
                <c:pt idx="142">
                  <c:v>157.16102971098897</c:v>
                </c:pt>
                <c:pt idx="143">
                  <c:v>157.12964045369441</c:v>
                </c:pt>
                <c:pt idx="144">
                  <c:v>157.09825119639987</c:v>
                </c:pt>
                <c:pt idx="145">
                  <c:v>157.06686193910531</c:v>
                </c:pt>
                <c:pt idx="146">
                  <c:v>157.03547268181075</c:v>
                </c:pt>
                <c:pt idx="147">
                  <c:v>157.00408342451618</c:v>
                </c:pt>
                <c:pt idx="148">
                  <c:v>156.97269416722165</c:v>
                </c:pt>
                <c:pt idx="149">
                  <c:v>156.94130490992708</c:v>
                </c:pt>
                <c:pt idx="150">
                  <c:v>156.90991565263252</c:v>
                </c:pt>
                <c:pt idx="151">
                  <c:v>156.87852639533799</c:v>
                </c:pt>
                <c:pt idx="152">
                  <c:v>156.84713713804342</c:v>
                </c:pt>
                <c:pt idx="153">
                  <c:v>156.81574788074886</c:v>
                </c:pt>
                <c:pt idx="154">
                  <c:v>156.7843586234543</c:v>
                </c:pt>
                <c:pt idx="155">
                  <c:v>156.75296936615976</c:v>
                </c:pt>
                <c:pt idx="156">
                  <c:v>156.7215801088652</c:v>
                </c:pt>
                <c:pt idx="157">
                  <c:v>156.69019085157063</c:v>
                </c:pt>
                <c:pt idx="158">
                  <c:v>156.65880159427607</c:v>
                </c:pt>
                <c:pt idx="159">
                  <c:v>156.62741233698154</c:v>
                </c:pt>
                <c:pt idx="160">
                  <c:v>156.59602307968697</c:v>
                </c:pt>
                <c:pt idx="161">
                  <c:v>156.56463382239241</c:v>
                </c:pt>
                <c:pt idx="162">
                  <c:v>156.53324456509785</c:v>
                </c:pt>
                <c:pt idx="163">
                  <c:v>156.50185530780331</c:v>
                </c:pt>
                <c:pt idx="164">
                  <c:v>156.47046605050875</c:v>
                </c:pt>
                <c:pt idx="165">
                  <c:v>156.43907679321418</c:v>
                </c:pt>
                <c:pt idx="166">
                  <c:v>156.40768753591962</c:v>
                </c:pt>
                <c:pt idx="167">
                  <c:v>156.37629827862509</c:v>
                </c:pt>
                <c:pt idx="168">
                  <c:v>156.34490902133052</c:v>
                </c:pt>
                <c:pt idx="169">
                  <c:v>156.31351976403596</c:v>
                </c:pt>
                <c:pt idx="170">
                  <c:v>156.2821305067414</c:v>
                </c:pt>
                <c:pt idx="171">
                  <c:v>156.25074124944686</c:v>
                </c:pt>
                <c:pt idx="172">
                  <c:v>156.2193519921523</c:v>
                </c:pt>
                <c:pt idx="173">
                  <c:v>156.18796273485773</c:v>
                </c:pt>
                <c:pt idx="174">
                  <c:v>156.15657347756317</c:v>
                </c:pt>
                <c:pt idx="175">
                  <c:v>156.12518422026864</c:v>
                </c:pt>
                <c:pt idx="176">
                  <c:v>156.09379496297407</c:v>
                </c:pt>
                <c:pt idx="177">
                  <c:v>156.06240570567951</c:v>
                </c:pt>
                <c:pt idx="178">
                  <c:v>156.03101644838495</c:v>
                </c:pt>
                <c:pt idx="179">
                  <c:v>155.99962719109041</c:v>
                </c:pt>
                <c:pt idx="180">
                  <c:v>155.96823793379585</c:v>
                </c:pt>
                <c:pt idx="181">
                  <c:v>155.93684867650128</c:v>
                </c:pt>
                <c:pt idx="182">
                  <c:v>155.90545941920675</c:v>
                </c:pt>
                <c:pt idx="183">
                  <c:v>155.87407016191219</c:v>
                </c:pt>
                <c:pt idx="184">
                  <c:v>155.84268090461762</c:v>
                </c:pt>
                <c:pt idx="185">
                  <c:v>155.81129164732306</c:v>
                </c:pt>
                <c:pt idx="186">
                  <c:v>155.77990239002852</c:v>
                </c:pt>
                <c:pt idx="187">
                  <c:v>155.74851313273396</c:v>
                </c:pt>
                <c:pt idx="188">
                  <c:v>155.7171238754394</c:v>
                </c:pt>
                <c:pt idx="189">
                  <c:v>155.68573461814483</c:v>
                </c:pt>
                <c:pt idx="190">
                  <c:v>155.6543453608503</c:v>
                </c:pt>
                <c:pt idx="191">
                  <c:v>155.62295610355574</c:v>
                </c:pt>
                <c:pt idx="192">
                  <c:v>155.59156684626117</c:v>
                </c:pt>
                <c:pt idx="193">
                  <c:v>155.56017758896661</c:v>
                </c:pt>
                <c:pt idx="194">
                  <c:v>155.52878833167208</c:v>
                </c:pt>
                <c:pt idx="195">
                  <c:v>155.49739907437751</c:v>
                </c:pt>
                <c:pt idx="196">
                  <c:v>155.46600981708295</c:v>
                </c:pt>
                <c:pt idx="197">
                  <c:v>155.43462055978839</c:v>
                </c:pt>
                <c:pt idx="198">
                  <c:v>155.40323130249385</c:v>
                </c:pt>
                <c:pt idx="199">
                  <c:v>155.37184204519929</c:v>
                </c:pt>
                <c:pt idx="200">
                  <c:v>155.34045278790472</c:v>
                </c:pt>
                <c:pt idx="201">
                  <c:v>155.30906353061016</c:v>
                </c:pt>
                <c:pt idx="202">
                  <c:v>155.27767427331563</c:v>
                </c:pt>
                <c:pt idx="203">
                  <c:v>155.24628501602106</c:v>
                </c:pt>
                <c:pt idx="204">
                  <c:v>155.2148957587265</c:v>
                </c:pt>
                <c:pt idx="205">
                  <c:v>155.18350650143196</c:v>
                </c:pt>
                <c:pt idx="206">
                  <c:v>155.1521172441374</c:v>
                </c:pt>
                <c:pt idx="207">
                  <c:v>155.12072798684284</c:v>
                </c:pt>
                <c:pt idx="208">
                  <c:v>155.08933872954827</c:v>
                </c:pt>
                <c:pt idx="209">
                  <c:v>155.05794947225374</c:v>
                </c:pt>
                <c:pt idx="210">
                  <c:v>155.02656021495918</c:v>
                </c:pt>
                <c:pt idx="211">
                  <c:v>154.99517095766461</c:v>
                </c:pt>
                <c:pt idx="212">
                  <c:v>154.96378170037005</c:v>
                </c:pt>
                <c:pt idx="213">
                  <c:v>154.93239244307551</c:v>
                </c:pt>
                <c:pt idx="214">
                  <c:v>154.90100318578095</c:v>
                </c:pt>
                <c:pt idx="215">
                  <c:v>154.86961392848639</c:v>
                </c:pt>
                <c:pt idx="216">
                  <c:v>154.83822467119182</c:v>
                </c:pt>
                <c:pt idx="217">
                  <c:v>154.80683541389729</c:v>
                </c:pt>
                <c:pt idx="218">
                  <c:v>154.77544615660273</c:v>
                </c:pt>
                <c:pt idx="219">
                  <c:v>154.74405689930816</c:v>
                </c:pt>
                <c:pt idx="220">
                  <c:v>154.7126676420136</c:v>
                </c:pt>
                <c:pt idx="221">
                  <c:v>154.68127838471906</c:v>
                </c:pt>
                <c:pt idx="222">
                  <c:v>154.6498891274245</c:v>
                </c:pt>
                <c:pt idx="223">
                  <c:v>154.61849987012994</c:v>
                </c:pt>
                <c:pt idx="224">
                  <c:v>154.58711061283537</c:v>
                </c:pt>
                <c:pt idx="225">
                  <c:v>154.55572135554084</c:v>
                </c:pt>
                <c:pt idx="226">
                  <c:v>154.52433209824628</c:v>
                </c:pt>
                <c:pt idx="227">
                  <c:v>154.49294284095171</c:v>
                </c:pt>
                <c:pt idx="228">
                  <c:v>154.46155358365718</c:v>
                </c:pt>
                <c:pt idx="229">
                  <c:v>154.43016432636261</c:v>
                </c:pt>
                <c:pt idx="230">
                  <c:v>154.39877506906805</c:v>
                </c:pt>
                <c:pt idx="231">
                  <c:v>154.36738581177349</c:v>
                </c:pt>
                <c:pt idx="232">
                  <c:v>154.33599655447895</c:v>
                </c:pt>
                <c:pt idx="233">
                  <c:v>154.30460729718439</c:v>
                </c:pt>
                <c:pt idx="234">
                  <c:v>154.27321803988983</c:v>
                </c:pt>
                <c:pt idx="235">
                  <c:v>154.24182878259526</c:v>
                </c:pt>
                <c:pt idx="236">
                  <c:v>154.21043952530073</c:v>
                </c:pt>
                <c:pt idx="237">
                  <c:v>154.17905026800616</c:v>
                </c:pt>
                <c:pt idx="238">
                  <c:v>154.1476610107116</c:v>
                </c:pt>
                <c:pt idx="239">
                  <c:v>154.11627175341704</c:v>
                </c:pt>
                <c:pt idx="240">
                  <c:v>154.0848824961225</c:v>
                </c:pt>
                <c:pt idx="241">
                  <c:v>154.05349323882794</c:v>
                </c:pt>
                <c:pt idx="242">
                  <c:v>154.02210398153338</c:v>
                </c:pt>
                <c:pt idx="243">
                  <c:v>153.99071472423881</c:v>
                </c:pt>
                <c:pt idx="244">
                  <c:v>153.95932546694428</c:v>
                </c:pt>
                <c:pt idx="245">
                  <c:v>153.92793620964972</c:v>
                </c:pt>
                <c:pt idx="246">
                  <c:v>153.89654695235515</c:v>
                </c:pt>
                <c:pt idx="247">
                  <c:v>153.86515769506059</c:v>
                </c:pt>
                <c:pt idx="248">
                  <c:v>153.83376843776605</c:v>
                </c:pt>
                <c:pt idx="249">
                  <c:v>153.80237918047149</c:v>
                </c:pt>
                <c:pt idx="250">
                  <c:v>153.77098992317693</c:v>
                </c:pt>
                <c:pt idx="251">
                  <c:v>153.73960066588236</c:v>
                </c:pt>
              </c:numCache>
            </c:numRef>
          </c:xVal>
          <c:yVal>
            <c:numRef>
              <c:f>'Part 3'!$AE$2:$AE$253</c:f>
              <c:numCache>
                <c:formatCode>0.00</c:formatCode>
                <c:ptCount val="252"/>
                <c:pt idx="0">
                  <c:v>15.411068753184082</c:v>
                </c:pt>
                <c:pt idx="1">
                  <c:v>15.071227010478623</c:v>
                </c:pt>
                <c:pt idx="2">
                  <c:v>16.255387267773187</c:v>
                </c:pt>
                <c:pt idx="3">
                  <c:v>16.228182525067751</c:v>
                </c:pt>
                <c:pt idx="4">
                  <c:v>14.885060782362302</c:v>
                </c:pt>
                <c:pt idx="5">
                  <c:v>16.97820203965685</c:v>
                </c:pt>
                <c:pt idx="6">
                  <c:v>15.095101296951412</c:v>
                </c:pt>
                <c:pt idx="7">
                  <c:v>15.440669554245972</c:v>
                </c:pt>
                <c:pt idx="8">
                  <c:v>12.624890811540553</c:v>
                </c:pt>
                <c:pt idx="9">
                  <c:v>11.978835068835082</c:v>
                </c:pt>
                <c:pt idx="10">
                  <c:v>12.265489326129625</c:v>
                </c:pt>
                <c:pt idx="11">
                  <c:v>12.021975583424194</c:v>
                </c:pt>
                <c:pt idx="12">
                  <c:v>14.026753840718754</c:v>
                </c:pt>
                <c:pt idx="13">
                  <c:v>14.941749098013304</c:v>
                </c:pt>
                <c:pt idx="14">
                  <c:v>14.118997355307869</c:v>
                </c:pt>
                <c:pt idx="15">
                  <c:v>9.9974476126024285</c:v>
                </c:pt>
                <c:pt idx="16">
                  <c:v>8.2910588698970002</c:v>
                </c:pt>
                <c:pt idx="17">
                  <c:v>8.9704281271915249</c:v>
                </c:pt>
                <c:pt idx="18">
                  <c:v>9.7872323844860887</c:v>
                </c:pt>
                <c:pt idx="19">
                  <c:v>11.242236641780664</c:v>
                </c:pt>
                <c:pt idx="20">
                  <c:v>10.321278899075224</c:v>
                </c:pt>
                <c:pt idx="21">
                  <c:v>9.9108501563697473</c:v>
                </c:pt>
                <c:pt idx="22">
                  <c:v>11.87635141366431</c:v>
                </c:pt>
                <c:pt idx="23">
                  <c:v>13.262629670958887</c:v>
                </c:pt>
                <c:pt idx="24">
                  <c:v>12.891476928253439</c:v>
                </c:pt>
                <c:pt idx="25">
                  <c:v>12.353423185547967</c:v>
                </c:pt>
                <c:pt idx="26">
                  <c:v>12.67935344284254</c:v>
                </c:pt>
                <c:pt idx="27">
                  <c:v>10.688266700137092</c:v>
                </c:pt>
                <c:pt idx="28">
                  <c:v>12.545781957431643</c:v>
                </c:pt>
                <c:pt idx="29">
                  <c:v>12.488807214726194</c:v>
                </c:pt>
                <c:pt idx="30">
                  <c:v>12.539834472020772</c:v>
                </c:pt>
                <c:pt idx="31">
                  <c:v>12.453410729315323</c:v>
                </c:pt>
                <c:pt idx="32">
                  <c:v>13.044415986609863</c:v>
                </c:pt>
                <c:pt idx="33">
                  <c:v>12.683105243904436</c:v>
                </c:pt>
                <c:pt idx="34">
                  <c:v>12.655549501198976</c:v>
                </c:pt>
                <c:pt idx="35">
                  <c:v>13.256381758493546</c:v>
                </c:pt>
                <c:pt idx="36">
                  <c:v>17.008749015788084</c:v>
                </c:pt>
                <c:pt idx="37">
                  <c:v>15.145301273082652</c:v>
                </c:pt>
                <c:pt idx="38">
                  <c:v>13.851281530377207</c:v>
                </c:pt>
                <c:pt idx="39">
                  <c:v>13.980845787671768</c:v>
                </c:pt>
                <c:pt idx="40">
                  <c:v>14.159498044966313</c:v>
                </c:pt>
                <c:pt idx="41">
                  <c:v>15.477035302260873</c:v>
                </c:pt>
                <c:pt idx="42">
                  <c:v>15.12550555955545</c:v>
                </c:pt>
                <c:pt idx="43">
                  <c:v>17.699725816849991</c:v>
                </c:pt>
                <c:pt idx="44">
                  <c:v>16.926046074144523</c:v>
                </c:pt>
                <c:pt idx="45">
                  <c:v>17.232338331439109</c:v>
                </c:pt>
                <c:pt idx="46">
                  <c:v>18.765863588733652</c:v>
                </c:pt>
                <c:pt idx="47">
                  <c:v>19.74958384602823</c:v>
                </c:pt>
                <c:pt idx="48">
                  <c:v>17.522871103322757</c:v>
                </c:pt>
                <c:pt idx="49">
                  <c:v>16.69029236061732</c:v>
                </c:pt>
                <c:pt idx="50">
                  <c:v>16.260255617911895</c:v>
                </c:pt>
                <c:pt idx="51">
                  <c:v>13.886264875206422</c:v>
                </c:pt>
                <c:pt idx="52">
                  <c:v>10.393026132500978</c:v>
                </c:pt>
                <c:pt idx="53">
                  <c:v>12.309471389795561</c:v>
                </c:pt>
                <c:pt idx="54">
                  <c:v>12.547021647090105</c:v>
                </c:pt>
                <c:pt idx="55">
                  <c:v>15.199764904384637</c:v>
                </c:pt>
                <c:pt idx="56">
                  <c:v>10.204420161679224</c:v>
                </c:pt>
                <c:pt idx="57">
                  <c:v>8.3704374189737791</c:v>
                </c:pt>
                <c:pt idx="58">
                  <c:v>12.220964676268324</c:v>
                </c:pt>
                <c:pt idx="59">
                  <c:v>13.911548933562869</c:v>
                </c:pt>
                <c:pt idx="60">
                  <c:v>13.402975190857433</c:v>
                </c:pt>
                <c:pt idx="61">
                  <c:v>12.383827448152005</c:v>
                </c:pt>
                <c:pt idx="62">
                  <c:v>14.054819705446562</c:v>
                </c:pt>
                <c:pt idx="63">
                  <c:v>16.246135962741107</c:v>
                </c:pt>
                <c:pt idx="64">
                  <c:v>18.270537220035663</c:v>
                </c:pt>
                <c:pt idx="65">
                  <c:v>17.261246477330218</c:v>
                </c:pt>
                <c:pt idx="66">
                  <c:v>17.97007973462479</c:v>
                </c:pt>
                <c:pt idx="67">
                  <c:v>16.636768991919325</c:v>
                </c:pt>
                <c:pt idx="68">
                  <c:v>18.081930249213883</c:v>
                </c:pt>
                <c:pt idx="69">
                  <c:v>17.956245506508452</c:v>
                </c:pt>
                <c:pt idx="70">
                  <c:v>17.182565763803012</c:v>
                </c:pt>
                <c:pt idx="71">
                  <c:v>12.687924021097558</c:v>
                </c:pt>
                <c:pt idx="72">
                  <c:v>5.3853742783921064</c:v>
                </c:pt>
                <c:pt idx="73">
                  <c:v>4.8080295356866714</c:v>
                </c:pt>
                <c:pt idx="74">
                  <c:v>-1.803739207018765</c:v>
                </c:pt>
                <c:pt idx="75">
                  <c:v>0.81384705027576842</c:v>
                </c:pt>
                <c:pt idx="76">
                  <c:v>2.888556307570326</c:v>
                </c:pt>
                <c:pt idx="77">
                  <c:v>0.60024356486491115</c:v>
                </c:pt>
                <c:pt idx="78">
                  <c:v>9.8116708221594422</c:v>
                </c:pt>
                <c:pt idx="79">
                  <c:v>3.6539270794540073</c:v>
                </c:pt>
                <c:pt idx="80">
                  <c:v>2.8068073367485624</c:v>
                </c:pt>
                <c:pt idx="81">
                  <c:v>-8.1877124059568871</c:v>
                </c:pt>
                <c:pt idx="82">
                  <c:v>0.55977085133764604</c:v>
                </c:pt>
                <c:pt idx="83">
                  <c:v>-7.6017718913677754</c:v>
                </c:pt>
                <c:pt idx="84">
                  <c:v>-25.87120963407321</c:v>
                </c:pt>
                <c:pt idx="85">
                  <c:v>-11.467643376778653</c:v>
                </c:pt>
                <c:pt idx="86">
                  <c:v>-25.393849119484116</c:v>
                </c:pt>
                <c:pt idx="87">
                  <c:v>-28.787691862189547</c:v>
                </c:pt>
                <c:pt idx="88">
                  <c:v>-40.789048604894987</c:v>
                </c:pt>
                <c:pt idx="89">
                  <c:v>-41.399275347600422</c:v>
                </c:pt>
                <c:pt idx="90">
                  <c:v>-47.744550090305893</c:v>
                </c:pt>
                <c:pt idx="91">
                  <c:v>-56.241709833011328</c:v>
                </c:pt>
                <c:pt idx="92">
                  <c:v>-40.762207575716772</c:v>
                </c:pt>
                <c:pt idx="93">
                  <c:v>-30.721625318422198</c:v>
                </c:pt>
                <c:pt idx="94">
                  <c:v>-23.040227061127666</c:v>
                </c:pt>
                <c:pt idx="95">
                  <c:v>-29.059725803833118</c:v>
                </c:pt>
                <c:pt idx="96">
                  <c:v>-28.554550546538536</c:v>
                </c:pt>
                <c:pt idx="97">
                  <c:v>-26.509474289243968</c:v>
                </c:pt>
                <c:pt idx="98">
                  <c:v>-30.505444031949452</c:v>
                </c:pt>
                <c:pt idx="99">
                  <c:v>-27.414057774654879</c:v>
                </c:pt>
                <c:pt idx="100">
                  <c:v>-32.673516517360312</c:v>
                </c:pt>
                <c:pt idx="101">
                  <c:v>-26.176627260065743</c:v>
                </c:pt>
                <c:pt idx="102">
                  <c:v>-24.921239002771216</c:v>
                </c:pt>
                <c:pt idx="103">
                  <c:v>-20.931566745476658</c:v>
                </c:pt>
                <c:pt idx="104">
                  <c:v>-16.774109488182091</c:v>
                </c:pt>
                <c:pt idx="105">
                  <c:v>-22.161894230887555</c:v>
                </c:pt>
                <c:pt idx="106">
                  <c:v>-19.514705973592982</c:v>
                </c:pt>
                <c:pt idx="107">
                  <c:v>-25.159128716298426</c:v>
                </c:pt>
                <c:pt idx="108">
                  <c:v>-27.605354459003877</c:v>
                </c:pt>
                <c:pt idx="109">
                  <c:v>-21.661230201709344</c:v>
                </c:pt>
                <c:pt idx="110">
                  <c:v>-24.216053944414767</c:v>
                </c:pt>
                <c:pt idx="111">
                  <c:v>-27.836931687120199</c:v>
                </c:pt>
                <c:pt idx="112">
                  <c:v>-26.788834429825641</c:v>
                </c:pt>
                <c:pt idx="113">
                  <c:v>-25.128737172531117</c:v>
                </c:pt>
                <c:pt idx="114">
                  <c:v>-24.268169915236541</c:v>
                </c:pt>
                <c:pt idx="115">
                  <c:v>-19.933023657941987</c:v>
                </c:pt>
                <c:pt idx="116">
                  <c:v>-17.058800400647414</c:v>
                </c:pt>
                <c:pt idx="117">
                  <c:v>-13.67125514335288</c:v>
                </c:pt>
                <c:pt idx="118">
                  <c:v>-17.844928886058312</c:v>
                </c:pt>
                <c:pt idx="119">
                  <c:v>-22.403551628763751</c:v>
                </c:pt>
                <c:pt idx="120">
                  <c:v>-24.395706371469203</c:v>
                </c:pt>
                <c:pt idx="121">
                  <c:v>-24.690062114174651</c:v>
                </c:pt>
                <c:pt idx="122">
                  <c:v>-26.465068856880094</c:v>
                </c:pt>
                <c:pt idx="123">
                  <c:v>-26.68046059958553</c:v>
                </c:pt>
                <c:pt idx="124">
                  <c:v>-22.582207342290957</c:v>
                </c:pt>
                <c:pt idx="125">
                  <c:v>-25.146887084996422</c:v>
                </c:pt>
                <c:pt idx="126">
                  <c:v>-31.719211827701869</c:v>
                </c:pt>
                <c:pt idx="127">
                  <c:v>-36.248216570407308</c:v>
                </c:pt>
                <c:pt idx="128">
                  <c:v>-31.264824313112769</c:v>
                </c:pt>
                <c:pt idx="129">
                  <c:v>-32.864210055818205</c:v>
                </c:pt>
                <c:pt idx="130">
                  <c:v>-22.262599798523638</c:v>
                </c:pt>
                <c:pt idx="131">
                  <c:v>-26.298212541229077</c:v>
                </c:pt>
                <c:pt idx="132">
                  <c:v>-22.209755283934555</c:v>
                </c:pt>
                <c:pt idx="133">
                  <c:v>-20.527700026639991</c:v>
                </c:pt>
                <c:pt idx="134">
                  <c:v>-19.014697769345418</c:v>
                </c:pt>
                <c:pt idx="135">
                  <c:v>-13.255693512050868</c:v>
                </c:pt>
                <c:pt idx="136">
                  <c:v>-9.5948332547563098</c:v>
                </c:pt>
                <c:pt idx="137">
                  <c:v>-10.587644997461751</c:v>
                </c:pt>
                <c:pt idx="138">
                  <c:v>-12.256633740167189</c:v>
                </c:pt>
                <c:pt idx="139">
                  <c:v>-11.897104482872635</c:v>
                </c:pt>
                <c:pt idx="140">
                  <c:v>-9.7079082255781088</c:v>
                </c:pt>
                <c:pt idx="141">
                  <c:v>-4.7046259682835228</c:v>
                </c:pt>
                <c:pt idx="142">
                  <c:v>-2.1276437109889628</c:v>
                </c:pt>
                <c:pt idx="143">
                  <c:v>3.3330365463056069</c:v>
                </c:pt>
                <c:pt idx="144">
                  <c:v>4.9057158036001169</c:v>
                </c:pt>
                <c:pt idx="145">
                  <c:v>0.14421306089468544</c:v>
                </c:pt>
                <c:pt idx="146">
                  <c:v>-3.7820246818107535</c:v>
                </c:pt>
                <c:pt idx="147">
                  <c:v>-14.370584424516181</c:v>
                </c:pt>
                <c:pt idx="148">
                  <c:v>-13.27521516722166</c:v>
                </c:pt>
                <c:pt idx="149">
                  <c:v>-11.135731909927074</c:v>
                </c:pt>
                <c:pt idx="150">
                  <c:v>-8.6382936526325125</c:v>
                </c:pt>
                <c:pt idx="151">
                  <c:v>-9.3725753953379751</c:v>
                </c:pt>
                <c:pt idx="152">
                  <c:v>-9.4505761380434308</c:v>
                </c:pt>
                <c:pt idx="153">
                  <c:v>-12.26310488074887</c:v>
                </c:pt>
                <c:pt idx="154">
                  <c:v>-12.659297623454307</c:v>
                </c:pt>
                <c:pt idx="155">
                  <c:v>-12.707452366159771</c:v>
                </c:pt>
                <c:pt idx="156">
                  <c:v>-19.149452108865205</c:v>
                </c:pt>
                <c:pt idx="157">
                  <c:v>-15.031178851570644</c:v>
                </c:pt>
                <c:pt idx="158">
                  <c:v>-19.22589459427607</c:v>
                </c:pt>
                <c:pt idx="159">
                  <c:v>-14.19278133698154</c:v>
                </c:pt>
                <c:pt idx="160">
                  <c:v>-12.819000079686958</c:v>
                </c:pt>
                <c:pt idx="161">
                  <c:v>-13.264905822392421</c:v>
                </c:pt>
                <c:pt idx="162">
                  <c:v>-12.32862456509784</c:v>
                </c:pt>
                <c:pt idx="163">
                  <c:v>-10.109613307803301</c:v>
                </c:pt>
                <c:pt idx="164">
                  <c:v>-12.315574050508758</c:v>
                </c:pt>
                <c:pt idx="165">
                  <c:v>-11.667668793214176</c:v>
                </c:pt>
                <c:pt idx="166">
                  <c:v>-15.832553535919629</c:v>
                </c:pt>
                <c:pt idx="167">
                  <c:v>-14.727235278625074</c:v>
                </c:pt>
                <c:pt idx="168">
                  <c:v>-13.661681021330509</c:v>
                </c:pt>
                <c:pt idx="169">
                  <c:v>-9.046216764035961</c:v>
                </c:pt>
                <c:pt idx="170">
                  <c:v>-5.2063705067413935</c:v>
                </c:pt>
                <c:pt idx="171">
                  <c:v>-4.0314422494468545</c:v>
                </c:pt>
                <c:pt idx="172">
                  <c:v>-2.0908419921522921</c:v>
                </c:pt>
                <c:pt idx="173">
                  <c:v>-3.6604057348577328</c:v>
                </c:pt>
                <c:pt idx="174">
                  <c:v>-2.2667264775631679</c:v>
                </c:pt>
                <c:pt idx="175">
                  <c:v>-2.3844922202686405</c:v>
                </c:pt>
                <c:pt idx="176">
                  <c:v>-3.2281639629740653</c:v>
                </c:pt>
                <c:pt idx="177">
                  <c:v>-7.4725927056795172</c:v>
                </c:pt>
                <c:pt idx="178">
                  <c:v>-6.1186784483849408</c:v>
                </c:pt>
                <c:pt idx="179">
                  <c:v>-4.8443231910904103</c:v>
                </c:pt>
                <c:pt idx="180">
                  <c:v>-2.2573769337958538</c:v>
                </c:pt>
                <c:pt idx="181">
                  <c:v>-7.6155136765012799</c:v>
                </c:pt>
                <c:pt idx="182">
                  <c:v>-7.3753084192067604</c:v>
                </c:pt>
                <c:pt idx="183">
                  <c:v>-8.1791851619121871</c:v>
                </c:pt>
                <c:pt idx="184">
                  <c:v>-9.3410479046176249</c:v>
                </c:pt>
                <c:pt idx="185">
                  <c:v>-5.8392766473230608</c:v>
                </c:pt>
                <c:pt idx="186">
                  <c:v>-4.0577953900285308</c:v>
                </c:pt>
                <c:pt idx="187">
                  <c:v>-1.5106281327339559</c:v>
                </c:pt>
                <c:pt idx="188">
                  <c:v>2.8164611245605897</c:v>
                </c:pt>
                <c:pt idx="189">
                  <c:v>3.6930803818551681</c:v>
                </c:pt>
                <c:pt idx="190">
                  <c:v>3.5156526391496925</c:v>
                </c:pt>
                <c:pt idx="191">
                  <c:v>3.3570398964442631</c:v>
                </c:pt>
                <c:pt idx="192">
                  <c:v>4.6884321537388303</c:v>
                </c:pt>
                <c:pt idx="193">
                  <c:v>3.1998174110333935</c:v>
                </c:pt>
                <c:pt idx="194">
                  <c:v>1.8512166683279361</c:v>
                </c:pt>
                <c:pt idx="195">
                  <c:v>1.3526069256224957</c:v>
                </c:pt>
                <c:pt idx="196">
                  <c:v>0.70398818291704401</c:v>
                </c:pt>
                <c:pt idx="197">
                  <c:v>2.0653794402116148</c:v>
                </c:pt>
                <c:pt idx="198">
                  <c:v>3.9667636975061384</c:v>
                </c:pt>
                <c:pt idx="199">
                  <c:v>9.1581569548007167</c:v>
                </c:pt>
                <c:pt idx="200">
                  <c:v>9.9695452120952837</c:v>
                </c:pt>
                <c:pt idx="201">
                  <c:v>10.680941469389836</c:v>
                </c:pt>
                <c:pt idx="202">
                  <c:v>13.102330726684386</c:v>
                </c:pt>
                <c:pt idx="203">
                  <c:v>10.303717983978942</c:v>
                </c:pt>
                <c:pt idx="204">
                  <c:v>12.755105241273498</c:v>
                </c:pt>
                <c:pt idx="205">
                  <c:v>17.286494498568032</c:v>
                </c:pt>
                <c:pt idx="206">
                  <c:v>11.147885755862603</c:v>
                </c:pt>
                <c:pt idx="207">
                  <c:v>11.569274013157155</c:v>
                </c:pt>
                <c:pt idx="208">
                  <c:v>9.1806652704517262</c:v>
                </c:pt>
                <c:pt idx="209">
                  <c:v>10.692050527746261</c:v>
                </c:pt>
                <c:pt idx="210">
                  <c:v>9.2434437850408244</c:v>
                </c:pt>
                <c:pt idx="211">
                  <c:v>11.454826042335384</c:v>
                </c:pt>
                <c:pt idx="212">
                  <c:v>13.506219299629947</c:v>
                </c:pt>
                <c:pt idx="213">
                  <c:v>13.36761055692449</c:v>
                </c:pt>
                <c:pt idx="214">
                  <c:v>15.098996814219049</c:v>
                </c:pt>
                <c:pt idx="215">
                  <c:v>15.470382071513626</c:v>
                </c:pt>
                <c:pt idx="216">
                  <c:v>13.861772328808172</c:v>
                </c:pt>
                <c:pt idx="217">
                  <c:v>6.5631595861026994</c:v>
                </c:pt>
                <c:pt idx="218">
                  <c:v>7.9045468433972701</c:v>
                </c:pt>
                <c:pt idx="219">
                  <c:v>4.0459361006918471</c:v>
                </c:pt>
                <c:pt idx="220">
                  <c:v>4.0473273579864042</c:v>
                </c:pt>
                <c:pt idx="221">
                  <c:v>6.808726615280932</c:v>
                </c:pt>
                <c:pt idx="222">
                  <c:v>9.9901098725754878</c:v>
                </c:pt>
                <c:pt idx="223">
                  <c:v>9.8914951298700657</c:v>
                </c:pt>
                <c:pt idx="224">
                  <c:v>10.022890387164637</c:v>
                </c:pt>
                <c:pt idx="225">
                  <c:v>9.1242716444591565</c:v>
                </c:pt>
                <c:pt idx="226">
                  <c:v>11.085668901753735</c:v>
                </c:pt>
                <c:pt idx="227">
                  <c:v>14.227058159048283</c:v>
                </c:pt>
                <c:pt idx="228">
                  <c:v>12.428445416342811</c:v>
                </c:pt>
                <c:pt idx="229">
                  <c:v>17.119838673637389</c:v>
                </c:pt>
                <c:pt idx="230">
                  <c:v>19.381223930931952</c:v>
                </c:pt>
                <c:pt idx="231">
                  <c:v>20.012619188226523</c:v>
                </c:pt>
                <c:pt idx="232">
                  <c:v>21.024004445521058</c:v>
                </c:pt>
                <c:pt idx="233">
                  <c:v>17.245395702815614</c:v>
                </c:pt>
                <c:pt idx="234">
                  <c:v>19.19678296011017</c:v>
                </c:pt>
                <c:pt idx="235">
                  <c:v>18.368172217404748</c:v>
                </c:pt>
                <c:pt idx="236">
                  <c:v>20.649561474699283</c:v>
                </c:pt>
                <c:pt idx="237">
                  <c:v>17.410945731993849</c:v>
                </c:pt>
                <c:pt idx="238">
                  <c:v>19.112333989288402</c:v>
                </c:pt>
                <c:pt idx="239">
                  <c:v>18.75372324658295</c:v>
                </c:pt>
                <c:pt idx="240">
                  <c:v>22.765123503877504</c:v>
                </c:pt>
                <c:pt idx="241">
                  <c:v>21.48649976117207</c:v>
                </c:pt>
                <c:pt idx="242">
                  <c:v>16.147894018466616</c:v>
                </c:pt>
                <c:pt idx="243">
                  <c:v>12.759285275761187</c:v>
                </c:pt>
                <c:pt idx="244">
                  <c:v>7.2006785330557079</c:v>
                </c:pt>
                <c:pt idx="245">
                  <c:v>10.672069790350292</c:v>
                </c:pt>
                <c:pt idx="246">
                  <c:v>11.053450047644844</c:v>
                </c:pt>
                <c:pt idx="247">
                  <c:v>19.744843304939423</c:v>
                </c:pt>
                <c:pt idx="248">
                  <c:v>25.376238562233937</c:v>
                </c:pt>
                <c:pt idx="249">
                  <c:v>25.107624819528496</c:v>
                </c:pt>
                <c:pt idx="250">
                  <c:v>29.509009076823077</c:v>
                </c:pt>
                <c:pt idx="251">
                  <c:v>30.530403334117636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E-B545-A8CF-D409DB1C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56240"/>
        <c:axId val="258827168"/>
      </c:scatterChart>
      <c:valAx>
        <c:axId val="25865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27168"/>
        <c:crosses val="autoZero"/>
        <c:crossBetween val="midCat"/>
      </c:valAx>
      <c:valAx>
        <c:axId val="2588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AAPL Residuals vs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3'!$V$2:$V$253</c:f>
              <c:numCache>
                <c:formatCode>0.00</c:formatCode>
                <c:ptCount val="252"/>
                <c:pt idx="0">
                  <c:v>7.9065576299956604</c:v>
                </c:pt>
                <c:pt idx="1">
                  <c:v>8.1692916972264626</c:v>
                </c:pt>
                <c:pt idx="2">
                  <c:v>7.8665657644572491</c:v>
                </c:pt>
                <c:pt idx="3">
                  <c:v>8.2399258316880477</c:v>
                </c:pt>
                <c:pt idx="4">
                  <c:v>7.5463218989188405</c:v>
                </c:pt>
                <c:pt idx="5">
                  <c:v>8.069660966149641</c:v>
                </c:pt>
                <c:pt idx="6">
                  <c:v>8.1553700333804287</c:v>
                </c:pt>
                <c:pt idx="7">
                  <c:v>7.7125301006112323</c:v>
                </c:pt>
                <c:pt idx="8">
                  <c:v>6.7066861678420153</c:v>
                </c:pt>
                <c:pt idx="9">
                  <c:v>6.1728652350728197</c:v>
                </c:pt>
                <c:pt idx="10">
                  <c:v>5.8726113023036035</c:v>
                </c:pt>
                <c:pt idx="11">
                  <c:v>6.7573393695344066</c:v>
                </c:pt>
                <c:pt idx="12">
                  <c:v>6.0022734367652006</c:v>
                </c:pt>
                <c:pt idx="13">
                  <c:v>6.6313105039959908</c:v>
                </c:pt>
                <c:pt idx="14">
                  <c:v>6.2425475712267939</c:v>
                </c:pt>
                <c:pt idx="15">
                  <c:v>5.2391606384575837</c:v>
                </c:pt>
                <c:pt idx="16">
                  <c:v>3.8375227056883787</c:v>
                </c:pt>
                <c:pt idx="17">
                  <c:v>4.156786772919169</c:v>
                </c:pt>
                <c:pt idx="18">
                  <c:v>4.8571268401499594</c:v>
                </c:pt>
                <c:pt idx="19">
                  <c:v>5.8745989073807507</c:v>
                </c:pt>
                <c:pt idx="20">
                  <c:v>4.6991389746115573</c:v>
                </c:pt>
                <c:pt idx="21">
                  <c:v>4.8389400418423421</c:v>
                </c:pt>
                <c:pt idx="22">
                  <c:v>5.1582151090731401</c:v>
                </c:pt>
                <c:pt idx="23">
                  <c:v>5.0841341763039338</c:v>
                </c:pt>
                <c:pt idx="24">
                  <c:v>5.74761024353473</c:v>
                </c:pt>
                <c:pt idx="25">
                  <c:v>6.6618253107655221</c:v>
                </c:pt>
                <c:pt idx="26">
                  <c:v>6.5533283779963156</c:v>
                </c:pt>
                <c:pt idx="27">
                  <c:v>6.1448964452271184</c:v>
                </c:pt>
                <c:pt idx="28">
                  <c:v>5.9700165124579101</c:v>
                </c:pt>
                <c:pt idx="29">
                  <c:v>5.5837255796887035</c:v>
                </c:pt>
                <c:pt idx="30">
                  <c:v>6.4610676469194956</c:v>
                </c:pt>
                <c:pt idx="31">
                  <c:v>6.2837307141502947</c:v>
                </c:pt>
                <c:pt idx="32">
                  <c:v>7.4265917813810916</c:v>
                </c:pt>
                <c:pt idx="33">
                  <c:v>7.1558398486118762</c:v>
                </c:pt>
                <c:pt idx="34">
                  <c:v>7.3349859158426796</c:v>
                </c:pt>
                <c:pt idx="35">
                  <c:v>7.6149239830734672</c:v>
                </c:pt>
                <c:pt idx="36">
                  <c:v>9.0183900503042622</c:v>
                </c:pt>
                <c:pt idx="37">
                  <c:v>8.056789117535061</c:v>
                </c:pt>
                <c:pt idx="38">
                  <c:v>8.3957411847658534</c:v>
                </c:pt>
                <c:pt idx="39">
                  <c:v>7.8053942519966597</c:v>
                </c:pt>
                <c:pt idx="40">
                  <c:v>8.7417353192274447</c:v>
                </c:pt>
                <c:pt idx="41">
                  <c:v>10.081281386458244</c:v>
                </c:pt>
                <c:pt idx="42">
                  <c:v>10.009649453689022</c:v>
                </c:pt>
                <c:pt idx="43">
                  <c:v>11.395895520919822</c:v>
                </c:pt>
                <c:pt idx="44">
                  <c:v>10.099967588150619</c:v>
                </c:pt>
                <c:pt idx="45">
                  <c:v>9.5268166553814098</c:v>
                </c:pt>
                <c:pt idx="46">
                  <c:v>10.241912722612213</c:v>
                </c:pt>
                <c:pt idx="47">
                  <c:v>10.856201789842999</c:v>
                </c:pt>
                <c:pt idx="48">
                  <c:v>10.08145985707381</c:v>
                </c:pt>
                <c:pt idx="49">
                  <c:v>10.115555924304587</c:v>
                </c:pt>
                <c:pt idx="50">
                  <c:v>10.247987991535396</c:v>
                </c:pt>
                <c:pt idx="51">
                  <c:v>9.7780940587661718</c:v>
                </c:pt>
                <c:pt idx="52">
                  <c:v>7.2332561259969737</c:v>
                </c:pt>
                <c:pt idx="53">
                  <c:v>9.138240193227773</c:v>
                </c:pt>
                <c:pt idx="54">
                  <c:v>10.529415260458563</c:v>
                </c:pt>
                <c:pt idx="55">
                  <c:v>10.17013932768937</c:v>
                </c:pt>
                <c:pt idx="56">
                  <c:v>6.3960843949201518</c:v>
                </c:pt>
                <c:pt idx="57">
                  <c:v>5.9433944621509482</c:v>
                </c:pt>
                <c:pt idx="58">
                  <c:v>8.2048625293817423</c:v>
                </c:pt>
                <c:pt idx="59">
                  <c:v>8.6003555966125447</c:v>
                </c:pt>
                <c:pt idx="60">
                  <c:v>9.2810126638433275</c:v>
                </c:pt>
                <c:pt idx="61">
                  <c:v>7.9505457310741292</c:v>
                </c:pt>
                <c:pt idx="62">
                  <c:v>8.0814057983049139</c:v>
                </c:pt>
                <c:pt idx="63">
                  <c:v>7.3596188655357224</c:v>
                </c:pt>
                <c:pt idx="64">
                  <c:v>8.9863129327665092</c:v>
                </c:pt>
                <c:pt idx="65">
                  <c:v>8.1684119999973035</c:v>
                </c:pt>
                <c:pt idx="66">
                  <c:v>7.9444210672280917</c:v>
                </c:pt>
                <c:pt idx="67">
                  <c:v>6.2344451344588947</c:v>
                </c:pt>
                <c:pt idx="68">
                  <c:v>7.1292362016896931</c:v>
                </c:pt>
                <c:pt idx="69">
                  <c:v>6.067385268920475</c:v>
                </c:pt>
                <c:pt idx="70">
                  <c:v>4.0370513361512792</c:v>
                </c:pt>
                <c:pt idx="71">
                  <c:v>0.12891740338206148</c:v>
                </c:pt>
                <c:pt idx="72">
                  <c:v>-2.6037405293871245</c:v>
                </c:pt>
                <c:pt idx="73">
                  <c:v>-1.7212634621563296</c:v>
                </c:pt>
                <c:pt idx="74">
                  <c:v>-6.6791863949255372</c:v>
                </c:pt>
                <c:pt idx="75">
                  <c:v>-6.9623283276947632</c:v>
                </c:pt>
                <c:pt idx="76">
                  <c:v>-0.93439626046395574</c:v>
                </c:pt>
                <c:pt idx="77">
                  <c:v>-3.5167251932331567</c:v>
                </c:pt>
                <c:pt idx="78">
                  <c:v>-0.45335512600236427</c:v>
                </c:pt>
                <c:pt idx="79">
                  <c:v>-3.1170050587715679</c:v>
                </c:pt>
                <c:pt idx="80">
                  <c:v>-4.3193359915407825</c:v>
                </c:pt>
                <c:pt idx="81">
                  <c:v>-10.196425924309978</c:v>
                </c:pt>
                <c:pt idx="82">
                  <c:v>-5.7160788570791823</c:v>
                </c:pt>
                <c:pt idx="83">
                  <c:v>-8.4019147898483908</c:v>
                </c:pt>
                <c:pt idx="84">
                  <c:v>-15.348531722617608</c:v>
                </c:pt>
                <c:pt idx="85">
                  <c:v>-8.2634106553868065</c:v>
                </c:pt>
                <c:pt idx="86">
                  <c:v>-17.319466588156004</c:v>
                </c:pt>
                <c:pt idx="87">
                  <c:v>-14.938702520925219</c:v>
                </c:pt>
                <c:pt idx="88">
                  <c:v>-16.707813453694413</c:v>
                </c:pt>
                <c:pt idx="89">
                  <c:v>-17.417281386463628</c:v>
                </c:pt>
                <c:pt idx="90">
                  <c:v>-21.490516319232832</c:v>
                </c:pt>
                <c:pt idx="91">
                  <c:v>-22.934344252002042</c:v>
                </c:pt>
                <c:pt idx="92">
                  <c:v>-17.63091518477124</c:v>
                </c:pt>
                <c:pt idx="93">
                  <c:v>-18.209772117540453</c:v>
                </c:pt>
                <c:pt idx="94">
                  <c:v>-15.269609050309654</c:v>
                </c:pt>
                <c:pt idx="95">
                  <c:v>-18.150120983078857</c:v>
                </c:pt>
                <c:pt idx="96">
                  <c:v>-16.651577915848065</c:v>
                </c:pt>
                <c:pt idx="97">
                  <c:v>-17.023433848617266</c:v>
                </c:pt>
                <c:pt idx="98">
                  <c:v>-20.564379781386478</c:v>
                </c:pt>
                <c:pt idx="99">
                  <c:v>-19.817446714155679</c:v>
                </c:pt>
                <c:pt idx="100">
                  <c:v>-20.928587646924889</c:v>
                </c:pt>
                <c:pt idx="101">
                  <c:v>-15.982488579694092</c:v>
                </c:pt>
                <c:pt idx="102">
                  <c:v>-16.975350512463301</c:v>
                </c:pt>
                <c:pt idx="103">
                  <c:v>-15.582761445232507</c:v>
                </c:pt>
                <c:pt idx="104">
                  <c:v>-15.353329378001703</c:v>
                </c:pt>
                <c:pt idx="105">
                  <c:v>-14.300815310770915</c:v>
                </c:pt>
                <c:pt idx="106">
                  <c:v>-11.143802243540108</c:v>
                </c:pt>
                <c:pt idx="107">
                  <c:v>-12.033160176309323</c:v>
                </c:pt>
                <c:pt idx="108">
                  <c:v>-11.719943109078528</c:v>
                </c:pt>
                <c:pt idx="109">
                  <c:v>-12.922274041847743</c:v>
                </c:pt>
                <c:pt idx="110">
                  <c:v>-14.612527974616938</c:v>
                </c:pt>
                <c:pt idx="111">
                  <c:v>-16.965683907386151</c:v>
                </c:pt>
                <c:pt idx="112">
                  <c:v>-15.304482840155359</c:v>
                </c:pt>
                <c:pt idx="113">
                  <c:v>-15.811874772924554</c:v>
                </c:pt>
                <c:pt idx="114">
                  <c:v>-14.098937705693771</c:v>
                </c:pt>
                <c:pt idx="115">
                  <c:v>-14.293364638462975</c:v>
                </c:pt>
                <c:pt idx="116">
                  <c:v>-15.668196571232173</c:v>
                </c:pt>
                <c:pt idx="117">
                  <c:v>-13.65706550400138</c:v>
                </c:pt>
                <c:pt idx="118">
                  <c:v>-12.404958436770585</c:v>
                </c:pt>
                <c:pt idx="119">
                  <c:v>-13.814283369539794</c:v>
                </c:pt>
                <c:pt idx="120">
                  <c:v>-13.050092302308997</c:v>
                </c:pt>
                <c:pt idx="121">
                  <c:v>-12.2095152350782</c:v>
                </c:pt>
                <c:pt idx="122">
                  <c:v>-11.696682167847399</c:v>
                </c:pt>
                <c:pt idx="123">
                  <c:v>-11.17400710061662</c:v>
                </c:pt>
                <c:pt idx="124">
                  <c:v>-9.0087160333858236</c:v>
                </c:pt>
                <c:pt idx="125">
                  <c:v>-8.0367309661550337</c:v>
                </c:pt>
                <c:pt idx="126">
                  <c:v>-9.1772788989242287</c:v>
                </c:pt>
                <c:pt idx="127">
                  <c:v>-10.357675831693442</c:v>
                </c:pt>
                <c:pt idx="128">
                  <c:v>-10.130555764462642</c:v>
                </c:pt>
                <c:pt idx="129">
                  <c:v>-10.830162697231856</c:v>
                </c:pt>
                <c:pt idx="130">
                  <c:v>-9.267753630001053</c:v>
                </c:pt>
                <c:pt idx="131">
                  <c:v>-9.9648595627702434</c:v>
                </c:pt>
                <c:pt idx="132">
                  <c:v>-8.6914284955394692</c:v>
                </c:pt>
                <c:pt idx="133">
                  <c:v>-9.5280524283086834</c:v>
                </c:pt>
                <c:pt idx="134">
                  <c:v>-9.2635563610778746</c:v>
                </c:pt>
                <c:pt idx="135">
                  <c:v>-10.045370293847071</c:v>
                </c:pt>
                <c:pt idx="136">
                  <c:v>-9.9453022266162918</c:v>
                </c:pt>
                <c:pt idx="137">
                  <c:v>-10.154134159385492</c:v>
                </c:pt>
                <c:pt idx="138">
                  <c:v>-10.475072092154704</c:v>
                </c:pt>
                <c:pt idx="139">
                  <c:v>-9.7447250249238948</c:v>
                </c:pt>
                <c:pt idx="140">
                  <c:v>-9.6172519576930995</c:v>
                </c:pt>
                <c:pt idx="141">
                  <c:v>-9.417529890462319</c:v>
                </c:pt>
                <c:pt idx="142">
                  <c:v>-10.358774823231528</c:v>
                </c:pt>
                <c:pt idx="143">
                  <c:v>-8.3155617560007187</c:v>
                </c:pt>
                <c:pt idx="144">
                  <c:v>-8.0710086887699219</c:v>
                </c:pt>
                <c:pt idx="145">
                  <c:v>-5.6914836215391347</c:v>
                </c:pt>
                <c:pt idx="146">
                  <c:v>-3.7304845543083331</c:v>
                </c:pt>
                <c:pt idx="147">
                  <c:v>-8.1942904870775521</c:v>
                </c:pt>
                <c:pt idx="148">
                  <c:v>-7.7155534198467421</c:v>
                </c:pt>
                <c:pt idx="149">
                  <c:v>-6.9154583526159428</c:v>
                </c:pt>
                <c:pt idx="150">
                  <c:v>-4.8946682853851655</c:v>
                </c:pt>
                <c:pt idx="151">
                  <c:v>-5.2604432181543785</c:v>
                </c:pt>
                <c:pt idx="152">
                  <c:v>-5.4692751509235791</c:v>
                </c:pt>
                <c:pt idx="153">
                  <c:v>-6.2137280836927715</c:v>
                </c:pt>
                <c:pt idx="154">
                  <c:v>-4.1779910164619878</c:v>
                </c:pt>
                <c:pt idx="155">
                  <c:v>-2.5134399492311985</c:v>
                </c:pt>
                <c:pt idx="156">
                  <c:v>-4.3689618820004057</c:v>
                </c:pt>
                <c:pt idx="157">
                  <c:v>-3.4218788147695989</c:v>
                </c:pt>
                <c:pt idx="158">
                  <c:v>-6.4582247475387931</c:v>
                </c:pt>
                <c:pt idx="159">
                  <c:v>-4.6716106803080066</c:v>
                </c:pt>
                <c:pt idx="160">
                  <c:v>-4.1629896130772295</c:v>
                </c:pt>
                <c:pt idx="161">
                  <c:v>-4.5785925458464192</c:v>
                </c:pt>
                <c:pt idx="162">
                  <c:v>-4.8223054786156183</c:v>
                </c:pt>
                <c:pt idx="163">
                  <c:v>-2.6395804113848413</c:v>
                </c:pt>
                <c:pt idx="164">
                  <c:v>-3.1722723441540523</c:v>
                </c:pt>
                <c:pt idx="165">
                  <c:v>-1.2536242769232473</c:v>
                </c:pt>
                <c:pt idx="166">
                  <c:v>-1.088775209692443</c:v>
                </c:pt>
                <c:pt idx="167">
                  <c:v>-1.1655801424616499</c:v>
                </c:pt>
                <c:pt idx="168">
                  <c:v>-1.8502340752308584</c:v>
                </c:pt>
                <c:pt idx="169">
                  <c:v>-0.5195070080000761</c:v>
                </c:pt>
                <c:pt idx="170">
                  <c:v>-9.807394076926812E-2</c:v>
                </c:pt>
                <c:pt idx="171">
                  <c:v>-1.5400518735384736</c:v>
                </c:pt>
                <c:pt idx="172">
                  <c:v>-1.9780778063076809</c:v>
                </c:pt>
                <c:pt idx="173">
                  <c:v>-0.1989327390768949</c:v>
                </c:pt>
                <c:pt idx="174">
                  <c:v>-1.7953756718461023</c:v>
                </c:pt>
                <c:pt idx="175">
                  <c:v>-1.7675506046152947</c:v>
                </c:pt>
                <c:pt idx="176">
                  <c:v>-6.4231745373844973</c:v>
                </c:pt>
                <c:pt idx="177">
                  <c:v>-6.8960824701537149</c:v>
                </c:pt>
                <c:pt idx="178">
                  <c:v>-4.9525244029229185</c:v>
                </c:pt>
                <c:pt idx="179">
                  <c:v>-6.7482463356921158</c:v>
                </c:pt>
                <c:pt idx="180">
                  <c:v>-5.2107552684613268</c:v>
                </c:pt>
                <c:pt idx="181">
                  <c:v>-4.3085102012305327</c:v>
                </c:pt>
                <c:pt idx="182">
                  <c:v>5.4823458660002586</c:v>
                </c:pt>
                <c:pt idx="183">
                  <c:v>7.906699933231053</c:v>
                </c:pt>
                <c:pt idx="184">
                  <c:v>8.3879330004618566</c:v>
                </c:pt>
                <c:pt idx="185">
                  <c:v>8.54031506769266</c:v>
                </c:pt>
                <c:pt idx="186">
                  <c:v>12.12308613492344</c:v>
                </c:pt>
                <c:pt idx="187">
                  <c:v>9.2988302021542353</c:v>
                </c:pt>
                <c:pt idx="188">
                  <c:v>10.667338269385027</c:v>
                </c:pt>
                <c:pt idx="189">
                  <c:v>7.0768923366158276</c:v>
                </c:pt>
                <c:pt idx="190">
                  <c:v>10.461925403846621</c:v>
                </c:pt>
                <c:pt idx="191">
                  <c:v>12.214763471077404</c:v>
                </c:pt>
                <c:pt idx="192">
                  <c:v>11.868732538308208</c:v>
                </c:pt>
                <c:pt idx="193">
                  <c:v>11.325527605539008</c:v>
                </c:pt>
                <c:pt idx="194">
                  <c:v>12.035176672769808</c:v>
                </c:pt>
                <c:pt idx="195">
                  <c:v>11.936208740000595</c:v>
                </c:pt>
                <c:pt idx="196">
                  <c:v>14.255575807231381</c:v>
                </c:pt>
                <c:pt idx="197">
                  <c:v>20.09636587446218</c:v>
                </c:pt>
                <c:pt idx="198">
                  <c:v>21.337591941692978</c:v>
                </c:pt>
                <c:pt idx="199">
                  <c:v>20.063156008923769</c:v>
                </c:pt>
                <c:pt idx="200">
                  <c:v>21.514023076154558</c:v>
                </c:pt>
                <c:pt idx="201">
                  <c:v>19.760415143385359</c:v>
                </c:pt>
                <c:pt idx="202">
                  <c:v>19.314553210616154</c:v>
                </c:pt>
                <c:pt idx="203">
                  <c:v>23.296037277846949</c:v>
                </c:pt>
                <c:pt idx="204">
                  <c:v>28.183473345077758</c:v>
                </c:pt>
                <c:pt idx="205">
                  <c:v>25.164553412308521</c:v>
                </c:pt>
                <c:pt idx="206">
                  <c:v>14.418955479539335</c:v>
                </c:pt>
                <c:pt idx="207">
                  <c:v>14.255107546770134</c:v>
                </c:pt>
                <c:pt idx="208">
                  <c:v>5.8854176140009145</c:v>
                </c:pt>
                <c:pt idx="209">
                  <c:v>10.133953681231702</c:v>
                </c:pt>
                <c:pt idx="210">
                  <c:v>6.066837748462504</c:v>
                </c:pt>
                <c:pt idx="211">
                  <c:v>4.3356908156933116</c:v>
                </c:pt>
                <c:pt idx="212">
                  <c:v>7.4461878829240931</c:v>
                </c:pt>
                <c:pt idx="213">
                  <c:v>7.3821699501548892</c:v>
                </c:pt>
                <c:pt idx="214">
                  <c:v>3.7343280173856783</c:v>
                </c:pt>
                <c:pt idx="215">
                  <c:v>1.7036960846164817</c:v>
                </c:pt>
                <c:pt idx="216">
                  <c:v>-2.0339888481527169</c:v>
                </c:pt>
                <c:pt idx="217">
                  <c:v>0.95671821907806986</c:v>
                </c:pt>
                <c:pt idx="218">
                  <c:v>2.44002628630885</c:v>
                </c:pt>
                <c:pt idx="219">
                  <c:v>-2.4856096464603468</c:v>
                </c:pt>
                <c:pt idx="220">
                  <c:v>-1.6312165792295445</c:v>
                </c:pt>
                <c:pt idx="221">
                  <c:v>2.1780794880012451</c:v>
                </c:pt>
                <c:pt idx="222">
                  <c:v>4.6097515552320516</c:v>
                </c:pt>
                <c:pt idx="223">
                  <c:v>3.4975306224628326</c:v>
                </c:pt>
                <c:pt idx="224">
                  <c:v>4.9708586896936282</c:v>
                </c:pt>
                <c:pt idx="225">
                  <c:v>5.7054637569244306</c:v>
                </c:pt>
                <c:pt idx="226">
                  <c:v>1.6982388241552258</c:v>
                </c:pt>
                <c:pt idx="227">
                  <c:v>4.9285328913860127</c:v>
                </c:pt>
                <c:pt idx="228">
                  <c:v>1.3505759586168011</c:v>
                </c:pt>
                <c:pt idx="229">
                  <c:v>3.0235570258476088</c:v>
                </c:pt>
                <c:pt idx="230">
                  <c:v>2.6700270930783887</c:v>
                </c:pt>
                <c:pt idx="231">
                  <c:v>4.4228731603091802</c:v>
                </c:pt>
                <c:pt idx="232">
                  <c:v>11.596366227539988</c:v>
                </c:pt>
                <c:pt idx="233">
                  <c:v>8.0583342947707877</c:v>
                </c:pt>
                <c:pt idx="234">
                  <c:v>7.9044643620015904</c:v>
                </c:pt>
                <c:pt idx="235">
                  <c:v>7.1815804292323691</c:v>
                </c:pt>
                <c:pt idx="236">
                  <c:v>5.2507714964631589</c:v>
                </c:pt>
                <c:pt idx="237">
                  <c:v>1.9722995636939658</c:v>
                </c:pt>
                <c:pt idx="238">
                  <c:v>3.2559526309247531</c:v>
                </c:pt>
                <c:pt idx="239">
                  <c:v>2.3733466981555438</c:v>
                </c:pt>
                <c:pt idx="240">
                  <c:v>1.0115537653863385</c:v>
                </c:pt>
                <c:pt idx="241">
                  <c:v>5.9069832617140605E-2</c:v>
                </c:pt>
                <c:pt idx="242">
                  <c:v>-0.17466410015207146</c:v>
                </c:pt>
                <c:pt idx="243">
                  <c:v>1.1289489670787418</c:v>
                </c:pt>
                <c:pt idx="244">
                  <c:v>-4.5054659656904761</c:v>
                </c:pt>
                <c:pt idx="245">
                  <c:v>-0.63627089845968499</c:v>
                </c:pt>
                <c:pt idx="246">
                  <c:v>-7.3288518312288886</c:v>
                </c:pt>
                <c:pt idx="247">
                  <c:v>-7.6624167639980953</c:v>
                </c:pt>
                <c:pt idx="248">
                  <c:v>-6.2389996967673085</c:v>
                </c:pt>
                <c:pt idx="249">
                  <c:v>-1.9804846295365195</c:v>
                </c:pt>
                <c:pt idx="250">
                  <c:v>1.8487774376942809</c:v>
                </c:pt>
                <c:pt idx="251">
                  <c:v>1.4700695049250925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E-FB43-BA1F-59B3E4C1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5488"/>
        <c:axId val="281224528"/>
      </c:scatterChart>
      <c:valAx>
        <c:axId val="2666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24528"/>
        <c:crosses val="autoZero"/>
        <c:crossBetween val="midCat"/>
      </c:valAx>
      <c:valAx>
        <c:axId val="2812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HON Residuals vs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'Part 3'!$AE$2:$AE$253</c:f>
              <c:numCache>
                <c:formatCode>0.00</c:formatCode>
                <c:ptCount val="252"/>
                <c:pt idx="0">
                  <c:v>15.411068753184082</c:v>
                </c:pt>
                <c:pt idx="1">
                  <c:v>15.071227010478623</c:v>
                </c:pt>
                <c:pt idx="2">
                  <c:v>16.255387267773187</c:v>
                </c:pt>
                <c:pt idx="3">
                  <c:v>16.228182525067751</c:v>
                </c:pt>
                <c:pt idx="4">
                  <c:v>14.885060782362302</c:v>
                </c:pt>
                <c:pt idx="5">
                  <c:v>16.97820203965685</c:v>
                </c:pt>
                <c:pt idx="6">
                  <c:v>15.095101296951412</c:v>
                </c:pt>
                <c:pt idx="7">
                  <c:v>15.440669554245972</c:v>
                </c:pt>
                <c:pt idx="8">
                  <c:v>12.624890811540553</c:v>
                </c:pt>
                <c:pt idx="9">
                  <c:v>11.978835068835082</c:v>
                </c:pt>
                <c:pt idx="10">
                  <c:v>12.265489326129625</c:v>
                </c:pt>
                <c:pt idx="11">
                  <c:v>12.021975583424194</c:v>
                </c:pt>
                <c:pt idx="12">
                  <c:v>14.026753840718754</c:v>
                </c:pt>
                <c:pt idx="13">
                  <c:v>14.941749098013304</c:v>
                </c:pt>
                <c:pt idx="14">
                  <c:v>14.118997355307869</c:v>
                </c:pt>
                <c:pt idx="15">
                  <c:v>9.9974476126024285</c:v>
                </c:pt>
                <c:pt idx="16">
                  <c:v>8.2910588698970002</c:v>
                </c:pt>
                <c:pt idx="17">
                  <c:v>8.9704281271915249</c:v>
                </c:pt>
                <c:pt idx="18">
                  <c:v>9.7872323844860887</c:v>
                </c:pt>
                <c:pt idx="19">
                  <c:v>11.242236641780664</c:v>
                </c:pt>
                <c:pt idx="20">
                  <c:v>10.321278899075224</c:v>
                </c:pt>
                <c:pt idx="21">
                  <c:v>9.9108501563697473</c:v>
                </c:pt>
                <c:pt idx="22">
                  <c:v>11.87635141366431</c:v>
                </c:pt>
                <c:pt idx="23">
                  <c:v>13.262629670958887</c:v>
                </c:pt>
                <c:pt idx="24">
                  <c:v>12.891476928253439</c:v>
                </c:pt>
                <c:pt idx="25">
                  <c:v>12.353423185547967</c:v>
                </c:pt>
                <c:pt idx="26">
                  <c:v>12.67935344284254</c:v>
                </c:pt>
                <c:pt idx="27">
                  <c:v>10.688266700137092</c:v>
                </c:pt>
                <c:pt idx="28">
                  <c:v>12.545781957431643</c:v>
                </c:pt>
                <c:pt idx="29">
                  <c:v>12.488807214726194</c:v>
                </c:pt>
                <c:pt idx="30">
                  <c:v>12.539834472020772</c:v>
                </c:pt>
                <c:pt idx="31">
                  <c:v>12.453410729315323</c:v>
                </c:pt>
                <c:pt idx="32">
                  <c:v>13.044415986609863</c:v>
                </c:pt>
                <c:pt idx="33">
                  <c:v>12.683105243904436</c:v>
                </c:pt>
                <c:pt idx="34">
                  <c:v>12.655549501198976</c:v>
                </c:pt>
                <c:pt idx="35">
                  <c:v>13.256381758493546</c:v>
                </c:pt>
                <c:pt idx="36">
                  <c:v>17.008749015788084</c:v>
                </c:pt>
                <c:pt idx="37">
                  <c:v>15.145301273082652</c:v>
                </c:pt>
                <c:pt idx="38">
                  <c:v>13.851281530377207</c:v>
                </c:pt>
                <c:pt idx="39">
                  <c:v>13.980845787671768</c:v>
                </c:pt>
                <c:pt idx="40">
                  <c:v>14.159498044966313</c:v>
                </c:pt>
                <c:pt idx="41">
                  <c:v>15.477035302260873</c:v>
                </c:pt>
                <c:pt idx="42">
                  <c:v>15.12550555955545</c:v>
                </c:pt>
                <c:pt idx="43">
                  <c:v>17.699725816849991</c:v>
                </c:pt>
                <c:pt idx="44">
                  <c:v>16.926046074144523</c:v>
                </c:pt>
                <c:pt idx="45">
                  <c:v>17.232338331439109</c:v>
                </c:pt>
                <c:pt idx="46">
                  <c:v>18.765863588733652</c:v>
                </c:pt>
                <c:pt idx="47">
                  <c:v>19.74958384602823</c:v>
                </c:pt>
                <c:pt idx="48">
                  <c:v>17.522871103322757</c:v>
                </c:pt>
                <c:pt idx="49">
                  <c:v>16.69029236061732</c:v>
                </c:pt>
                <c:pt idx="50">
                  <c:v>16.260255617911895</c:v>
                </c:pt>
                <c:pt idx="51">
                  <c:v>13.886264875206422</c:v>
                </c:pt>
                <c:pt idx="52">
                  <c:v>10.393026132500978</c:v>
                </c:pt>
                <c:pt idx="53">
                  <c:v>12.309471389795561</c:v>
                </c:pt>
                <c:pt idx="54">
                  <c:v>12.547021647090105</c:v>
                </c:pt>
                <c:pt idx="55">
                  <c:v>15.199764904384637</c:v>
                </c:pt>
                <c:pt idx="56">
                  <c:v>10.204420161679224</c:v>
                </c:pt>
                <c:pt idx="57">
                  <c:v>8.3704374189737791</c:v>
                </c:pt>
                <c:pt idx="58">
                  <c:v>12.220964676268324</c:v>
                </c:pt>
                <c:pt idx="59">
                  <c:v>13.911548933562869</c:v>
                </c:pt>
                <c:pt idx="60">
                  <c:v>13.402975190857433</c:v>
                </c:pt>
                <c:pt idx="61">
                  <c:v>12.383827448152005</c:v>
                </c:pt>
                <c:pt idx="62">
                  <c:v>14.054819705446562</c:v>
                </c:pt>
                <c:pt idx="63">
                  <c:v>16.246135962741107</c:v>
                </c:pt>
                <c:pt idx="64">
                  <c:v>18.270537220035663</c:v>
                </c:pt>
                <c:pt idx="65">
                  <c:v>17.261246477330218</c:v>
                </c:pt>
                <c:pt idx="66">
                  <c:v>17.97007973462479</c:v>
                </c:pt>
                <c:pt idx="67">
                  <c:v>16.636768991919325</c:v>
                </c:pt>
                <c:pt idx="68">
                  <c:v>18.081930249213883</c:v>
                </c:pt>
                <c:pt idx="69">
                  <c:v>17.956245506508452</c:v>
                </c:pt>
                <c:pt idx="70">
                  <c:v>17.182565763803012</c:v>
                </c:pt>
                <c:pt idx="71">
                  <c:v>12.687924021097558</c:v>
                </c:pt>
                <c:pt idx="72">
                  <c:v>5.3853742783921064</c:v>
                </c:pt>
                <c:pt idx="73">
                  <c:v>4.8080295356866714</c:v>
                </c:pt>
                <c:pt idx="74">
                  <c:v>-1.803739207018765</c:v>
                </c:pt>
                <c:pt idx="75">
                  <c:v>0.81384705027576842</c:v>
                </c:pt>
                <c:pt idx="76">
                  <c:v>2.888556307570326</c:v>
                </c:pt>
                <c:pt idx="77">
                  <c:v>0.60024356486491115</c:v>
                </c:pt>
                <c:pt idx="78">
                  <c:v>9.8116708221594422</c:v>
                </c:pt>
                <c:pt idx="79">
                  <c:v>3.6539270794540073</c:v>
                </c:pt>
                <c:pt idx="80">
                  <c:v>2.8068073367485624</c:v>
                </c:pt>
                <c:pt idx="81">
                  <c:v>-8.1877124059568871</c:v>
                </c:pt>
                <c:pt idx="82">
                  <c:v>0.55977085133764604</c:v>
                </c:pt>
                <c:pt idx="83">
                  <c:v>-7.6017718913677754</c:v>
                </c:pt>
                <c:pt idx="84">
                  <c:v>-25.87120963407321</c:v>
                </c:pt>
                <c:pt idx="85">
                  <c:v>-11.467643376778653</c:v>
                </c:pt>
                <c:pt idx="86">
                  <c:v>-25.393849119484116</c:v>
                </c:pt>
                <c:pt idx="87">
                  <c:v>-28.787691862189547</c:v>
                </c:pt>
                <c:pt idx="88">
                  <c:v>-40.789048604894987</c:v>
                </c:pt>
                <c:pt idx="89">
                  <c:v>-41.399275347600422</c:v>
                </c:pt>
                <c:pt idx="90">
                  <c:v>-47.744550090305893</c:v>
                </c:pt>
                <c:pt idx="91">
                  <c:v>-56.241709833011328</c:v>
                </c:pt>
                <c:pt idx="92">
                  <c:v>-40.762207575716772</c:v>
                </c:pt>
                <c:pt idx="93">
                  <c:v>-30.721625318422198</c:v>
                </c:pt>
                <c:pt idx="94">
                  <c:v>-23.040227061127666</c:v>
                </c:pt>
                <c:pt idx="95">
                  <c:v>-29.059725803833118</c:v>
                </c:pt>
                <c:pt idx="96">
                  <c:v>-28.554550546538536</c:v>
                </c:pt>
                <c:pt idx="97">
                  <c:v>-26.509474289243968</c:v>
                </c:pt>
                <c:pt idx="98">
                  <c:v>-30.505444031949452</c:v>
                </c:pt>
                <c:pt idx="99">
                  <c:v>-27.414057774654879</c:v>
                </c:pt>
                <c:pt idx="100">
                  <c:v>-32.673516517360312</c:v>
                </c:pt>
                <c:pt idx="101">
                  <c:v>-26.176627260065743</c:v>
                </c:pt>
                <c:pt idx="102">
                  <c:v>-24.921239002771216</c:v>
                </c:pt>
                <c:pt idx="103">
                  <c:v>-20.931566745476658</c:v>
                </c:pt>
                <c:pt idx="104">
                  <c:v>-16.774109488182091</c:v>
                </c:pt>
                <c:pt idx="105">
                  <c:v>-22.161894230887555</c:v>
                </c:pt>
                <c:pt idx="106">
                  <c:v>-19.514705973592982</c:v>
                </c:pt>
                <c:pt idx="107">
                  <c:v>-25.159128716298426</c:v>
                </c:pt>
                <c:pt idx="108">
                  <c:v>-27.605354459003877</c:v>
                </c:pt>
                <c:pt idx="109">
                  <c:v>-21.661230201709344</c:v>
                </c:pt>
                <c:pt idx="110">
                  <c:v>-24.216053944414767</c:v>
                </c:pt>
                <c:pt idx="111">
                  <c:v>-27.836931687120199</c:v>
                </c:pt>
                <c:pt idx="112">
                  <c:v>-26.788834429825641</c:v>
                </c:pt>
                <c:pt idx="113">
                  <c:v>-25.128737172531117</c:v>
                </c:pt>
                <c:pt idx="114">
                  <c:v>-24.268169915236541</c:v>
                </c:pt>
                <c:pt idx="115">
                  <c:v>-19.933023657941987</c:v>
                </c:pt>
                <c:pt idx="116">
                  <c:v>-17.058800400647414</c:v>
                </c:pt>
                <c:pt idx="117">
                  <c:v>-13.67125514335288</c:v>
                </c:pt>
                <c:pt idx="118">
                  <c:v>-17.844928886058312</c:v>
                </c:pt>
                <c:pt idx="119">
                  <c:v>-22.403551628763751</c:v>
                </c:pt>
                <c:pt idx="120">
                  <c:v>-24.395706371469203</c:v>
                </c:pt>
                <c:pt idx="121">
                  <c:v>-24.690062114174651</c:v>
                </c:pt>
                <c:pt idx="122">
                  <c:v>-26.465068856880094</c:v>
                </c:pt>
                <c:pt idx="123">
                  <c:v>-26.68046059958553</c:v>
                </c:pt>
                <c:pt idx="124">
                  <c:v>-22.582207342290957</c:v>
                </c:pt>
                <c:pt idx="125">
                  <c:v>-25.146887084996422</c:v>
                </c:pt>
                <c:pt idx="126">
                  <c:v>-31.719211827701869</c:v>
                </c:pt>
                <c:pt idx="127">
                  <c:v>-36.248216570407308</c:v>
                </c:pt>
                <c:pt idx="128">
                  <c:v>-31.264824313112769</c:v>
                </c:pt>
                <c:pt idx="129">
                  <c:v>-32.864210055818205</c:v>
                </c:pt>
                <c:pt idx="130">
                  <c:v>-22.262599798523638</c:v>
                </c:pt>
                <c:pt idx="131">
                  <c:v>-26.298212541229077</c:v>
                </c:pt>
                <c:pt idx="132">
                  <c:v>-22.209755283934555</c:v>
                </c:pt>
                <c:pt idx="133">
                  <c:v>-20.527700026639991</c:v>
                </c:pt>
                <c:pt idx="134">
                  <c:v>-19.014697769345418</c:v>
                </c:pt>
                <c:pt idx="135">
                  <c:v>-13.255693512050868</c:v>
                </c:pt>
                <c:pt idx="136">
                  <c:v>-9.5948332547563098</c:v>
                </c:pt>
                <c:pt idx="137">
                  <c:v>-10.587644997461751</c:v>
                </c:pt>
                <c:pt idx="138">
                  <c:v>-12.256633740167189</c:v>
                </c:pt>
                <c:pt idx="139">
                  <c:v>-11.897104482872635</c:v>
                </c:pt>
                <c:pt idx="140">
                  <c:v>-9.7079082255781088</c:v>
                </c:pt>
                <c:pt idx="141">
                  <c:v>-4.7046259682835228</c:v>
                </c:pt>
                <c:pt idx="142">
                  <c:v>-2.1276437109889628</c:v>
                </c:pt>
                <c:pt idx="143">
                  <c:v>3.3330365463056069</c:v>
                </c:pt>
                <c:pt idx="144">
                  <c:v>4.9057158036001169</c:v>
                </c:pt>
                <c:pt idx="145">
                  <c:v>0.14421306089468544</c:v>
                </c:pt>
                <c:pt idx="146">
                  <c:v>-3.7820246818107535</c:v>
                </c:pt>
                <c:pt idx="147">
                  <c:v>-14.370584424516181</c:v>
                </c:pt>
                <c:pt idx="148">
                  <c:v>-13.27521516722166</c:v>
                </c:pt>
                <c:pt idx="149">
                  <c:v>-11.135731909927074</c:v>
                </c:pt>
                <c:pt idx="150">
                  <c:v>-8.6382936526325125</c:v>
                </c:pt>
                <c:pt idx="151">
                  <c:v>-9.3725753953379751</c:v>
                </c:pt>
                <c:pt idx="152">
                  <c:v>-9.4505761380434308</c:v>
                </c:pt>
                <c:pt idx="153">
                  <c:v>-12.26310488074887</c:v>
                </c:pt>
                <c:pt idx="154">
                  <c:v>-12.659297623454307</c:v>
                </c:pt>
                <c:pt idx="155">
                  <c:v>-12.707452366159771</c:v>
                </c:pt>
                <c:pt idx="156">
                  <c:v>-19.149452108865205</c:v>
                </c:pt>
                <c:pt idx="157">
                  <c:v>-15.031178851570644</c:v>
                </c:pt>
                <c:pt idx="158">
                  <c:v>-19.22589459427607</c:v>
                </c:pt>
                <c:pt idx="159">
                  <c:v>-14.19278133698154</c:v>
                </c:pt>
                <c:pt idx="160">
                  <c:v>-12.819000079686958</c:v>
                </c:pt>
                <c:pt idx="161">
                  <c:v>-13.264905822392421</c:v>
                </c:pt>
                <c:pt idx="162">
                  <c:v>-12.32862456509784</c:v>
                </c:pt>
                <c:pt idx="163">
                  <c:v>-10.109613307803301</c:v>
                </c:pt>
                <c:pt idx="164">
                  <c:v>-12.315574050508758</c:v>
                </c:pt>
                <c:pt idx="165">
                  <c:v>-11.667668793214176</c:v>
                </c:pt>
                <c:pt idx="166">
                  <c:v>-15.832553535919629</c:v>
                </c:pt>
                <c:pt idx="167">
                  <c:v>-14.727235278625074</c:v>
                </c:pt>
                <c:pt idx="168">
                  <c:v>-13.661681021330509</c:v>
                </c:pt>
                <c:pt idx="169">
                  <c:v>-9.046216764035961</c:v>
                </c:pt>
                <c:pt idx="170">
                  <c:v>-5.2063705067413935</c:v>
                </c:pt>
                <c:pt idx="171">
                  <c:v>-4.0314422494468545</c:v>
                </c:pt>
                <c:pt idx="172">
                  <c:v>-2.0908419921522921</c:v>
                </c:pt>
                <c:pt idx="173">
                  <c:v>-3.6604057348577328</c:v>
                </c:pt>
                <c:pt idx="174">
                  <c:v>-2.2667264775631679</c:v>
                </c:pt>
                <c:pt idx="175">
                  <c:v>-2.3844922202686405</c:v>
                </c:pt>
                <c:pt idx="176">
                  <c:v>-3.2281639629740653</c:v>
                </c:pt>
                <c:pt idx="177">
                  <c:v>-7.4725927056795172</c:v>
                </c:pt>
                <c:pt idx="178">
                  <c:v>-6.1186784483849408</c:v>
                </c:pt>
                <c:pt idx="179">
                  <c:v>-4.8443231910904103</c:v>
                </c:pt>
                <c:pt idx="180">
                  <c:v>-2.2573769337958538</c:v>
                </c:pt>
                <c:pt idx="181">
                  <c:v>-7.6155136765012799</c:v>
                </c:pt>
                <c:pt idx="182">
                  <c:v>-7.3753084192067604</c:v>
                </c:pt>
                <c:pt idx="183">
                  <c:v>-8.1791851619121871</c:v>
                </c:pt>
                <c:pt idx="184">
                  <c:v>-9.3410479046176249</c:v>
                </c:pt>
                <c:pt idx="185">
                  <c:v>-5.8392766473230608</c:v>
                </c:pt>
                <c:pt idx="186">
                  <c:v>-4.0577953900285308</c:v>
                </c:pt>
                <c:pt idx="187">
                  <c:v>-1.5106281327339559</c:v>
                </c:pt>
                <c:pt idx="188">
                  <c:v>2.8164611245605897</c:v>
                </c:pt>
                <c:pt idx="189">
                  <c:v>3.6930803818551681</c:v>
                </c:pt>
                <c:pt idx="190">
                  <c:v>3.5156526391496925</c:v>
                </c:pt>
                <c:pt idx="191">
                  <c:v>3.3570398964442631</c:v>
                </c:pt>
                <c:pt idx="192">
                  <c:v>4.6884321537388303</c:v>
                </c:pt>
                <c:pt idx="193">
                  <c:v>3.1998174110333935</c:v>
                </c:pt>
                <c:pt idx="194">
                  <c:v>1.8512166683279361</c:v>
                </c:pt>
                <c:pt idx="195">
                  <c:v>1.3526069256224957</c:v>
                </c:pt>
                <c:pt idx="196">
                  <c:v>0.70398818291704401</c:v>
                </c:pt>
                <c:pt idx="197">
                  <c:v>2.0653794402116148</c:v>
                </c:pt>
                <c:pt idx="198">
                  <c:v>3.9667636975061384</c:v>
                </c:pt>
                <c:pt idx="199">
                  <c:v>9.1581569548007167</c:v>
                </c:pt>
                <c:pt idx="200">
                  <c:v>9.9695452120952837</c:v>
                </c:pt>
                <c:pt idx="201">
                  <c:v>10.680941469389836</c:v>
                </c:pt>
                <c:pt idx="202">
                  <c:v>13.102330726684386</c:v>
                </c:pt>
                <c:pt idx="203">
                  <c:v>10.303717983978942</c:v>
                </c:pt>
                <c:pt idx="204">
                  <c:v>12.755105241273498</c:v>
                </c:pt>
                <c:pt idx="205">
                  <c:v>17.286494498568032</c:v>
                </c:pt>
                <c:pt idx="206">
                  <c:v>11.147885755862603</c:v>
                </c:pt>
                <c:pt idx="207">
                  <c:v>11.569274013157155</c:v>
                </c:pt>
                <c:pt idx="208">
                  <c:v>9.1806652704517262</c:v>
                </c:pt>
                <c:pt idx="209">
                  <c:v>10.692050527746261</c:v>
                </c:pt>
                <c:pt idx="210">
                  <c:v>9.2434437850408244</c:v>
                </c:pt>
                <c:pt idx="211">
                  <c:v>11.454826042335384</c:v>
                </c:pt>
                <c:pt idx="212">
                  <c:v>13.506219299629947</c:v>
                </c:pt>
                <c:pt idx="213">
                  <c:v>13.36761055692449</c:v>
                </c:pt>
                <c:pt idx="214">
                  <c:v>15.098996814219049</c:v>
                </c:pt>
                <c:pt idx="215">
                  <c:v>15.470382071513626</c:v>
                </c:pt>
                <c:pt idx="216">
                  <c:v>13.861772328808172</c:v>
                </c:pt>
                <c:pt idx="217">
                  <c:v>6.5631595861026994</c:v>
                </c:pt>
                <c:pt idx="218">
                  <c:v>7.9045468433972701</c:v>
                </c:pt>
                <c:pt idx="219">
                  <c:v>4.0459361006918471</c:v>
                </c:pt>
                <c:pt idx="220">
                  <c:v>4.0473273579864042</c:v>
                </c:pt>
                <c:pt idx="221">
                  <c:v>6.808726615280932</c:v>
                </c:pt>
                <c:pt idx="222">
                  <c:v>9.9901098725754878</c:v>
                </c:pt>
                <c:pt idx="223">
                  <c:v>9.8914951298700657</c:v>
                </c:pt>
                <c:pt idx="224">
                  <c:v>10.022890387164637</c:v>
                </c:pt>
                <c:pt idx="225">
                  <c:v>9.1242716444591565</c:v>
                </c:pt>
                <c:pt idx="226">
                  <c:v>11.085668901753735</c:v>
                </c:pt>
                <c:pt idx="227">
                  <c:v>14.227058159048283</c:v>
                </c:pt>
                <c:pt idx="228">
                  <c:v>12.428445416342811</c:v>
                </c:pt>
                <c:pt idx="229">
                  <c:v>17.119838673637389</c:v>
                </c:pt>
                <c:pt idx="230">
                  <c:v>19.381223930931952</c:v>
                </c:pt>
                <c:pt idx="231">
                  <c:v>20.012619188226523</c:v>
                </c:pt>
                <c:pt idx="232">
                  <c:v>21.024004445521058</c:v>
                </c:pt>
                <c:pt idx="233">
                  <c:v>17.245395702815614</c:v>
                </c:pt>
                <c:pt idx="234">
                  <c:v>19.19678296011017</c:v>
                </c:pt>
                <c:pt idx="235">
                  <c:v>18.368172217404748</c:v>
                </c:pt>
                <c:pt idx="236">
                  <c:v>20.649561474699283</c:v>
                </c:pt>
                <c:pt idx="237">
                  <c:v>17.410945731993849</c:v>
                </c:pt>
                <c:pt idx="238">
                  <c:v>19.112333989288402</c:v>
                </c:pt>
                <c:pt idx="239">
                  <c:v>18.75372324658295</c:v>
                </c:pt>
                <c:pt idx="240">
                  <c:v>22.765123503877504</c:v>
                </c:pt>
                <c:pt idx="241">
                  <c:v>21.48649976117207</c:v>
                </c:pt>
                <c:pt idx="242">
                  <c:v>16.147894018466616</c:v>
                </c:pt>
                <c:pt idx="243">
                  <c:v>12.759285275761187</c:v>
                </c:pt>
                <c:pt idx="244">
                  <c:v>7.2006785330557079</c:v>
                </c:pt>
                <c:pt idx="245">
                  <c:v>10.672069790350292</c:v>
                </c:pt>
                <c:pt idx="246">
                  <c:v>11.053450047644844</c:v>
                </c:pt>
                <c:pt idx="247">
                  <c:v>19.744843304939423</c:v>
                </c:pt>
                <c:pt idx="248">
                  <c:v>25.376238562233937</c:v>
                </c:pt>
                <c:pt idx="249">
                  <c:v>25.107624819528496</c:v>
                </c:pt>
                <c:pt idx="250">
                  <c:v>29.509009076823077</c:v>
                </c:pt>
                <c:pt idx="251">
                  <c:v>30.530403334117636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5-0C45-9D3D-8413364D0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32352"/>
        <c:axId val="255098112"/>
      </c:scatterChart>
      <c:valAx>
        <c:axId val="25573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98112"/>
        <c:crosses val="autoZero"/>
        <c:crossBetween val="midCat"/>
      </c:valAx>
      <c:valAx>
        <c:axId val="2550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3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 Probability Plot of AAPL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3'!$AA$2:$AA$253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3'!$X$2:$X$253</c:f>
              <c:numCache>
                <c:formatCode>0.00</c:formatCode>
                <c:ptCount val="252"/>
                <c:pt idx="0">
                  <c:v>-2.3072742112790858</c:v>
                </c:pt>
                <c:pt idx="1">
                  <c:v>-2.1620201365081457</c:v>
                </c:pt>
                <c:pt idx="2">
                  <c:v>-2.1054881720469765</c:v>
                </c:pt>
                <c:pt idx="3">
                  <c:v>-2.0688476033667351</c:v>
                </c:pt>
                <c:pt idx="4">
                  <c:v>-1.993703558059106</c:v>
                </c:pt>
                <c:pt idx="5">
                  <c:v>-1.8319659432339075</c:v>
                </c:pt>
                <c:pt idx="6">
                  <c:v>-1.8259648331648997</c:v>
                </c:pt>
                <c:pt idx="7">
                  <c:v>-1.7737309373264714</c:v>
                </c:pt>
                <c:pt idx="8">
                  <c:v>-1.752238639658108</c:v>
                </c:pt>
                <c:pt idx="9">
                  <c:v>-1.7423981332482965</c:v>
                </c:pt>
                <c:pt idx="10">
                  <c:v>-1.7126162176143931</c:v>
                </c:pt>
                <c:pt idx="11">
                  <c:v>-1.7077788679923029</c:v>
                </c:pt>
                <c:pt idx="12">
                  <c:v>-1.7068063741481336</c:v>
                </c:pt>
                <c:pt idx="13">
                  <c:v>-1.680863716223574</c:v>
                </c:pt>
                <c:pt idx="14">
                  <c:v>-1.6752062269662145</c:v>
                </c:pt>
                <c:pt idx="15">
                  <c:v>-1.6078935297559969</c:v>
                </c:pt>
                <c:pt idx="16">
                  <c:v>-1.5907291917604536</c:v>
                </c:pt>
                <c:pt idx="17">
                  <c:v>-1.576274668629327</c:v>
                </c:pt>
                <c:pt idx="18">
                  <c:v>-1.5676795999938153</c:v>
                </c:pt>
                <c:pt idx="19">
                  <c:v>-1.544597941929148</c:v>
                </c:pt>
                <c:pt idx="20">
                  <c:v>-1.5441152812338739</c:v>
                </c:pt>
                <c:pt idx="21">
                  <c:v>-1.5396838115818938</c:v>
                </c:pt>
                <c:pt idx="22">
                  <c:v>-1.5361753879236268</c:v>
                </c:pt>
                <c:pt idx="23">
                  <c:v>-1.5028850486314571</c:v>
                </c:pt>
                <c:pt idx="24">
                  <c:v>-1.4700707631736529</c:v>
                </c:pt>
                <c:pt idx="25">
                  <c:v>-1.4387113930203836</c:v>
                </c:pt>
                <c:pt idx="26">
                  <c:v>-1.4379618296631798</c:v>
                </c:pt>
                <c:pt idx="27">
                  <c:v>-1.4184018089785981</c:v>
                </c:pt>
                <c:pt idx="28">
                  <c:v>-1.3897646000084962</c:v>
                </c:pt>
                <c:pt idx="29">
                  <c:v>-1.3739479399495342</c:v>
                </c:pt>
                <c:pt idx="30">
                  <c:v>-1.3128843403185972</c:v>
                </c:pt>
                <c:pt idx="31">
                  <c:v>-1.3000253820308729</c:v>
                </c:pt>
                <c:pt idx="32">
                  <c:v>-1.2479816461572142</c:v>
                </c:pt>
                <c:pt idx="33">
                  <c:v>-1.2283193853103496</c:v>
                </c:pt>
                <c:pt idx="34">
                  <c:v>-1.2105774575423247</c:v>
                </c:pt>
                <c:pt idx="35">
                  <c:v>-1.1790667392146796</c:v>
                </c:pt>
                <c:pt idx="36">
                  <c:v>-1.1767266082197427</c:v>
                </c:pt>
                <c:pt idx="37">
                  <c:v>-1.1241436919501895</c:v>
                </c:pt>
                <c:pt idx="38">
                  <c:v>-1.1211049790477299</c:v>
                </c:pt>
                <c:pt idx="39">
                  <c:v>-1.0895517578663076</c:v>
                </c:pt>
                <c:pt idx="40">
                  <c:v>-1.0538284170652958</c:v>
                </c:pt>
                <c:pt idx="41">
                  <c:v>-1.0421285103018745</c:v>
                </c:pt>
                <c:pt idx="42">
                  <c:v>-1.0420179479589369</c:v>
                </c:pt>
                <c:pt idx="43">
                  <c:v>-1.0257956505699661</c:v>
                </c:pt>
                <c:pt idx="44">
                  <c:v>-1.0215409530086341</c:v>
                </c:pt>
                <c:pt idx="45">
                  <c:v>-1.0191688850763192</c:v>
                </c:pt>
                <c:pt idx="46">
                  <c:v>-1.0105989326343687</c:v>
                </c:pt>
                <c:pt idx="47">
                  <c:v>-1.0024992751292898</c:v>
                </c:pt>
                <c:pt idx="48">
                  <c:v>-1.0005317395916042</c:v>
                </c:pt>
                <c:pt idx="49">
                  <c:v>-0.9803529806198934</c:v>
                </c:pt>
                <c:pt idx="50">
                  <c:v>-0.96752874996291338</c:v>
                </c:pt>
                <c:pt idx="51">
                  <c:v>-0.95855496935050599</c:v>
                </c:pt>
                <c:pt idx="52">
                  <c:v>-0.9474360204703447</c:v>
                </c:pt>
                <c:pt idx="53">
                  <c:v>-0.93236801157386484</c:v>
                </c:pt>
                <c:pt idx="54">
                  <c:v>-0.93194575182935924</c:v>
                </c:pt>
                <c:pt idx="55">
                  <c:v>-0.92326594126863937</c:v>
                </c:pt>
                <c:pt idx="56">
                  <c:v>-0.90630793504170681</c:v>
                </c:pt>
                <c:pt idx="57">
                  <c:v>-0.87438771331706677</c:v>
                </c:pt>
                <c:pt idx="58">
                  <c:v>-0.84526163499483375</c:v>
                </c:pt>
                <c:pt idx="59">
                  <c:v>-0.83657422166078776</c:v>
                </c:pt>
                <c:pt idx="60">
                  <c:v>-0.83132764089029998</c:v>
                </c:pt>
                <c:pt idx="61">
                  <c:v>-0.82437391332491339</c:v>
                </c:pt>
                <c:pt idx="62">
                  <c:v>-0.8119713387917229</c:v>
                </c:pt>
                <c:pt idx="63">
                  <c:v>-0.80852288155476459</c:v>
                </c:pt>
                <c:pt idx="64">
                  <c:v>-0.77621131154881939</c:v>
                </c:pt>
                <c:pt idx="65">
                  <c:v>-0.77086558051914356</c:v>
                </c:pt>
                <c:pt idx="66">
                  <c:v>-0.73730779666847834</c:v>
                </c:pt>
                <c:pt idx="67">
                  <c:v>-0.70043426681125898</c:v>
                </c:pt>
                <c:pt idx="68">
                  <c:v>-0.69571898550238898</c:v>
                </c:pt>
                <c:pt idx="69">
                  <c:v>-0.69376970483254941</c:v>
                </c:pt>
                <c:pt idx="70">
                  <c:v>-0.67889687930981146</c:v>
                </c:pt>
                <c:pt idx="71">
                  <c:v>-0.67194921084315029</c:v>
                </c:pt>
                <c:pt idx="72">
                  <c:v>-0.64971970625844122</c:v>
                </c:pt>
                <c:pt idx="73">
                  <c:v>-0.64619353410804892</c:v>
                </c:pt>
                <c:pt idx="74">
                  <c:v>-0.62766490928872887</c:v>
                </c:pt>
                <c:pt idx="75">
                  <c:v>-0.62512249776461426</c:v>
                </c:pt>
                <c:pt idx="76">
                  <c:v>-0.57505726746145081</c:v>
                </c:pt>
                <c:pt idx="77">
                  <c:v>-0.57258290185246108</c:v>
                </c:pt>
                <c:pt idx="78">
                  <c:v>-0.55022796254634676</c:v>
                </c:pt>
                <c:pt idx="79">
                  <c:v>-0.52921874912931688</c:v>
                </c:pt>
                <c:pt idx="80">
                  <c:v>-0.52421996984535713</c:v>
                </c:pt>
                <c:pt idx="81">
                  <c:v>-0.49824105324472073</c:v>
                </c:pt>
                <c:pt idx="82">
                  <c:v>-0.49242052807544601</c:v>
                </c:pt>
                <c:pt idx="83">
                  <c:v>-0.4851405798859279</c:v>
                </c:pt>
                <c:pt idx="84">
                  <c:v>-0.46998016291090566</c:v>
                </c:pt>
                <c:pt idx="85">
                  <c:v>-0.46062221744421655</c:v>
                </c:pt>
                <c:pt idx="86">
                  <c:v>-0.45326543101514255</c:v>
                </c:pt>
                <c:pt idx="87">
                  <c:v>-0.43953264892328536</c:v>
                </c:pt>
                <c:pt idx="88">
                  <c:v>-0.43454011301246448</c:v>
                </c:pt>
                <c:pt idx="89">
                  <c:v>-0.433451001131824</c:v>
                </c:pt>
                <c:pt idx="90">
                  <c:v>-0.42032032053399765</c:v>
                </c:pt>
                <c:pt idx="91">
                  <c:v>-0.4188111275619934</c:v>
                </c:pt>
                <c:pt idx="92">
                  <c:v>-0.37529962545056478</c:v>
                </c:pt>
                <c:pt idx="93">
                  <c:v>-0.35379469573428596</c:v>
                </c:pt>
                <c:pt idx="94">
                  <c:v>-0.34425282260908946</c:v>
                </c:pt>
                <c:pt idx="95">
                  <c:v>-0.31914154991292915</c:v>
                </c:pt>
                <c:pt idx="96">
                  <c:v>-0.31358147019627119</c:v>
                </c:pt>
                <c:pt idx="97">
                  <c:v>-0.26555090238754725</c:v>
                </c:pt>
                <c:pt idx="98">
                  <c:v>-0.26194528652340937</c:v>
                </c:pt>
                <c:pt idx="99">
                  <c:v>-0.25286073640207246</c:v>
                </c:pt>
                <c:pt idx="100">
                  <c:v>-0.25006091186077695</c:v>
                </c:pt>
                <c:pt idx="101">
                  <c:v>-0.20462630035574109</c:v>
                </c:pt>
                <c:pt idx="102">
                  <c:v>-0.19924359124265997</c:v>
                </c:pt>
                <c:pt idx="103">
                  <c:v>-0.1990014565164176</c:v>
                </c:pt>
                <c:pt idx="104">
                  <c:v>-0.18613993579683125</c:v>
                </c:pt>
                <c:pt idx="105">
                  <c:v>-0.18062099102078674</c:v>
                </c:pt>
                <c:pt idx="106">
                  <c:v>-0.17782169319289509</c:v>
                </c:pt>
                <c:pt idx="107">
                  <c:v>-0.17316504685777923</c:v>
                </c:pt>
                <c:pt idx="108">
                  <c:v>-0.16410601955356924</c:v>
                </c:pt>
                <c:pt idx="109">
                  <c:v>-0.15493453542005217</c:v>
                </c:pt>
                <c:pt idx="110">
                  <c:v>-0.12611893032546706</c:v>
                </c:pt>
                <c:pt idx="111">
                  <c:v>-0.11726138643123087</c:v>
                </c:pt>
                <c:pt idx="112">
                  <c:v>-0.10953454502995796</c:v>
                </c:pt>
                <c:pt idx="113">
                  <c:v>-9.4003489752972791E-2</c:v>
                </c:pt>
                <c:pt idx="114">
                  <c:v>-6.4011049074375756E-2</c:v>
                </c:pt>
                <c:pt idx="115">
                  <c:v>-5.226419857340478E-2</c:v>
                </c:pt>
                <c:pt idx="116">
                  <c:v>-4.560909085880014E-2</c:v>
                </c:pt>
                <c:pt idx="117">
                  <c:v>-2.0013320355182645E-2</c:v>
                </c:pt>
                <c:pt idx="118">
                  <c:v>-1.7571811493240764E-2</c:v>
                </c:pt>
                <c:pt idx="119">
                  <c:v>-9.8665770361330406E-3</c:v>
                </c:pt>
                <c:pt idx="120">
                  <c:v>5.9426290965382267E-3</c:v>
                </c:pt>
                <c:pt idx="121">
                  <c:v>1.2969535860280748E-2</c:v>
                </c:pt>
                <c:pt idx="122">
                  <c:v>9.6249155854842297E-2</c:v>
                </c:pt>
                <c:pt idx="123">
                  <c:v>0.10176580113007939</c:v>
                </c:pt>
                <c:pt idx="124">
                  <c:v>0.11357616372063585</c:v>
                </c:pt>
                <c:pt idx="125">
                  <c:v>0.13587260422403036</c:v>
                </c:pt>
                <c:pt idx="126">
                  <c:v>0.14789406752736137</c:v>
                </c:pt>
                <c:pt idx="127">
                  <c:v>0.17084868878359522</c:v>
                </c:pt>
                <c:pt idx="128">
                  <c:v>0.17139770802688095</c:v>
                </c:pt>
                <c:pt idx="129">
                  <c:v>0.18599339303168155</c:v>
                </c:pt>
                <c:pt idx="130">
                  <c:v>0.1984201453604105</c:v>
                </c:pt>
                <c:pt idx="131">
                  <c:v>0.21912231618928432</c:v>
                </c:pt>
                <c:pt idx="132">
                  <c:v>0.23876687167981667</c:v>
                </c:pt>
                <c:pt idx="133">
                  <c:v>0.24547506845554978</c:v>
                </c:pt>
                <c:pt idx="134">
                  <c:v>0.26861394368135505</c:v>
                </c:pt>
                <c:pt idx="135">
                  <c:v>0.30418027546005605</c:v>
                </c:pt>
                <c:pt idx="136">
                  <c:v>0.32756007566351231</c:v>
                </c:pt>
                <c:pt idx="137">
                  <c:v>0.35186365564660904</c:v>
                </c:pt>
                <c:pt idx="138">
                  <c:v>0.37568629110547358</c:v>
                </c:pt>
                <c:pt idx="139">
                  <c:v>0.38606803302255582</c:v>
                </c:pt>
                <c:pt idx="140">
                  <c:v>0.40614130210844634</c:v>
                </c:pt>
                <c:pt idx="141">
                  <c:v>0.41818710042712609</c:v>
                </c:pt>
                <c:pt idx="142">
                  <c:v>0.43618546478630393</c:v>
                </c:pt>
                <c:pt idx="143">
                  <c:v>0.44495630964677907</c:v>
                </c:pt>
                <c:pt idx="144">
                  <c:v>0.46375692136311925</c:v>
                </c:pt>
                <c:pt idx="145">
                  <c:v>0.47274960435771229</c:v>
                </c:pt>
                <c:pt idx="146">
                  <c:v>0.48681407437641466</c:v>
                </c:pt>
                <c:pt idx="147">
                  <c:v>0.48864372907505454</c:v>
                </c:pt>
                <c:pt idx="148">
                  <c:v>0.49582742435475874</c:v>
                </c:pt>
                <c:pt idx="149">
                  <c:v>0.50008554579193198</c:v>
                </c:pt>
                <c:pt idx="150">
                  <c:v>0.51148145082214591</c:v>
                </c:pt>
                <c:pt idx="151">
                  <c:v>0.51893424841896263</c:v>
                </c:pt>
                <c:pt idx="152">
                  <c:v>0.52707764813490421</c:v>
                </c:pt>
                <c:pt idx="153">
                  <c:v>0.5282457405360963</c:v>
                </c:pt>
                <c:pt idx="154">
                  <c:v>0.55154292160895479</c:v>
                </c:pt>
                <c:pt idx="155">
                  <c:v>0.56174207081374561</c:v>
                </c:pt>
                <c:pt idx="156">
                  <c:v>0.57398935173783805</c:v>
                </c:pt>
                <c:pt idx="157">
                  <c:v>0.57822943379919778</c:v>
                </c:pt>
                <c:pt idx="158">
                  <c:v>0.59080497187043901</c:v>
                </c:pt>
                <c:pt idx="159">
                  <c:v>0.59100493180329416</c:v>
                </c:pt>
                <c:pt idx="160">
                  <c:v>0.59209333104025597</c:v>
                </c:pt>
                <c:pt idx="161">
                  <c:v>0.59792600212594182</c:v>
                </c:pt>
                <c:pt idx="162">
                  <c:v>0.60060427229794666</c:v>
                </c:pt>
                <c:pt idx="163">
                  <c:v>0.6038494302484686</c:v>
                </c:pt>
                <c:pt idx="164">
                  <c:v>0.61034482290985537</c:v>
                </c:pt>
                <c:pt idx="165">
                  <c:v>0.61039990535821076</c:v>
                </c:pt>
                <c:pt idx="166">
                  <c:v>0.61819779729761559</c:v>
                </c:pt>
                <c:pt idx="167">
                  <c:v>0.62101155411675979</c:v>
                </c:pt>
                <c:pt idx="168">
                  <c:v>0.62720670459612216</c:v>
                </c:pt>
                <c:pt idx="169">
                  <c:v>0.62802183770817799</c:v>
                </c:pt>
                <c:pt idx="170">
                  <c:v>0.63216500406875609</c:v>
                </c:pt>
                <c:pt idx="171">
                  <c:v>0.64346817224893826</c:v>
                </c:pt>
                <c:pt idx="172">
                  <c:v>0.65000571175107802</c:v>
                </c:pt>
                <c:pt idx="173">
                  <c:v>0.65928745982236725</c:v>
                </c:pt>
                <c:pt idx="174">
                  <c:v>0.66713273092681835</c:v>
                </c:pt>
                <c:pt idx="175">
                  <c:v>0.67020262583847934</c:v>
                </c:pt>
                <c:pt idx="176">
                  <c:v>0.67471578293994894</c:v>
                </c:pt>
                <c:pt idx="177">
                  <c:v>0.67981166990752029</c:v>
                </c:pt>
                <c:pt idx="178">
                  <c:v>0.71195980163447437</c:v>
                </c:pt>
                <c:pt idx="179">
                  <c:v>0.71722577517514186</c:v>
                </c:pt>
                <c:pt idx="180">
                  <c:v>0.71990219390310128</c:v>
                </c:pt>
                <c:pt idx="181">
                  <c:v>0.7224917851814231</c:v>
                </c:pt>
                <c:pt idx="182">
                  <c:v>0.72769053868336553</c:v>
                </c:pt>
                <c:pt idx="183">
                  <c:v>0.737924906758195</c:v>
                </c:pt>
                <c:pt idx="184">
                  <c:v>0.74040306654118204</c:v>
                </c:pt>
                <c:pt idx="185">
                  <c:v>0.74267178351021568</c:v>
                </c:pt>
                <c:pt idx="186">
                  <c:v>0.74714077309543403</c:v>
                </c:pt>
                <c:pt idx="187">
                  <c:v>0.74911220856509331</c:v>
                </c:pt>
                <c:pt idx="188">
                  <c:v>0.7591860362811973</c:v>
                </c:pt>
                <c:pt idx="189">
                  <c:v>0.76608764279197206</c:v>
                </c:pt>
                <c:pt idx="190">
                  <c:v>0.77590715519587694</c:v>
                </c:pt>
                <c:pt idx="191">
                  <c:v>0.78524960943348654</c:v>
                </c:pt>
                <c:pt idx="192">
                  <c:v>0.79140367477821227</c:v>
                </c:pt>
                <c:pt idx="193">
                  <c:v>0.7952164045339396</c:v>
                </c:pt>
                <c:pt idx="194">
                  <c:v>0.79542699452103249</c:v>
                </c:pt>
                <c:pt idx="195">
                  <c:v>0.79544131071780688</c:v>
                </c:pt>
                <c:pt idx="196">
                  <c:v>0.79923618702799282</c:v>
                </c:pt>
                <c:pt idx="197">
                  <c:v>0.79985234935596006</c:v>
                </c:pt>
                <c:pt idx="198">
                  <c:v>0.81054080083321856</c:v>
                </c:pt>
                <c:pt idx="199">
                  <c:v>0.81069625099776976</c:v>
                </c:pt>
                <c:pt idx="200">
                  <c:v>0.81183575324317536</c:v>
                </c:pt>
                <c:pt idx="201">
                  <c:v>0.81301732390636516</c:v>
                </c:pt>
                <c:pt idx="202">
                  <c:v>0.82045838131230442</c:v>
                </c:pt>
                <c:pt idx="203">
                  <c:v>0.82177044818061484</c:v>
                </c:pt>
                <c:pt idx="204">
                  <c:v>0.82185894875897325</c:v>
                </c:pt>
                <c:pt idx="205">
                  <c:v>0.82543749728008253</c:v>
                </c:pt>
                <c:pt idx="206">
                  <c:v>0.8289649865461669</c:v>
                </c:pt>
                <c:pt idx="207">
                  <c:v>0.8438550187111995</c:v>
                </c:pt>
                <c:pt idx="208">
                  <c:v>0.8446405490094967</c:v>
                </c:pt>
                <c:pt idx="209">
                  <c:v>0.85918518076509542</c:v>
                </c:pt>
                <c:pt idx="210">
                  <c:v>0.86522546526096944</c:v>
                </c:pt>
                <c:pt idx="211">
                  <c:v>0.87944875346153228</c:v>
                </c:pt>
                <c:pt idx="212">
                  <c:v>0.90405410577395362</c:v>
                </c:pt>
                <c:pt idx="213">
                  <c:v>0.90728117454268742</c:v>
                </c:pt>
                <c:pt idx="214">
                  <c:v>0.91933851269663924</c:v>
                </c:pt>
                <c:pt idx="215">
                  <c:v>0.93370191615445175</c:v>
                </c:pt>
                <c:pt idx="216">
                  <c:v>0.93549442202257327</c:v>
                </c:pt>
                <c:pt idx="217">
                  <c:v>0.95843064632757502</c:v>
                </c:pt>
                <c:pt idx="218">
                  <c:v>0.98371002062911927</c:v>
                </c:pt>
                <c:pt idx="219">
                  <c:v>1.0070052927902755</c:v>
                </c:pt>
                <c:pt idx="220">
                  <c:v>1.0142117125320598</c:v>
                </c:pt>
                <c:pt idx="221">
                  <c:v>1.0142296672921454</c:v>
                </c:pt>
                <c:pt idx="222">
                  <c:v>1.0160916089353682</c:v>
                </c:pt>
                <c:pt idx="223">
                  <c:v>1.0176598493703071</c:v>
                </c:pt>
                <c:pt idx="224">
                  <c:v>1.0195107272343911</c:v>
                </c:pt>
                <c:pt idx="225">
                  <c:v>1.0231511281969323</c:v>
                </c:pt>
                <c:pt idx="226">
                  <c:v>1.0303717795197609</c:v>
                </c:pt>
                <c:pt idx="227">
                  <c:v>1.0309829725479558</c:v>
                </c:pt>
                <c:pt idx="228">
                  <c:v>1.0525058148332931</c:v>
                </c:pt>
                <c:pt idx="229">
                  <c:v>1.0592955274133711</c:v>
                </c:pt>
                <c:pt idx="230">
                  <c:v>1.0731710582827685</c:v>
                </c:pt>
                <c:pt idx="231">
                  <c:v>1.0921713804814734</c:v>
                </c:pt>
                <c:pt idx="232">
                  <c:v>1.1393871778613525</c:v>
                </c:pt>
                <c:pt idx="233">
                  <c:v>1.1464664330899144</c:v>
                </c:pt>
                <c:pt idx="234">
                  <c:v>1.1666344782896905</c:v>
                </c:pt>
                <c:pt idx="235">
                  <c:v>1.1940354694822719</c:v>
                </c:pt>
                <c:pt idx="236">
                  <c:v>1.2008238083302998</c:v>
                </c:pt>
                <c:pt idx="237">
                  <c:v>1.2107803240480783</c:v>
                </c:pt>
                <c:pt idx="238">
                  <c:v>1.2196243194431848</c:v>
                </c:pt>
                <c:pt idx="239">
                  <c:v>1.2288473759710967</c:v>
                </c:pt>
                <c:pt idx="240">
                  <c:v>1.4341130341584214</c:v>
                </c:pt>
                <c:pt idx="241">
                  <c:v>1.4341601427774655</c:v>
                </c:pt>
                <c:pt idx="242">
                  <c:v>1.4505967018707331</c:v>
                </c:pt>
                <c:pt idx="243">
                  <c:v>1.9431107353916122</c:v>
                </c:pt>
                <c:pt idx="244">
                  <c:v>1.9879659851413247</c:v>
                </c:pt>
                <c:pt idx="245">
                  <c:v>2.0184227614102213</c:v>
                </c:pt>
                <c:pt idx="246">
                  <c:v>2.02176378853857</c:v>
                </c:pt>
                <c:pt idx="247">
                  <c:v>2.1466354161648522</c:v>
                </c:pt>
                <c:pt idx="248">
                  <c:v>2.1643849974102101</c:v>
                </c:pt>
                <c:pt idx="249">
                  <c:v>2.3436617784038072</c:v>
                </c:pt>
                <c:pt idx="250">
                  <c:v>2.5316409524770194</c:v>
                </c:pt>
                <c:pt idx="251">
                  <c:v>2.8353547203640947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9-5F4F-8DF5-BE321C3E69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'Part 3'!$AA$2:$AA$253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3'!$AA$2:$AA$253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D9-5F4F-8DF5-BE321C3E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42848"/>
        <c:axId val="344426592"/>
      </c:scatterChart>
      <c:valAx>
        <c:axId val="34414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26592"/>
        <c:crosses val="autoZero"/>
        <c:crossBetween val="midCat"/>
      </c:valAx>
      <c:valAx>
        <c:axId val="3444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4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 Probability Plot of 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'Part 3'!$AJ$2:$AJ$253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3'!$AG$2:$AG$253</c:f>
              <c:numCache>
                <c:formatCode>0.00</c:formatCode>
                <c:ptCount val="252"/>
                <c:pt idx="0">
                  <c:v>-3.2977922856897965</c:v>
                </c:pt>
                <c:pt idx="1">
                  <c:v>-2.7995523151595925</c:v>
                </c:pt>
                <c:pt idx="2">
                  <c:v>-2.4274904031159061</c:v>
                </c:pt>
                <c:pt idx="3">
                  <c:v>-2.3917091110714312</c:v>
                </c:pt>
                <c:pt idx="4">
                  <c:v>-2.3901352588676716</c:v>
                </c:pt>
                <c:pt idx="5">
                  <c:v>-2.1254526103638893</c:v>
                </c:pt>
                <c:pt idx="6">
                  <c:v>-1.927027800526659</c:v>
                </c:pt>
                <c:pt idx="7">
                  <c:v>-1.9158462827185321</c:v>
                </c:pt>
                <c:pt idx="8">
                  <c:v>-1.8598896154497502</c:v>
                </c:pt>
                <c:pt idx="9">
                  <c:v>-1.8332461217726401</c:v>
                </c:pt>
                <c:pt idx="10">
                  <c:v>-1.801395072798422</c:v>
                </c:pt>
                <c:pt idx="11">
                  <c:v>-1.7887190538623499</c:v>
                </c:pt>
                <c:pt idx="12">
                  <c:v>-1.7039478327504918</c:v>
                </c:pt>
                <c:pt idx="13">
                  <c:v>-1.6879968341613383</c:v>
                </c:pt>
                <c:pt idx="14">
                  <c:v>-1.6743263459327211</c:v>
                </c:pt>
                <c:pt idx="15">
                  <c:v>-1.6322480032635189</c:v>
                </c:pt>
                <c:pt idx="16">
                  <c:v>-1.6186692269658043</c:v>
                </c:pt>
                <c:pt idx="17">
                  <c:v>-1.6074523430588739</c:v>
                </c:pt>
                <c:pt idx="18">
                  <c:v>-1.5707917093488935</c:v>
                </c:pt>
                <c:pt idx="19">
                  <c:v>-1.5644370949106474</c:v>
                </c:pt>
                <c:pt idx="20">
                  <c:v>-1.5544111313174853</c:v>
                </c:pt>
                <c:pt idx="21">
                  <c:v>-1.5518073717104766</c:v>
                </c:pt>
                <c:pt idx="22">
                  <c:v>-1.5420235747347741</c:v>
                </c:pt>
                <c:pt idx="23">
                  <c:v>-1.534894292864355</c:v>
                </c:pt>
                <c:pt idx="24">
                  <c:v>-1.5169858065487294</c:v>
                </c:pt>
                <c:pt idx="25">
                  <c:v>-1.4889952666597586</c:v>
                </c:pt>
                <c:pt idx="26">
                  <c:v>-1.4752321869593361</c:v>
                </c:pt>
                <c:pt idx="27">
                  <c:v>-1.4745143859288932</c:v>
                </c:pt>
                <c:pt idx="28">
                  <c:v>-1.4734501465682524</c:v>
                </c:pt>
                <c:pt idx="29">
                  <c:v>-1.4612832713868136</c:v>
                </c:pt>
                <c:pt idx="30">
                  <c:v>-1.4477279694212954</c:v>
                </c:pt>
                <c:pt idx="31">
                  <c:v>-1.4304681083604436</c:v>
                </c:pt>
                <c:pt idx="32">
                  <c:v>-1.4229898730301689</c:v>
                </c:pt>
                <c:pt idx="33">
                  <c:v>-1.4199339978256706</c:v>
                </c:pt>
                <c:pt idx="34">
                  <c:v>-1.3509881418670939</c:v>
                </c:pt>
                <c:pt idx="35">
                  <c:v>-1.3241316700429222</c:v>
                </c:pt>
                <c:pt idx="36">
                  <c:v>-1.3136560028625726</c:v>
                </c:pt>
                <c:pt idx="37">
                  <c:v>-1.3053911428538736</c:v>
                </c:pt>
                <c:pt idx="38">
                  <c:v>-1.3022925487131491</c:v>
                </c:pt>
                <c:pt idx="39">
                  <c:v>-1.2994861651236027</c:v>
                </c:pt>
                <c:pt idx="40">
                  <c:v>-1.2701291989494137</c:v>
                </c:pt>
                <c:pt idx="41">
                  <c:v>-1.2273446085758555</c:v>
                </c:pt>
                <c:pt idx="42">
                  <c:v>-1.2036634553217866</c:v>
                </c:pt>
                <c:pt idx="43">
                  <c:v>-1.1687939759443442</c:v>
                </c:pt>
                <c:pt idx="44">
                  <c:v>-1.1442654750059882</c:v>
                </c:pt>
                <c:pt idx="45">
                  <c:v>-1.1273307135707713</c:v>
                </c:pt>
                <c:pt idx="46">
                  <c:v>-1.1228484273914321</c:v>
                </c:pt>
                <c:pt idx="47">
                  <c:v>-1.1149469638219385</c:v>
                </c:pt>
                <c:pt idx="48">
                  <c:v>-1.0463563251162866</c:v>
                </c:pt>
                <c:pt idx="49">
                  <c:v>-1.0002608478904611</c:v>
                </c:pt>
                <c:pt idx="50">
                  <c:v>-0.98356769439776515</c:v>
                </c:pt>
                <c:pt idx="51">
                  <c:v>-0.92835856286289975</c:v>
                </c:pt>
                <c:pt idx="52">
                  <c:v>-0.88136910859773099</c:v>
                </c:pt>
                <c:pt idx="53">
                  <c:v>-0.86354705494536199</c:v>
                </c:pt>
                <c:pt idx="54">
                  <c:v>-0.84263445397968817</c:v>
                </c:pt>
                <c:pt idx="55">
                  <c:v>-0.83220878142839949</c:v>
                </c:pt>
                <c:pt idx="56">
                  <c:v>-0.8016285401227865</c:v>
                </c:pt>
                <c:pt idx="57">
                  <c:v>-0.80106715132715112</c:v>
                </c:pt>
                <c:pt idx="58">
                  <c:v>-0.77840631622546619</c:v>
                </c:pt>
                <c:pt idx="59">
                  <c:v>-0.77780181686103855</c:v>
                </c:pt>
                <c:pt idx="60">
                  <c:v>-0.77726164327691472</c:v>
                </c:pt>
                <c:pt idx="61">
                  <c:v>-0.75165566087102753</c:v>
                </c:pt>
                <c:pt idx="62">
                  <c:v>-0.74511494242117027</c:v>
                </c:pt>
                <c:pt idx="63">
                  <c:v>-0.74229133802711889</c:v>
                </c:pt>
                <c:pt idx="64">
                  <c:v>-0.72290197265805001</c:v>
                </c:pt>
                <c:pt idx="65">
                  <c:v>-0.72213674189846</c:v>
                </c:pt>
                <c:pt idx="66">
                  <c:v>-0.7190601564997503</c:v>
                </c:pt>
                <c:pt idx="67">
                  <c:v>-0.7186807143107905</c:v>
                </c:pt>
                <c:pt idx="68">
                  <c:v>-0.69759933512253125</c:v>
                </c:pt>
                <c:pt idx="69">
                  <c:v>-0.68414613020283532</c:v>
                </c:pt>
                <c:pt idx="70">
                  <c:v>-0.67241742783547276</c:v>
                </c:pt>
                <c:pt idx="71">
                  <c:v>-0.6529554470712845</c:v>
                </c:pt>
                <c:pt idx="72">
                  <c:v>-0.62081778985598468</c:v>
                </c:pt>
                <c:pt idx="73">
                  <c:v>-0.59278789490521644</c:v>
                </c:pt>
                <c:pt idx="74">
                  <c:v>-0.56923349150571201</c:v>
                </c:pt>
                <c:pt idx="75">
                  <c:v>-0.56260322070512814</c:v>
                </c:pt>
                <c:pt idx="76">
                  <c:v>-0.55414455171970634</c:v>
                </c:pt>
                <c:pt idx="77">
                  <c:v>-0.5495708954717744</c:v>
                </c:pt>
                <c:pt idx="78">
                  <c:v>-0.54772224762672439</c:v>
                </c:pt>
                <c:pt idx="79">
                  <c:v>-0.5304345111073655</c:v>
                </c:pt>
                <c:pt idx="80">
                  <c:v>-0.50651550697439951</c:v>
                </c:pt>
                <c:pt idx="81">
                  <c:v>-0.48009519785194826</c:v>
                </c:pt>
                <c:pt idx="82">
                  <c:v>-0.47959519385647409</c:v>
                </c:pt>
                <c:pt idx="83">
                  <c:v>-0.44654371868314413</c:v>
                </c:pt>
                <c:pt idx="84">
                  <c:v>-0.44573795454227022</c:v>
                </c:pt>
                <c:pt idx="85">
                  <c:v>-0.43816339602868143</c:v>
                </c:pt>
                <c:pt idx="86">
                  <c:v>-0.43245902874679654</c:v>
                </c:pt>
                <c:pt idx="87">
                  <c:v>-0.3587751980800698</c:v>
                </c:pt>
                <c:pt idx="88">
                  <c:v>-0.34239217724223464</c:v>
                </c:pt>
                <c:pt idx="89">
                  <c:v>-0.30528105465771405</c:v>
                </c:pt>
                <c:pt idx="90">
                  <c:v>-0.28405202644798289</c:v>
                </c:pt>
                <c:pt idx="91">
                  <c:v>-0.27586073167631442</c:v>
                </c:pt>
                <c:pt idx="92">
                  <c:v>-0.23793313492559223</c:v>
                </c:pt>
                <c:pt idx="93">
                  <c:v>-0.23638789058696899</c:v>
                </c:pt>
                <c:pt idx="94">
                  <c:v>-0.22176302706649581</c:v>
                </c:pt>
                <c:pt idx="95">
                  <c:v>-0.21463177116680454</c:v>
                </c:pt>
                <c:pt idx="96">
                  <c:v>-0.18928681659299862</c:v>
                </c:pt>
                <c:pt idx="97">
                  <c:v>-0.13981722946612649</c:v>
                </c:pt>
                <c:pt idx="98">
                  <c:v>-0.13291191028280602</c:v>
                </c:pt>
                <c:pt idx="99">
                  <c:v>-0.13236368987126246</c:v>
                </c:pt>
                <c:pt idx="100">
                  <c:v>-0.12475664480381107</c:v>
                </c:pt>
                <c:pt idx="101">
                  <c:v>-0.12259873700122037</c:v>
                </c:pt>
                <c:pt idx="102">
                  <c:v>-0.1057641607974637</c:v>
                </c:pt>
                <c:pt idx="103">
                  <c:v>-8.8577282189101589E-2</c:v>
                </c:pt>
                <c:pt idx="104">
                  <c:v>8.4560857258088248E-3</c:v>
                </c:pt>
                <c:pt idx="105">
                  <c:v>3.2822757358837933E-2</c:v>
                </c:pt>
                <c:pt idx="106">
                  <c:v>3.5195917827241872E-2</c:v>
                </c:pt>
                <c:pt idx="107">
                  <c:v>4.1279093500776326E-2</c:v>
                </c:pt>
                <c:pt idx="108">
                  <c:v>4.7720784664965842E-2</c:v>
                </c:pt>
                <c:pt idx="109">
                  <c:v>7.9311541169932179E-2</c:v>
                </c:pt>
                <c:pt idx="110">
                  <c:v>0.1085480520787566</c:v>
                </c:pt>
                <c:pt idx="111">
                  <c:v>0.12110571327179155</c:v>
                </c:pt>
                <c:pt idx="112">
                  <c:v>0.16458012407570363</c:v>
                </c:pt>
                <c:pt idx="113">
                  <c:v>0.16514618415938023</c:v>
                </c:pt>
                <c:pt idx="114">
                  <c:v>0.16937356165325135</c:v>
                </c:pt>
                <c:pt idx="115">
                  <c:v>0.18762468646584202</c:v>
                </c:pt>
                <c:pt idx="116">
                  <c:v>0.19543613170659649</c:v>
                </c:pt>
                <c:pt idx="117">
                  <c:v>0.19684359359125472</c:v>
                </c:pt>
                <c:pt idx="118">
                  <c:v>0.20614401992713835</c:v>
                </c:pt>
                <c:pt idx="119">
                  <c:v>0.21425188833827957</c:v>
                </c:pt>
                <c:pt idx="120">
                  <c:v>0.21654768373641381</c:v>
                </c:pt>
                <c:pt idx="121">
                  <c:v>0.23259539511922134</c:v>
                </c:pt>
                <c:pt idx="122">
                  <c:v>0.23723775292165258</c:v>
                </c:pt>
                <c:pt idx="123">
                  <c:v>0.2373193307681836</c:v>
                </c:pt>
                <c:pt idx="124">
                  <c:v>0.27491119019117227</c:v>
                </c:pt>
                <c:pt idx="125">
                  <c:v>0.28192390948344365</c:v>
                </c:pt>
                <c:pt idx="126">
                  <c:v>0.28765184737329952</c:v>
                </c:pt>
                <c:pt idx="127">
                  <c:v>0.31577713059515317</c:v>
                </c:pt>
                <c:pt idx="128">
                  <c:v>0.38483782084619866</c:v>
                </c:pt>
                <c:pt idx="129">
                  <c:v>0.39923690396170525</c:v>
                </c:pt>
                <c:pt idx="130">
                  <c:v>0.4222194202229782</c:v>
                </c:pt>
                <c:pt idx="131">
                  <c:v>0.46349148486820113</c:v>
                </c:pt>
                <c:pt idx="132">
                  <c:v>0.48615502733697902</c:v>
                </c:pt>
                <c:pt idx="133">
                  <c:v>0.49080947272229697</c:v>
                </c:pt>
                <c:pt idx="134">
                  <c:v>0.52599056403194744</c:v>
                </c:pt>
                <c:pt idx="135">
                  <c:v>0.53501134177776888</c:v>
                </c:pt>
                <c:pt idx="136">
                  <c:v>0.53699824287616005</c:v>
                </c:pt>
                <c:pt idx="137">
                  <c:v>0.53831804182854182</c:v>
                </c:pt>
                <c:pt idx="138">
                  <c:v>0.54199912659167737</c:v>
                </c:pt>
                <c:pt idx="139">
                  <c:v>0.57388474766580877</c:v>
                </c:pt>
                <c:pt idx="140">
                  <c:v>0.57531772136936066</c:v>
                </c:pt>
                <c:pt idx="141">
                  <c:v>0.57999830428478449</c:v>
                </c:pt>
                <c:pt idx="142">
                  <c:v>0.58113320678453939</c:v>
                </c:pt>
                <c:pt idx="143">
                  <c:v>0.5845748536077694</c:v>
                </c:pt>
                <c:pt idx="144">
                  <c:v>0.58578068427847285</c:v>
                </c:pt>
                <c:pt idx="145">
                  <c:v>0.58621094044470767</c:v>
                </c:pt>
                <c:pt idx="146">
                  <c:v>0.58770280450657408</c:v>
                </c:pt>
                <c:pt idx="147">
                  <c:v>0.59834699530010926</c:v>
                </c:pt>
                <c:pt idx="148">
                  <c:v>0.6041694283900364</c:v>
                </c:pt>
                <c:pt idx="149">
                  <c:v>0.60519913126546676</c:v>
                </c:pt>
                <c:pt idx="150">
                  <c:v>0.60940610636657155</c:v>
                </c:pt>
                <c:pt idx="151">
                  <c:v>0.62576812709742058</c:v>
                </c:pt>
                <c:pt idx="152">
                  <c:v>0.62628832740400076</c:v>
                </c:pt>
                <c:pt idx="153">
                  <c:v>0.62671785007535841</c:v>
                </c:pt>
                <c:pt idx="154">
                  <c:v>0.62693971881898214</c:v>
                </c:pt>
                <c:pt idx="155">
                  <c:v>0.64813076283795323</c:v>
                </c:pt>
                <c:pt idx="156">
                  <c:v>0.65001994950830044</c:v>
                </c:pt>
                <c:pt idx="157">
                  <c:v>0.65366810071368375</c:v>
                </c:pt>
                <c:pt idx="158">
                  <c:v>0.65920046494393958</c:v>
                </c:pt>
                <c:pt idx="159">
                  <c:v>0.671665869840952</c:v>
                </c:pt>
                <c:pt idx="160">
                  <c:v>0.67837664795224184</c:v>
                </c:pt>
                <c:pt idx="161">
                  <c:v>0.69638245690628919</c:v>
                </c:pt>
                <c:pt idx="162">
                  <c:v>0.70239169468435358</c:v>
                </c:pt>
                <c:pt idx="163">
                  <c:v>0.70492128449652447</c:v>
                </c:pt>
                <c:pt idx="164">
                  <c:v>0.71658922093135546</c:v>
                </c:pt>
                <c:pt idx="165">
                  <c:v>0.71919997098272492</c:v>
                </c:pt>
                <c:pt idx="166">
                  <c:v>0.72177890591725824</c:v>
                </c:pt>
                <c:pt idx="167">
                  <c:v>0.72435606606059055</c:v>
                </c:pt>
                <c:pt idx="168">
                  <c:v>0.72613885223415087</c:v>
                </c:pt>
                <c:pt idx="169">
                  <c:v>0.72875507410471041</c:v>
                </c:pt>
                <c:pt idx="170">
                  <c:v>0.73021894170004198</c:v>
                </c:pt>
                <c:pt idx="171">
                  <c:v>0.73229445215082811</c:v>
                </c:pt>
                <c:pt idx="172">
                  <c:v>0.73528648948336306</c:v>
                </c:pt>
                <c:pt idx="173">
                  <c:v>0.73563522659618308</c:v>
                </c:pt>
                <c:pt idx="174">
                  <c:v>0.73570791711367389</c:v>
                </c:pt>
                <c:pt idx="175">
                  <c:v>0.74027385813111901</c:v>
                </c:pt>
                <c:pt idx="176">
                  <c:v>0.74207156290476661</c:v>
                </c:pt>
                <c:pt idx="177">
                  <c:v>0.74346733226089456</c:v>
                </c:pt>
                <c:pt idx="178">
                  <c:v>0.74368732309396302</c:v>
                </c:pt>
                <c:pt idx="179">
                  <c:v>0.74396987720373531</c:v>
                </c:pt>
                <c:pt idx="180">
                  <c:v>0.74790911927687376</c:v>
                </c:pt>
                <c:pt idx="181">
                  <c:v>0.74815422003089327</c:v>
                </c:pt>
                <c:pt idx="182">
                  <c:v>0.75590541772946784</c:v>
                </c:pt>
                <c:pt idx="183">
                  <c:v>0.76487316156808838</c:v>
                </c:pt>
                <c:pt idx="184">
                  <c:v>0.76826905375580046</c:v>
                </c:pt>
                <c:pt idx="185">
                  <c:v>0.77730199933677946</c:v>
                </c:pt>
                <c:pt idx="186">
                  <c:v>0.77766835230846265</c:v>
                </c:pt>
                <c:pt idx="187">
                  <c:v>0.7838240178618423</c:v>
                </c:pt>
                <c:pt idx="188">
                  <c:v>0.78589766066745004</c:v>
                </c:pt>
                <c:pt idx="189">
                  <c:v>0.79195148844871488</c:v>
                </c:pt>
                <c:pt idx="190">
                  <c:v>0.81218457819687373</c:v>
                </c:pt>
                <c:pt idx="191">
                  <c:v>0.81279971728562261</c:v>
                </c:pt>
                <c:pt idx="192">
                  <c:v>0.81423586371162693</c:v>
                </c:pt>
                <c:pt idx="193">
                  <c:v>0.81571842128049166</c:v>
                </c:pt>
                <c:pt idx="194">
                  <c:v>0.81978171579236581</c:v>
                </c:pt>
                <c:pt idx="195">
                  <c:v>0.82247358315626529</c:v>
                </c:pt>
                <c:pt idx="196">
                  <c:v>0.82411925489109317</c:v>
                </c:pt>
                <c:pt idx="197">
                  <c:v>0.82788237943433196</c:v>
                </c:pt>
                <c:pt idx="198">
                  <c:v>0.8302571803128489</c:v>
                </c:pt>
                <c:pt idx="199">
                  <c:v>0.83421863923188544</c:v>
                </c:pt>
                <c:pt idx="200">
                  <c:v>0.87280132068967697</c:v>
                </c:pt>
                <c:pt idx="201">
                  <c:v>0.87612530018101342</c:v>
                </c:pt>
                <c:pt idx="202">
                  <c:v>0.88371737485589674</c:v>
                </c:pt>
                <c:pt idx="203">
                  <c:v>0.88511726895566867</c:v>
                </c:pt>
                <c:pt idx="204">
                  <c:v>0.88534568674083425</c:v>
                </c:pt>
                <c:pt idx="205">
                  <c:v>0.88690005512922887</c:v>
                </c:pt>
                <c:pt idx="206">
                  <c:v>0.88806079778007585</c:v>
                </c:pt>
                <c:pt idx="207">
                  <c:v>0.89125433054591141</c:v>
                </c:pt>
                <c:pt idx="208">
                  <c:v>0.90364435575276181</c:v>
                </c:pt>
                <c:pt idx="209">
                  <c:v>0.90538003010693724</c:v>
                </c:pt>
                <c:pt idx="210">
                  <c:v>0.90712225505928357</c:v>
                </c:pt>
                <c:pt idx="211">
                  <c:v>0.90751237429816045</c:v>
                </c:pt>
                <c:pt idx="212">
                  <c:v>0.94684888639318399</c:v>
                </c:pt>
                <c:pt idx="213">
                  <c:v>0.95155668810271465</c:v>
                </c:pt>
                <c:pt idx="214">
                  <c:v>0.95260940695561935</c:v>
                </c:pt>
                <c:pt idx="215">
                  <c:v>0.95315186703476595</c:v>
                </c:pt>
                <c:pt idx="216">
                  <c:v>0.95343732790676183</c:v>
                </c:pt>
                <c:pt idx="217">
                  <c:v>0.97551458878569652</c:v>
                </c:pt>
                <c:pt idx="218">
                  <c:v>0.97865298825684444</c:v>
                </c:pt>
                <c:pt idx="219">
                  <c:v>0.99247665720469702</c:v>
                </c:pt>
                <c:pt idx="220">
                  <c:v>0.99553487754027958</c:v>
                </c:pt>
                <c:pt idx="221">
                  <c:v>0.99732603187281743</c:v>
                </c:pt>
                <c:pt idx="222">
                  <c:v>1.0038398917423537</c:v>
                </c:pt>
                <c:pt idx="223">
                  <c:v>1.0075179611798968</c:v>
                </c:pt>
                <c:pt idx="224">
                  <c:v>1.0104364284540364</c:v>
                </c:pt>
                <c:pt idx="225">
                  <c:v>1.0112020612686266</c:v>
                </c:pt>
                <c:pt idx="226">
                  <c:v>1.0121314882378933</c:v>
                </c:pt>
                <c:pt idx="227">
                  <c:v>1.0136119327320989</c:v>
                </c:pt>
                <c:pt idx="228">
                  <c:v>1.020909262752022</c:v>
                </c:pt>
                <c:pt idx="229">
                  <c:v>1.0274721255674906</c:v>
                </c:pt>
                <c:pt idx="230">
                  <c:v>1.0378421892033523</c:v>
                </c:pt>
                <c:pt idx="231">
                  <c:v>1.0528834931785502</c:v>
                </c:pt>
                <c:pt idx="232">
                  <c:v>1.0536946778117342</c:v>
                </c:pt>
                <c:pt idx="233">
                  <c:v>1.0602531513228977</c:v>
                </c:pt>
                <c:pt idx="234">
                  <c:v>1.0713123210254218</c:v>
                </c:pt>
                <c:pt idx="235">
                  <c:v>1.07703725261255</c:v>
                </c:pt>
                <c:pt idx="236">
                  <c:v>1.0996444459844938</c:v>
                </c:pt>
                <c:pt idx="237">
                  <c:v>1.1003563078181595</c:v>
                </c:pt>
                <c:pt idx="238">
                  <c:v>1.1206719670959764</c:v>
                </c:pt>
                <c:pt idx="239">
                  <c:v>1.1256237220361687</c:v>
                </c:pt>
                <c:pt idx="240">
                  <c:v>1.1364386139117388</c:v>
                </c:pt>
                <c:pt idx="241">
                  <c:v>1.1577598214299594</c:v>
                </c:pt>
                <c:pt idx="242">
                  <c:v>1.1580377880828063</c:v>
                </c:pt>
                <c:pt idx="243">
                  <c:v>1.1734611442528238</c:v>
                </c:pt>
                <c:pt idx="244">
                  <c:v>1.2108089305309462</c:v>
                </c:pt>
                <c:pt idx="245">
                  <c:v>1.2327647911239688</c:v>
                </c:pt>
                <c:pt idx="246">
                  <c:v>1.2598836943125475</c:v>
                </c:pt>
                <c:pt idx="247">
                  <c:v>1.3348571531123157</c:v>
                </c:pt>
                <c:pt idx="248">
                  <c:v>1.4722122013658052</c:v>
                </c:pt>
                <c:pt idx="249">
                  <c:v>1.4879626529639949</c:v>
                </c:pt>
                <c:pt idx="250">
                  <c:v>1.7302920338097152</c:v>
                </c:pt>
                <c:pt idx="251">
                  <c:v>1.7901825690077897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4-C644-8E24-DFD2AD099E0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'Part 3'!$AJ$2:$AJ$253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'Part 3'!$AJ$2:$AJ$253</c:f>
              <c:numCache>
                <c:formatCode>0.000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4-C644-8E24-DFD2AD099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43504"/>
        <c:axId val="119953728"/>
      </c:scatterChart>
      <c:valAx>
        <c:axId val="15164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728"/>
        <c:crosses val="autoZero"/>
        <c:crossBetween val="midCat"/>
      </c:valAx>
      <c:valAx>
        <c:axId val="1199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4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2</xdr:row>
      <xdr:rowOff>12700</xdr:rowOff>
    </xdr:from>
    <xdr:to>
      <xdr:col>17</xdr:col>
      <xdr:colOff>25400</xdr:colOff>
      <xdr:row>18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BE1D19-AB63-C148-8CF4-BB160BB28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20</xdr:row>
      <xdr:rowOff>26737</xdr:rowOff>
    </xdr:from>
    <xdr:to>
      <xdr:col>17</xdr:col>
      <xdr:colOff>25400</xdr:colOff>
      <xdr:row>36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41908C-CEBA-3D47-9A67-8BF433CC4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23</xdr:col>
      <xdr:colOff>68513</xdr:colOff>
      <xdr:row>17</xdr:row>
      <xdr:rowOff>161758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6106D-A931-A24C-B6C5-2E4AD90B8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14269</xdr:colOff>
      <xdr:row>20</xdr:row>
      <xdr:rowOff>14270</xdr:rowOff>
    </xdr:from>
    <xdr:to>
      <xdr:col>23</xdr:col>
      <xdr:colOff>66740</xdr:colOff>
      <xdr:row>35</xdr:row>
      <xdr:rowOff>160655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8F7D7E-6E1C-C34B-80DF-28F2D3ADE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826880</xdr:colOff>
      <xdr:row>2</xdr:row>
      <xdr:rowOff>22639</xdr:rowOff>
    </xdr:from>
    <xdr:to>
      <xdr:col>13</xdr:col>
      <xdr:colOff>814456</xdr:colOff>
      <xdr:row>17</xdr:row>
      <xdr:rowOff>27609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2F10D-82F2-8740-913D-B45F90AA3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826880</xdr:colOff>
      <xdr:row>18</xdr:row>
      <xdr:rowOff>202095</xdr:rowOff>
    </xdr:from>
    <xdr:to>
      <xdr:col>13</xdr:col>
      <xdr:colOff>814456</xdr:colOff>
      <xdr:row>33</xdr:row>
      <xdr:rowOff>193261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8D5BA-2FBD-C74D-AFDF-DBDA4C466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5837</xdr:colOff>
      <xdr:row>3</xdr:row>
      <xdr:rowOff>14598</xdr:rowOff>
    </xdr:from>
    <xdr:to>
      <xdr:col>46</xdr:col>
      <xdr:colOff>29196</xdr:colOff>
      <xdr:row>15</xdr:row>
      <xdr:rowOff>181886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323C49-F316-A94D-BE6E-78315AED9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20435</xdr:colOff>
      <xdr:row>17</xdr:row>
      <xdr:rowOff>197651</xdr:rowOff>
    </xdr:from>
    <xdr:to>
      <xdr:col>46</xdr:col>
      <xdr:colOff>14598</xdr:colOff>
      <xdr:row>32</xdr:row>
      <xdr:rowOff>29195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A8A78F-C3AF-214A-9668-E7ECBDC79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5837</xdr:colOff>
      <xdr:row>3</xdr:row>
      <xdr:rowOff>14598</xdr:rowOff>
    </xdr:from>
    <xdr:to>
      <xdr:col>55</xdr:col>
      <xdr:colOff>29195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1F1E7F-0837-5F42-B479-80929A76B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5837</xdr:colOff>
      <xdr:row>17</xdr:row>
      <xdr:rowOff>197653</xdr:rowOff>
    </xdr:from>
    <xdr:to>
      <xdr:col>55</xdr:col>
      <xdr:colOff>14597</xdr:colOff>
      <xdr:row>32</xdr:row>
      <xdr:rowOff>14597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EB5394-4EFF-FB4C-8AC0-A8AC51865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56</xdr:col>
      <xdr:colOff>0</xdr:colOff>
      <xdr:row>2</xdr:row>
      <xdr:rowOff>241445</xdr:rowOff>
    </xdr:from>
    <xdr:to>
      <xdr:col>64</xdr:col>
      <xdr:colOff>43793</xdr:colOff>
      <xdr:row>16</xdr:row>
      <xdr:rowOff>14598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5DA11A-F7EE-EE4D-8463-1E7BF5665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5838</xdr:colOff>
      <xdr:row>17</xdr:row>
      <xdr:rowOff>183055</xdr:rowOff>
    </xdr:from>
    <xdr:to>
      <xdr:col>63</xdr:col>
      <xdr:colOff>832068</xdr:colOff>
      <xdr:row>32</xdr:row>
      <xdr:rowOff>14597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4614375-1E1D-7747-8AA6-853A6503B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8"/>
  <sheetViews>
    <sheetView topLeftCell="A243" zoomScale="94" workbookViewId="0">
      <selection activeCell="F258" sqref="A1:F258"/>
    </sheetView>
  </sheetViews>
  <sheetFormatPr baseColWidth="10" defaultRowHeight="16" x14ac:dyDescent="0.2"/>
  <cols>
    <col min="1" max="2" width="10.83203125" style="2"/>
    <col min="3" max="3" width="24.33203125" style="2" customWidth="1"/>
    <col min="4" max="4" width="23.1640625" style="2" customWidth="1"/>
    <col min="5" max="5" width="29" style="2" customWidth="1"/>
    <col min="6" max="6" width="26.1640625" style="2" customWidth="1"/>
  </cols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">
      <c r="A2" s="3">
        <v>43777</v>
      </c>
      <c r="B2" s="4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</row>
    <row r="3" spans="1:6" x14ac:dyDescent="0.2">
      <c r="A3" s="3">
        <v>43780</v>
      </c>
      <c r="B3" s="4">
        <v>2</v>
      </c>
      <c r="C3" s="1">
        <v>64.460991000000007</v>
      </c>
      <c r="D3" s="2">
        <v>81821200</v>
      </c>
      <c r="E3" s="1">
        <v>176.658142</v>
      </c>
      <c r="F3" s="2">
        <v>1594600</v>
      </c>
    </row>
    <row r="4" spans="1:6" x14ac:dyDescent="0.2">
      <c r="A4" s="3">
        <v>43781</v>
      </c>
      <c r="B4" s="4">
        <v>3</v>
      </c>
      <c r="C4" s="1">
        <v>64.401978</v>
      </c>
      <c r="D4" s="2">
        <v>87388800</v>
      </c>
      <c r="E4" s="1">
        <v>177.810913</v>
      </c>
      <c r="F4" s="2">
        <v>1816900</v>
      </c>
    </row>
    <row r="5" spans="1:6" x14ac:dyDescent="0.2">
      <c r="A5" s="3">
        <v>43782</v>
      </c>
      <c r="B5" s="4">
        <v>4</v>
      </c>
      <c r="C5" s="1">
        <v>65.019051000000005</v>
      </c>
      <c r="D5" s="2">
        <v>102734400</v>
      </c>
      <c r="E5" s="1">
        <v>177.752319</v>
      </c>
      <c r="F5" s="2">
        <v>1855200</v>
      </c>
    </row>
    <row r="6" spans="1:6" x14ac:dyDescent="0.2">
      <c r="A6" s="3">
        <v>43783</v>
      </c>
      <c r="B6" s="4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</row>
    <row r="7" spans="1:6" x14ac:dyDescent="0.2">
      <c r="A7" s="3">
        <v>43784</v>
      </c>
      <c r="B7" s="4">
        <v>6</v>
      </c>
      <c r="C7" s="1">
        <v>65.336212000000003</v>
      </c>
      <c r="D7" s="2">
        <v>100206400</v>
      </c>
      <c r="E7" s="1">
        <v>178.43956</v>
      </c>
      <c r="F7" s="2">
        <v>3242700</v>
      </c>
    </row>
    <row r="8" spans="1:6" x14ac:dyDescent="0.2">
      <c r="A8" s="3">
        <v>43787</v>
      </c>
      <c r="B8" s="4">
        <v>7</v>
      </c>
      <c r="C8" s="1">
        <v>65.665633999999997</v>
      </c>
      <c r="D8" s="2">
        <v>86703200</v>
      </c>
      <c r="E8" s="1">
        <v>176.52507</v>
      </c>
      <c r="F8" s="2">
        <v>2405800</v>
      </c>
    </row>
    <row r="9" spans="1:6" x14ac:dyDescent="0.2">
      <c r="A9" s="3">
        <v>43788</v>
      </c>
      <c r="B9" s="4">
        <v>8</v>
      </c>
      <c r="C9" s="1">
        <v>65.466507000000007</v>
      </c>
      <c r="D9" s="2">
        <v>76167200</v>
      </c>
      <c r="E9" s="1">
        <v>176.839249</v>
      </c>
      <c r="F9" s="2">
        <v>2673200</v>
      </c>
    </row>
    <row r="10" spans="1:6" x14ac:dyDescent="0.2">
      <c r="A10" s="3">
        <v>43789</v>
      </c>
      <c r="B10" s="4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</row>
    <row r="11" spans="1:6" x14ac:dyDescent="0.2">
      <c r="A11" s="3">
        <v>43790</v>
      </c>
      <c r="B11" s="4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</row>
    <row r="12" spans="1:6" x14ac:dyDescent="0.2">
      <c r="A12" s="3">
        <v>43791</v>
      </c>
      <c r="B12" s="4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</row>
    <row r="13" spans="1:6" x14ac:dyDescent="0.2">
      <c r="A13" s="3">
        <v>43794</v>
      </c>
      <c r="B13" s="4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</row>
    <row r="14" spans="1:6" x14ac:dyDescent="0.2">
      <c r="A14" s="3">
        <v>43795</v>
      </c>
      <c r="B14" s="4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</row>
    <row r="15" spans="1:6" x14ac:dyDescent="0.2">
      <c r="A15" s="3">
        <v>43796</v>
      </c>
      <c r="B15" s="4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</row>
    <row r="16" spans="1:6" x14ac:dyDescent="0.2">
      <c r="A16" s="3">
        <v>43798</v>
      </c>
      <c r="B16" s="4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</row>
    <row r="17" spans="1:6" x14ac:dyDescent="0.2">
      <c r="A17" s="3">
        <v>43801</v>
      </c>
      <c r="B17" s="4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</row>
    <row r="18" spans="1:6" x14ac:dyDescent="0.2">
      <c r="A18" s="3">
        <v>43802</v>
      </c>
      <c r="B18" s="4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</row>
    <row r="19" spans="1:6" x14ac:dyDescent="0.2">
      <c r="A19" s="3">
        <v>43803</v>
      </c>
      <c r="B19" s="4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</row>
    <row r="20" spans="1:6" x14ac:dyDescent="0.2">
      <c r="A20" s="3">
        <v>43804</v>
      </c>
      <c r="B20" s="4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</row>
    <row r="21" spans="1:6" x14ac:dyDescent="0.2">
      <c r="A21" s="3">
        <v>43805</v>
      </c>
      <c r="B21" s="4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</row>
    <row r="22" spans="1:6" x14ac:dyDescent="0.2">
      <c r="A22" s="3">
        <v>43808</v>
      </c>
      <c r="B22" s="4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</row>
    <row r="23" spans="1:6" x14ac:dyDescent="0.2">
      <c r="A23" s="3">
        <v>43809</v>
      </c>
      <c r="B23" s="4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</row>
    <row r="24" spans="1:6" x14ac:dyDescent="0.2">
      <c r="A24" s="3">
        <v>43810</v>
      </c>
      <c r="B24" s="4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</row>
    <row r="25" spans="1:6" x14ac:dyDescent="0.2">
      <c r="A25" s="3">
        <v>43811</v>
      </c>
      <c r="B25" s="4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</row>
    <row r="26" spans="1:6" x14ac:dyDescent="0.2">
      <c r="A26" s="3">
        <v>43812</v>
      </c>
      <c r="B26" s="4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</row>
    <row r="27" spans="1:6" x14ac:dyDescent="0.2">
      <c r="A27" s="3">
        <v>43815</v>
      </c>
      <c r="B27" s="4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</row>
    <row r="28" spans="1:6" x14ac:dyDescent="0.2">
      <c r="A28" s="3">
        <v>43816</v>
      </c>
      <c r="B28" s="4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</row>
    <row r="29" spans="1:6" x14ac:dyDescent="0.2">
      <c r="A29" s="3">
        <v>43817</v>
      </c>
      <c r="B29" s="4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</row>
    <row r="30" spans="1:6" x14ac:dyDescent="0.2">
      <c r="A30" s="3">
        <v>43818</v>
      </c>
      <c r="B30" s="4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</row>
    <row r="31" spans="1:6" x14ac:dyDescent="0.2">
      <c r="A31" s="3">
        <v>43819</v>
      </c>
      <c r="B31" s="4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</row>
    <row r="32" spans="1:6" x14ac:dyDescent="0.2">
      <c r="A32" s="3">
        <v>43822</v>
      </c>
      <c r="B32" s="4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</row>
    <row r="33" spans="1:6" x14ac:dyDescent="0.2">
      <c r="A33" s="3">
        <v>43823</v>
      </c>
      <c r="B33" s="4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</row>
    <row r="34" spans="1:6" x14ac:dyDescent="0.2">
      <c r="A34" s="3">
        <v>43825</v>
      </c>
      <c r="B34" s="4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</row>
    <row r="35" spans="1:6" x14ac:dyDescent="0.2">
      <c r="A35" s="3">
        <v>43826</v>
      </c>
      <c r="B35" s="4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</row>
    <row r="36" spans="1:6" x14ac:dyDescent="0.2">
      <c r="A36" s="3">
        <v>43829</v>
      </c>
      <c r="B36" s="4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</row>
    <row r="37" spans="1:6" x14ac:dyDescent="0.2">
      <c r="A37" s="3">
        <v>43830</v>
      </c>
      <c r="B37" s="4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</row>
    <row r="38" spans="1:6" x14ac:dyDescent="0.2">
      <c r="A38" s="3">
        <v>43832</v>
      </c>
      <c r="B38" s="4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</row>
    <row r="39" spans="1:6" x14ac:dyDescent="0.2">
      <c r="A39" s="3">
        <v>43833</v>
      </c>
      <c r="B39" s="4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</row>
    <row r="40" spans="1:6" x14ac:dyDescent="0.2">
      <c r="A40" s="3">
        <v>43836</v>
      </c>
      <c r="B40" s="4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</row>
    <row r="41" spans="1:6" x14ac:dyDescent="0.2">
      <c r="A41" s="3">
        <v>43837</v>
      </c>
      <c r="B41" s="4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</row>
    <row r="42" spans="1:6" x14ac:dyDescent="0.2">
      <c r="A42" s="3">
        <v>43838</v>
      </c>
      <c r="B42" s="4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</row>
    <row r="43" spans="1:6" x14ac:dyDescent="0.2">
      <c r="A43" s="3">
        <v>43839</v>
      </c>
      <c r="B43" s="4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</row>
    <row r="44" spans="1:6" x14ac:dyDescent="0.2">
      <c r="A44" s="3">
        <v>43840</v>
      </c>
      <c r="B44" s="4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</row>
    <row r="45" spans="1:6" x14ac:dyDescent="0.2">
      <c r="A45" s="3">
        <v>43843</v>
      </c>
      <c r="B45" s="4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</row>
    <row r="46" spans="1:6" x14ac:dyDescent="0.2">
      <c r="A46" s="3">
        <v>43844</v>
      </c>
      <c r="B46" s="4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</row>
    <row r="47" spans="1:6" x14ac:dyDescent="0.2">
      <c r="A47" s="3">
        <v>43845</v>
      </c>
      <c r="B47" s="4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</row>
    <row r="48" spans="1:6" x14ac:dyDescent="0.2">
      <c r="A48" s="3">
        <v>43846</v>
      </c>
      <c r="B48" s="4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</row>
    <row r="49" spans="1:6" x14ac:dyDescent="0.2">
      <c r="A49" s="3">
        <v>43847</v>
      </c>
      <c r="B49" s="4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</row>
    <row r="50" spans="1:6" x14ac:dyDescent="0.2">
      <c r="A50" s="3">
        <v>43851</v>
      </c>
      <c r="B50" s="4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</row>
    <row r="51" spans="1:6" x14ac:dyDescent="0.2">
      <c r="A51" s="3">
        <v>43852</v>
      </c>
      <c r="B51" s="4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</row>
    <row r="52" spans="1:6" x14ac:dyDescent="0.2">
      <c r="A52" s="3">
        <v>43853</v>
      </c>
      <c r="B52" s="4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</row>
    <row r="53" spans="1:6" x14ac:dyDescent="0.2">
      <c r="A53" s="3">
        <v>43854</v>
      </c>
      <c r="B53" s="4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</row>
    <row r="54" spans="1:6" x14ac:dyDescent="0.2">
      <c r="A54" s="3">
        <v>43857</v>
      </c>
      <c r="B54" s="4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</row>
    <row r="55" spans="1:6" x14ac:dyDescent="0.2">
      <c r="A55" s="3">
        <v>43858</v>
      </c>
      <c r="B55" s="4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</row>
    <row r="56" spans="1:6" x14ac:dyDescent="0.2">
      <c r="A56" s="3">
        <v>43859</v>
      </c>
      <c r="B56" s="4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</row>
    <row r="57" spans="1:6" x14ac:dyDescent="0.2">
      <c r="A57" s="3">
        <v>43860</v>
      </c>
      <c r="B57" s="4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</row>
    <row r="58" spans="1:6" x14ac:dyDescent="0.2">
      <c r="A58" s="3">
        <v>43861</v>
      </c>
      <c r="B58" s="4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</row>
    <row r="59" spans="1:6" x14ac:dyDescent="0.2">
      <c r="A59" s="3">
        <v>43864</v>
      </c>
      <c r="B59" s="4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</row>
    <row r="60" spans="1:6" x14ac:dyDescent="0.2">
      <c r="A60" s="3">
        <v>43865</v>
      </c>
      <c r="B60" s="4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</row>
    <row r="61" spans="1:6" x14ac:dyDescent="0.2">
      <c r="A61" s="3">
        <v>43866</v>
      </c>
      <c r="B61" s="4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</row>
    <row r="62" spans="1:6" x14ac:dyDescent="0.2">
      <c r="A62" s="3">
        <v>43867</v>
      </c>
      <c r="B62" s="4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</row>
    <row r="63" spans="1:6" x14ac:dyDescent="0.2">
      <c r="A63" s="3">
        <v>43868</v>
      </c>
      <c r="B63" s="4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</row>
    <row r="64" spans="1:6" x14ac:dyDescent="0.2">
      <c r="A64" s="3">
        <v>43871</v>
      </c>
      <c r="B64" s="4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</row>
    <row r="65" spans="1:6" x14ac:dyDescent="0.2">
      <c r="A65" s="3">
        <v>43872</v>
      </c>
      <c r="B65" s="4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</row>
    <row r="66" spans="1:6" x14ac:dyDescent="0.2">
      <c r="A66" s="3">
        <v>43873</v>
      </c>
      <c r="B66" s="4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</row>
    <row r="67" spans="1:6" x14ac:dyDescent="0.2">
      <c r="A67" s="3">
        <v>43874</v>
      </c>
      <c r="B67" s="4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</row>
    <row r="68" spans="1:6" x14ac:dyDescent="0.2">
      <c r="A68" s="3">
        <v>43875</v>
      </c>
      <c r="B68" s="4">
        <v>67</v>
      </c>
      <c r="C68" s="1">
        <v>80.077461</v>
      </c>
      <c r="D68" s="2">
        <v>80113600</v>
      </c>
      <c r="E68" s="1">
        <v>177.516693</v>
      </c>
      <c r="F68" s="2">
        <v>2489000</v>
      </c>
    </row>
    <row r="69" spans="1:6" x14ac:dyDescent="0.2">
      <c r="A69" s="3">
        <v>43879</v>
      </c>
      <c r="B69" s="4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</row>
    <row r="70" spans="1:6" x14ac:dyDescent="0.2">
      <c r="A70" s="3">
        <v>43880</v>
      </c>
      <c r="B70" s="4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</row>
    <row r="71" spans="1:6" x14ac:dyDescent="0.2">
      <c r="A71" s="3">
        <v>43881</v>
      </c>
      <c r="B71" s="4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</row>
    <row r="72" spans="1:6" x14ac:dyDescent="0.2">
      <c r="A72" s="3">
        <v>43882</v>
      </c>
      <c r="B72" s="4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</row>
    <row r="73" spans="1:6" x14ac:dyDescent="0.2">
      <c r="A73" s="3">
        <v>43885</v>
      </c>
      <c r="B73" s="4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</row>
    <row r="74" spans="1:6" x14ac:dyDescent="0.2">
      <c r="A74" s="3">
        <v>43886</v>
      </c>
      <c r="B74" s="4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</row>
    <row r="75" spans="1:6" x14ac:dyDescent="0.2">
      <c r="A75" s="3">
        <v>43887</v>
      </c>
      <c r="B75" s="4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</row>
    <row r="76" spans="1:6" x14ac:dyDescent="0.2">
      <c r="A76" s="3">
        <v>43888</v>
      </c>
      <c r="B76" s="4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</row>
    <row r="77" spans="1:6" x14ac:dyDescent="0.2">
      <c r="A77" s="3">
        <v>43889</v>
      </c>
      <c r="B77" s="4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</row>
    <row r="78" spans="1:6" x14ac:dyDescent="0.2">
      <c r="A78" s="3">
        <v>43892</v>
      </c>
      <c r="B78" s="4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2">
      <c r="A79" s="3">
        <v>43893</v>
      </c>
      <c r="B79" s="4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2">
      <c r="A80" s="3">
        <v>43894</v>
      </c>
      <c r="B80" s="4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2">
      <c r="A81" s="3">
        <v>43895</v>
      </c>
      <c r="B81" s="4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2">
      <c r="A82" s="3">
        <v>43896</v>
      </c>
      <c r="B82" s="4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2">
      <c r="A83" s="3">
        <v>43899</v>
      </c>
      <c r="B83" s="4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2">
      <c r="A84" s="3">
        <v>43900</v>
      </c>
      <c r="B84" s="4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2">
      <c r="A85" s="3">
        <v>43901</v>
      </c>
      <c r="B85" s="4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2">
      <c r="A86" s="3">
        <v>43902</v>
      </c>
      <c r="B86" s="4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2">
      <c r="A87" s="3">
        <v>43903</v>
      </c>
      <c r="B87" s="4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2">
      <c r="A88" s="3">
        <v>43906</v>
      </c>
      <c r="B88" s="4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2">
      <c r="A89" s="3">
        <v>43907</v>
      </c>
      <c r="B89" s="4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2">
      <c r="A90" s="3">
        <v>43908</v>
      </c>
      <c r="B90" s="4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2">
      <c r="A91" s="3">
        <v>43909</v>
      </c>
      <c r="B91" s="4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2">
      <c r="A92" s="3">
        <v>43910</v>
      </c>
      <c r="B92" s="4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2">
      <c r="A93" s="3">
        <v>43913</v>
      </c>
      <c r="B93" s="4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2">
      <c r="A94" s="3">
        <v>43914</v>
      </c>
      <c r="B94" s="4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2">
      <c r="A95" s="3">
        <v>43915</v>
      </c>
      <c r="B95" s="4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2">
      <c r="A96" s="3">
        <v>43916</v>
      </c>
      <c r="B96" s="4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2">
      <c r="A97" s="3">
        <v>43917</v>
      </c>
      <c r="B97" s="4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2">
      <c r="A98" s="3">
        <v>43920</v>
      </c>
      <c r="B98" s="4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2">
      <c r="A99" s="3">
        <v>43921</v>
      </c>
      <c r="B99" s="4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2">
      <c r="A100" s="3">
        <v>43922</v>
      </c>
      <c r="B100" s="4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2">
      <c r="A101" s="3">
        <v>43923</v>
      </c>
      <c r="B101" s="4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2">
      <c r="A102" s="3">
        <v>43924</v>
      </c>
      <c r="B102" s="4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2">
      <c r="A103" s="3">
        <v>43927</v>
      </c>
      <c r="B103" s="4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2">
      <c r="A104" s="3">
        <v>43928</v>
      </c>
      <c r="B104" s="4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2">
      <c r="A105" s="3">
        <v>43929</v>
      </c>
      <c r="B105" s="4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2">
      <c r="A106" s="3">
        <v>43930</v>
      </c>
      <c r="B106" s="4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2">
      <c r="A107" s="3">
        <v>43934</v>
      </c>
      <c r="B107" s="4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2">
      <c r="A108" s="3">
        <v>43935</v>
      </c>
      <c r="B108" s="4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2">
      <c r="A109" s="3">
        <v>43936</v>
      </c>
      <c r="B109" s="4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2">
      <c r="A110" s="3">
        <v>43937</v>
      </c>
      <c r="B110" s="4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2">
      <c r="A111" s="3">
        <v>43938</v>
      </c>
      <c r="B111" s="4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2">
      <c r="A112" s="3">
        <v>43941</v>
      </c>
      <c r="B112" s="4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2">
      <c r="A113" s="3">
        <v>43942</v>
      </c>
      <c r="B113" s="4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2">
      <c r="A114" s="3">
        <v>43943</v>
      </c>
      <c r="B114" s="4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2">
      <c r="A115" s="3">
        <v>43944</v>
      </c>
      <c r="B115" s="4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2">
      <c r="A116" s="3">
        <v>43945</v>
      </c>
      <c r="B116" s="4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2">
      <c r="A117" s="3">
        <v>43948</v>
      </c>
      <c r="B117" s="4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2">
      <c r="A118" s="3">
        <v>43949</v>
      </c>
      <c r="B118" s="4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2">
      <c r="A119" s="3">
        <v>43950</v>
      </c>
      <c r="B119" s="4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2">
      <c r="A120" s="3">
        <v>43951</v>
      </c>
      <c r="B120" s="4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2">
      <c r="A121" s="3">
        <v>43952</v>
      </c>
      <c r="B121" s="4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2">
      <c r="A122" s="3">
        <v>43955</v>
      </c>
      <c r="B122" s="4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2">
      <c r="A123" s="3">
        <v>43956</v>
      </c>
      <c r="B123" s="4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2">
      <c r="A124" s="3">
        <v>43957</v>
      </c>
      <c r="B124" s="4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2">
      <c r="A125" s="3">
        <v>43958</v>
      </c>
      <c r="B125" s="4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2">
      <c r="A126" s="3">
        <v>43959</v>
      </c>
      <c r="B126" s="4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2">
      <c r="A127" s="3">
        <v>43962</v>
      </c>
      <c r="B127" s="4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2">
      <c r="A128" s="3">
        <v>43963</v>
      </c>
      <c r="B128" s="4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2">
      <c r="A129" s="3">
        <v>43964</v>
      </c>
      <c r="B129" s="4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2">
      <c r="A130" s="3">
        <v>43965</v>
      </c>
      <c r="B130" s="4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2">
      <c r="A131" s="3">
        <v>43966</v>
      </c>
      <c r="B131" s="4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2">
      <c r="A132" s="3">
        <v>43969</v>
      </c>
      <c r="B132" s="4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2">
      <c r="A133" s="3">
        <v>43970</v>
      </c>
      <c r="B133" s="4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2">
      <c r="A134" s="3">
        <v>43971</v>
      </c>
      <c r="B134" s="4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2">
      <c r="A135" s="3">
        <v>43972</v>
      </c>
      <c r="B135" s="4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2">
      <c r="A136" s="3">
        <v>43973</v>
      </c>
      <c r="B136" s="4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2">
      <c r="A137" s="3">
        <v>43977</v>
      </c>
      <c r="B137" s="4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2">
      <c r="A138" s="3">
        <v>43978</v>
      </c>
      <c r="B138" s="4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2">
      <c r="A139" s="3">
        <v>43979</v>
      </c>
      <c r="B139" s="4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2">
      <c r="A140" s="3">
        <v>43980</v>
      </c>
      <c r="B140" s="4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2">
      <c r="A141" s="3">
        <v>43983</v>
      </c>
      <c r="B141" s="4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2">
      <c r="A142" s="3">
        <v>43984</v>
      </c>
      <c r="B142" s="4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2">
      <c r="A143" s="3">
        <v>43985</v>
      </c>
      <c r="B143" s="4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2">
      <c r="A144" s="3">
        <v>43986</v>
      </c>
      <c r="B144" s="4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2">
      <c r="A145" s="3">
        <v>43987</v>
      </c>
      <c r="B145" s="4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2">
      <c r="A146" s="3">
        <v>43990</v>
      </c>
      <c r="B146" s="4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2">
      <c r="A147" s="3">
        <v>43991</v>
      </c>
      <c r="B147" s="4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2">
      <c r="A148" s="3">
        <v>43992</v>
      </c>
      <c r="B148" s="4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2">
      <c r="A149" s="3">
        <v>43993</v>
      </c>
      <c r="B149" s="4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2">
      <c r="A150" s="3">
        <v>43994</v>
      </c>
      <c r="B150" s="4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2">
      <c r="A151" s="3">
        <v>43997</v>
      </c>
      <c r="B151" s="4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2">
      <c r="A152" s="3">
        <v>43998</v>
      </c>
      <c r="B152" s="4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2">
      <c r="A153" s="3">
        <v>43999</v>
      </c>
      <c r="B153" s="4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2">
      <c r="A154" s="3">
        <v>44000</v>
      </c>
      <c r="B154" s="4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2">
      <c r="A155" s="3">
        <v>44001</v>
      </c>
      <c r="B155" s="4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2">
      <c r="A156" s="3">
        <v>44004</v>
      </c>
      <c r="B156" s="4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2">
      <c r="A157" s="3">
        <v>44005</v>
      </c>
      <c r="B157" s="4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2">
      <c r="A158" s="3">
        <v>44006</v>
      </c>
      <c r="B158" s="4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2">
      <c r="A159" s="3">
        <v>44007</v>
      </c>
      <c r="B159" s="4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2">
      <c r="A160" s="3">
        <v>44008</v>
      </c>
      <c r="B160" s="4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2">
      <c r="A161" s="3">
        <v>44011</v>
      </c>
      <c r="B161" s="4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2">
      <c r="A162" s="3">
        <v>44012</v>
      </c>
      <c r="B162" s="4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2">
      <c r="A163" s="3">
        <v>44013</v>
      </c>
      <c r="B163" s="4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2">
      <c r="A164" s="3">
        <v>44014</v>
      </c>
      <c r="B164" s="4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2">
      <c r="A165" s="3">
        <v>44018</v>
      </c>
      <c r="B165" s="4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2">
      <c r="A166" s="3">
        <v>44019</v>
      </c>
      <c r="B166" s="4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2">
      <c r="A167" s="3">
        <v>44020</v>
      </c>
      <c r="B167" s="4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2">
      <c r="A168" s="3">
        <v>44021</v>
      </c>
      <c r="B168" s="4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2">
      <c r="A169" s="3">
        <v>44022</v>
      </c>
      <c r="B169" s="4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2">
      <c r="A170" s="3">
        <v>44025</v>
      </c>
      <c r="B170" s="4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2">
      <c r="A171" s="3">
        <v>44026</v>
      </c>
      <c r="B171" s="4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2">
      <c r="A172" s="3">
        <v>44027</v>
      </c>
      <c r="B172" s="4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2">
      <c r="A173" s="3">
        <v>44028</v>
      </c>
      <c r="B173" s="4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2">
      <c r="A174" s="3">
        <v>44029</v>
      </c>
      <c r="B174" s="4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2">
      <c r="A175" s="3">
        <v>44032</v>
      </c>
      <c r="B175" s="4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2">
      <c r="A176" s="3">
        <v>44033</v>
      </c>
      <c r="B176" s="4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2">
      <c r="A177" s="3">
        <v>44034</v>
      </c>
      <c r="B177" s="4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2">
      <c r="A178" s="3">
        <v>44035</v>
      </c>
      <c r="B178" s="4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2">
      <c r="A179" s="3">
        <v>44036</v>
      </c>
      <c r="B179" s="4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2">
      <c r="A180" s="3">
        <v>44039</v>
      </c>
      <c r="B180" s="4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2">
      <c r="A181" s="3">
        <v>44040</v>
      </c>
      <c r="B181" s="4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2">
      <c r="A182" s="3">
        <v>44041</v>
      </c>
      <c r="B182" s="4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2">
      <c r="A183" s="3">
        <v>44042</v>
      </c>
      <c r="B183" s="4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2">
      <c r="A184" s="3">
        <v>44043</v>
      </c>
      <c r="B184" s="4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2">
      <c r="A185" s="3">
        <v>44046</v>
      </c>
      <c r="B185" s="4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2">
      <c r="A186" s="3">
        <v>44047</v>
      </c>
      <c r="B186" s="4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2">
      <c r="A187" s="3">
        <v>44048</v>
      </c>
      <c r="B187" s="4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2">
      <c r="A188" s="3">
        <v>44049</v>
      </c>
      <c r="B188" s="4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2">
      <c r="A189" s="3">
        <v>44050</v>
      </c>
      <c r="B189" s="4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2">
      <c r="A190" s="3">
        <v>44053</v>
      </c>
      <c r="B190" s="4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2">
      <c r="A191" s="3">
        <v>44054</v>
      </c>
      <c r="B191" s="4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2">
      <c r="A192" s="3">
        <v>44055</v>
      </c>
      <c r="B192" s="4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2">
      <c r="A193" s="3">
        <v>44056</v>
      </c>
      <c r="B193" s="4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2">
      <c r="A194" s="3">
        <v>44057</v>
      </c>
      <c r="B194" s="4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2">
      <c r="A195" s="3">
        <v>44060</v>
      </c>
      <c r="B195" s="4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2">
      <c r="A196" s="3">
        <v>44061</v>
      </c>
      <c r="B196" s="4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2">
      <c r="A197" s="3">
        <v>44062</v>
      </c>
      <c r="B197" s="4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2">
      <c r="A198" s="3">
        <v>44063</v>
      </c>
      <c r="B198" s="4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2">
      <c r="A199" s="3">
        <v>44064</v>
      </c>
      <c r="B199" s="4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2">
      <c r="A200" s="3">
        <v>44067</v>
      </c>
      <c r="B200" s="4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2">
      <c r="A201" s="3">
        <v>44068</v>
      </c>
      <c r="B201" s="4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2">
      <c r="A202" s="3">
        <v>44069</v>
      </c>
      <c r="B202" s="4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2">
      <c r="A203" s="3">
        <v>44070</v>
      </c>
      <c r="B203" s="4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2">
      <c r="A204" s="3">
        <v>44071</v>
      </c>
      <c r="B204" s="4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2">
      <c r="A205" s="3">
        <v>44074</v>
      </c>
      <c r="B205" s="4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2">
      <c r="A206" s="3">
        <v>44075</v>
      </c>
      <c r="B206" s="4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2">
      <c r="A207" s="3">
        <v>44076</v>
      </c>
      <c r="B207" s="4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2">
      <c r="A208" s="3">
        <v>44077</v>
      </c>
      <c r="B208" s="4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2">
      <c r="A209" s="3">
        <v>44078</v>
      </c>
      <c r="B209" s="4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2">
      <c r="A210" s="3">
        <v>44082</v>
      </c>
      <c r="B210" s="4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2">
      <c r="A211" s="3">
        <v>44083</v>
      </c>
      <c r="B211" s="4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2">
      <c r="A212" s="3">
        <v>44084</v>
      </c>
      <c r="B212" s="4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2">
      <c r="A213" s="3">
        <v>44085</v>
      </c>
      <c r="B213" s="4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2">
      <c r="A214" s="3">
        <v>44088</v>
      </c>
      <c r="B214" s="4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2">
      <c r="A215" s="3">
        <v>44089</v>
      </c>
      <c r="B215" s="4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2">
      <c r="A216" s="3">
        <v>44090</v>
      </c>
      <c r="B216" s="4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2">
      <c r="A217" s="3">
        <v>44091</v>
      </c>
      <c r="B217" s="4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2">
      <c r="A218" s="3">
        <v>44092</v>
      </c>
      <c r="B218" s="4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2">
      <c r="A219" s="3">
        <v>44095</v>
      </c>
      <c r="B219" s="4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2">
      <c r="A220" s="3">
        <v>44096</v>
      </c>
      <c r="B220" s="4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2">
      <c r="A221" s="3">
        <v>44097</v>
      </c>
      <c r="B221" s="4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2">
      <c r="A222" s="3">
        <v>44098</v>
      </c>
      <c r="B222" s="4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2">
      <c r="A223" s="3">
        <v>44099</v>
      </c>
      <c r="B223" s="4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2">
      <c r="A224" s="3">
        <v>44102</v>
      </c>
      <c r="B224" s="4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2">
      <c r="A225" s="3">
        <v>44103</v>
      </c>
      <c r="B225" s="4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2">
      <c r="A226" s="3">
        <v>44104</v>
      </c>
      <c r="B226" s="4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2">
      <c r="A227" s="3">
        <v>44105</v>
      </c>
      <c r="B227" s="4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2">
      <c r="A228" s="3">
        <v>44106</v>
      </c>
      <c r="B228" s="4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2">
      <c r="A229" s="3">
        <v>44109</v>
      </c>
      <c r="B229" s="4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2">
      <c r="A230" s="3">
        <v>44110</v>
      </c>
      <c r="B230" s="4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2">
      <c r="A231" s="3">
        <v>44111</v>
      </c>
      <c r="B231" s="4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2">
      <c r="A232" s="3">
        <v>44112</v>
      </c>
      <c r="B232" s="4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2">
      <c r="A233" s="3">
        <v>44113</v>
      </c>
      <c r="B233" s="4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2">
      <c r="A234" s="3">
        <v>44116</v>
      </c>
      <c r="B234" s="4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2">
      <c r="A235" s="3">
        <v>44117</v>
      </c>
      <c r="B235" s="4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2">
      <c r="A236" s="3">
        <v>44118</v>
      </c>
      <c r="B236" s="4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2">
      <c r="A237" s="3">
        <v>44119</v>
      </c>
      <c r="B237" s="4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2">
      <c r="A238" s="3">
        <v>44120</v>
      </c>
      <c r="B238" s="4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2">
      <c r="A239" s="3">
        <v>44123</v>
      </c>
      <c r="B239" s="4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2">
      <c r="A240" s="3">
        <v>44124</v>
      </c>
      <c r="B240" s="4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2">
      <c r="A241" s="3">
        <v>44125</v>
      </c>
      <c r="B241" s="4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2">
      <c r="A242" s="3">
        <v>44126</v>
      </c>
      <c r="B242" s="4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2">
      <c r="A243" s="3">
        <v>44127</v>
      </c>
      <c r="B243" s="4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2">
      <c r="A244" s="3">
        <v>44130</v>
      </c>
      <c r="B244" s="4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2">
      <c r="A245" s="3">
        <v>44131</v>
      </c>
      <c r="B245" s="4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2">
      <c r="A246" s="3">
        <v>44132</v>
      </c>
      <c r="B246" s="4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2">
      <c r="A247" s="3">
        <v>44133</v>
      </c>
      <c r="B247" s="4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2">
      <c r="A248" s="3">
        <v>44134</v>
      </c>
      <c r="B248" s="4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2">
      <c r="A249" s="3">
        <v>44137</v>
      </c>
      <c r="B249" s="4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2">
      <c r="A250" s="3">
        <v>44138</v>
      </c>
      <c r="B250" s="4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2">
      <c r="A251" s="3">
        <v>44139</v>
      </c>
      <c r="B251" s="4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2">
      <c r="A252" s="3">
        <v>44140</v>
      </c>
      <c r="B252" s="4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7" thickBot="1" x14ac:dyDescent="0.25">
      <c r="A253" s="3">
        <v>44141</v>
      </c>
      <c r="B253" s="4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7" thickBot="1" x14ac:dyDescent="0.25">
      <c r="A254" s="3">
        <v>44144</v>
      </c>
      <c r="B254" s="4">
        <v>253</v>
      </c>
      <c r="C254" s="5"/>
      <c r="E254" s="5"/>
    </row>
    <row r="255" spans="1:6" x14ac:dyDescent="0.2">
      <c r="A255" s="3">
        <v>44145</v>
      </c>
      <c r="B255" s="4">
        <v>254</v>
      </c>
    </row>
    <row r="256" spans="1:6" x14ac:dyDescent="0.2">
      <c r="A256" s="3">
        <v>44146</v>
      </c>
      <c r="B256" s="4">
        <v>255</v>
      </c>
    </row>
    <row r="257" spans="1:2" x14ac:dyDescent="0.2">
      <c r="A257" s="3">
        <v>44147</v>
      </c>
      <c r="B257" s="4">
        <v>256</v>
      </c>
    </row>
    <row r="258" spans="1:2" x14ac:dyDescent="0.2">
      <c r="A258" s="3">
        <v>44148</v>
      </c>
      <c r="B258" s="4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DF258"/>
  <sheetViews>
    <sheetView tabSelected="1" zoomScale="81" workbookViewId="0">
      <pane ySplit="1" topLeftCell="A2" activePane="bottomLeft" state="frozen"/>
      <selection activeCell="R1" sqref="R1"/>
      <selection pane="bottomLeft" activeCell="AZ1" sqref="AZ1:BA1"/>
    </sheetView>
  </sheetViews>
  <sheetFormatPr baseColWidth="10" defaultRowHeight="16" x14ac:dyDescent="0.2"/>
  <cols>
    <col min="1" max="1" width="14.6640625" customWidth="1"/>
    <col min="2" max="2" width="9.33203125" customWidth="1"/>
    <col min="3" max="3" width="19.83203125" customWidth="1"/>
    <col min="4" max="4" width="24.83203125" customWidth="1"/>
    <col min="5" max="5" width="22.6640625" customWidth="1"/>
    <col min="6" max="6" width="27.6640625" customWidth="1"/>
    <col min="21" max="21" width="9.1640625" customWidth="1"/>
    <col min="22" max="22" width="9.83203125" customWidth="1"/>
    <col min="23" max="23" width="19.83203125" customWidth="1"/>
    <col min="24" max="24" width="15.33203125" customWidth="1"/>
    <col min="25" max="25" width="5.1640625" customWidth="1"/>
    <col min="26" max="26" width="20" customWidth="1"/>
    <col min="27" max="27" width="15.1640625" customWidth="1"/>
    <col min="28" max="28" width="5" customWidth="1"/>
    <col min="29" max="29" width="19.83203125" customWidth="1"/>
    <col min="30" max="30" width="15.33203125" customWidth="1"/>
    <col min="31" max="31" width="5" customWidth="1"/>
    <col min="32" max="32" width="20.33203125" customWidth="1"/>
    <col min="33" max="33" width="16" customWidth="1"/>
    <col min="34" max="34" width="9.6640625" customWidth="1"/>
    <col min="35" max="36" width="9.33203125" customWidth="1"/>
    <col min="37" max="37" width="9.6640625" customWidth="1"/>
    <col min="38" max="38" width="20.1640625" customWidth="1"/>
    <col min="39" max="39" width="14.83203125" customWidth="1"/>
    <col min="40" max="40" width="5" customWidth="1"/>
    <col min="41" max="41" width="20.5" customWidth="1"/>
    <col min="42" max="42" width="16.5" customWidth="1"/>
    <col min="43" max="43" width="5.1640625" customWidth="1"/>
    <col min="44" max="44" width="20" customWidth="1"/>
    <col min="45" max="45" width="16.83203125" customWidth="1"/>
    <col min="46" max="46" width="4.6640625" customWidth="1"/>
    <col min="47" max="47" width="20" customWidth="1"/>
    <col min="48" max="48" width="15.83203125" customWidth="1"/>
    <col min="50" max="50" width="16.33203125" customWidth="1"/>
    <col min="54" max="54" width="16.6640625" customWidth="1"/>
    <col min="55" max="55" width="18.83203125" customWidth="1"/>
    <col min="56" max="56" width="18.6640625" customWidth="1"/>
    <col min="57" max="57" width="3.83203125" customWidth="1"/>
    <col min="58" max="58" width="15.6640625" style="15" customWidth="1"/>
    <col min="59" max="59" width="18.6640625" style="15" customWidth="1"/>
    <col min="60" max="60" width="21" style="15" customWidth="1"/>
    <col min="61" max="61" width="3.6640625" style="15" customWidth="1"/>
    <col min="62" max="62" width="15.1640625" style="15" customWidth="1"/>
    <col min="63" max="63" width="18.33203125" style="15" customWidth="1"/>
    <col min="64" max="64" width="19.5" style="15" customWidth="1"/>
    <col min="65" max="65" width="4" style="15" customWidth="1"/>
    <col min="66" max="66" width="15.5" customWidth="1"/>
    <col min="67" max="67" width="20.5" customWidth="1"/>
    <col min="68" max="68" width="19.83203125" customWidth="1"/>
    <col min="69" max="69" width="11.83203125" customWidth="1"/>
    <col min="73" max="73" width="14.83203125" customWidth="1"/>
    <col min="74" max="74" width="18.33203125" customWidth="1"/>
    <col min="75" max="75" width="19" customWidth="1"/>
    <col min="76" max="76" width="5" customWidth="1"/>
    <col min="77" max="77" width="15" customWidth="1"/>
    <col min="78" max="78" width="19.6640625" customWidth="1"/>
    <col min="79" max="79" width="19" customWidth="1"/>
    <col min="80" max="80" width="4.6640625" customWidth="1"/>
    <col min="81" max="81" width="15.33203125" customWidth="1"/>
    <col min="82" max="82" width="19.6640625" customWidth="1"/>
    <col min="83" max="83" width="18.33203125" customWidth="1"/>
    <col min="84" max="84" width="4.6640625" customWidth="1"/>
    <col min="85" max="85" width="15.1640625" customWidth="1"/>
    <col min="86" max="86" width="18.5" customWidth="1"/>
    <col min="87" max="87" width="19" customWidth="1"/>
  </cols>
  <sheetData>
    <row r="1" spans="1:110" s="55" customFormat="1" ht="71" customHeight="1" thickBot="1" x14ac:dyDescent="0.25">
      <c r="A1" s="54" t="s">
        <v>0</v>
      </c>
      <c r="B1" s="54" t="s">
        <v>5</v>
      </c>
      <c r="C1" s="54" t="s">
        <v>1</v>
      </c>
      <c r="D1" s="54" t="s">
        <v>2</v>
      </c>
      <c r="E1" s="54" t="s">
        <v>4</v>
      </c>
      <c r="F1" s="54" t="s">
        <v>3</v>
      </c>
      <c r="H1" s="56" t="s">
        <v>18</v>
      </c>
      <c r="S1" s="56" t="s">
        <v>17</v>
      </c>
      <c r="T1" s="57"/>
      <c r="U1" s="58" t="s">
        <v>12</v>
      </c>
      <c r="V1" s="58"/>
      <c r="W1" s="59" t="s">
        <v>14</v>
      </c>
      <c r="X1" s="59" t="s">
        <v>10</v>
      </c>
      <c r="Z1" s="59" t="s">
        <v>7</v>
      </c>
      <c r="AA1" s="59" t="s">
        <v>10</v>
      </c>
      <c r="AC1" s="59" t="s">
        <v>8</v>
      </c>
      <c r="AD1" s="59" t="s">
        <v>10</v>
      </c>
      <c r="AF1" s="59" t="s">
        <v>9</v>
      </c>
      <c r="AG1" s="59" t="s">
        <v>10</v>
      </c>
      <c r="AH1" s="60"/>
      <c r="AI1" s="60"/>
      <c r="AJ1" s="58" t="s">
        <v>11</v>
      </c>
      <c r="AK1" s="58"/>
      <c r="AL1" s="59" t="s">
        <v>14</v>
      </c>
      <c r="AM1" s="59" t="s">
        <v>10</v>
      </c>
      <c r="AO1" s="59" t="s">
        <v>7</v>
      </c>
      <c r="AP1" s="59" t="s">
        <v>10</v>
      </c>
      <c r="AR1" s="59" t="s">
        <v>8</v>
      </c>
      <c r="AS1" s="59" t="s">
        <v>10</v>
      </c>
      <c r="AU1" s="59" t="s">
        <v>9</v>
      </c>
      <c r="AV1" s="59" t="s">
        <v>10</v>
      </c>
      <c r="AX1" s="56" t="s">
        <v>16</v>
      </c>
      <c r="AY1" s="57"/>
      <c r="AZ1" s="58" t="s">
        <v>12</v>
      </c>
      <c r="BA1" s="58"/>
      <c r="BB1" s="59" t="s">
        <v>19</v>
      </c>
      <c r="BC1" s="59" t="s">
        <v>20</v>
      </c>
      <c r="BD1" s="59" t="s">
        <v>15</v>
      </c>
      <c r="BF1" s="59" t="s">
        <v>21</v>
      </c>
      <c r="BG1" s="59" t="s">
        <v>22</v>
      </c>
      <c r="BH1" s="59" t="s">
        <v>15</v>
      </c>
      <c r="BI1" s="61"/>
      <c r="BJ1" s="59" t="s">
        <v>23</v>
      </c>
      <c r="BK1" s="59" t="s">
        <v>24</v>
      </c>
      <c r="BL1" s="59" t="s">
        <v>15</v>
      </c>
      <c r="BM1" s="61"/>
      <c r="BN1" s="59" t="s">
        <v>25</v>
      </c>
      <c r="BO1" s="59" t="s">
        <v>26</v>
      </c>
      <c r="BP1" s="59" t="s">
        <v>15</v>
      </c>
      <c r="BQ1" s="62"/>
      <c r="BR1" s="60"/>
      <c r="BS1" s="58" t="s">
        <v>11</v>
      </c>
      <c r="BT1" s="58"/>
      <c r="BU1" s="59" t="s">
        <v>19</v>
      </c>
      <c r="BV1" s="59" t="s">
        <v>20</v>
      </c>
      <c r="BW1" s="59" t="s">
        <v>15</v>
      </c>
      <c r="BY1" s="59" t="s">
        <v>21</v>
      </c>
      <c r="BZ1" s="59" t="s">
        <v>22</v>
      </c>
      <c r="CA1" s="59" t="s">
        <v>15</v>
      </c>
      <c r="CB1" s="61"/>
      <c r="CC1" s="59" t="s">
        <v>23</v>
      </c>
      <c r="CD1" s="59" t="s">
        <v>24</v>
      </c>
      <c r="CE1" s="59" t="s">
        <v>15</v>
      </c>
      <c r="CF1" s="61"/>
      <c r="CG1" s="59" t="s">
        <v>25</v>
      </c>
      <c r="CH1" s="59" t="s">
        <v>26</v>
      </c>
      <c r="CI1" s="59" t="s">
        <v>15</v>
      </c>
      <c r="CJ1" s="61"/>
      <c r="CK1" s="61"/>
      <c r="CL1" s="63"/>
      <c r="CM1" s="61"/>
      <c r="CN1" s="61"/>
      <c r="CO1" s="63"/>
      <c r="CP1" s="61"/>
      <c r="CQ1" s="61"/>
      <c r="CR1" s="63"/>
      <c r="CS1" s="61"/>
      <c r="CT1" s="61"/>
      <c r="CU1" s="63"/>
      <c r="CV1" s="61"/>
      <c r="CW1" s="61"/>
      <c r="CX1" s="63"/>
      <c r="CY1" s="61"/>
      <c r="CZ1" s="61"/>
      <c r="DA1" s="63"/>
      <c r="DB1" s="61"/>
      <c r="DC1" s="61"/>
      <c r="DD1" s="63"/>
      <c r="DE1" s="61"/>
      <c r="DF1" s="61"/>
    </row>
    <row r="2" spans="1:110" ht="17" thickTop="1" x14ac:dyDescent="0.2">
      <c r="A2" s="3">
        <v>43777</v>
      </c>
      <c r="B2" s="4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  <c r="W2" s="8">
        <f>C2</f>
        <v>63.954543999999999</v>
      </c>
      <c r="X2" s="6">
        <f t="shared" ref="X2:X65" si="0">(ABS((C2 - W2) / C2))</f>
        <v>0</v>
      </c>
      <c r="Z2" s="8">
        <f>C2</f>
        <v>63.954543999999999</v>
      </c>
      <c r="AA2" s="6">
        <f t="shared" ref="AA2:AA65" si="1">(ABS((C2 - Z2) / C2))</f>
        <v>0</v>
      </c>
      <c r="AC2" s="24">
        <f>C2</f>
        <v>63.954543999999999</v>
      </c>
      <c r="AD2" s="6">
        <f t="shared" ref="AD2:AD65" si="2">(ABS((C2 - AC2) / C2))</f>
        <v>0</v>
      </c>
      <c r="AF2" s="8">
        <f>C2</f>
        <v>63.954543999999999</v>
      </c>
      <c r="AG2" s="6">
        <f t="shared" ref="AG2:AG65" si="3">(ABS((C2 - AF2) / C2))</f>
        <v>0</v>
      </c>
      <c r="AH2" s="9"/>
      <c r="AI2" s="9"/>
      <c r="AJ2" s="9"/>
      <c r="AK2" s="9"/>
      <c r="AL2" s="8">
        <f>E2</f>
        <v>177.02937299999999</v>
      </c>
      <c r="AM2" s="6">
        <f t="shared" ref="AM2:AM65" si="4">(ABS((E2 - AL2) / E2))</f>
        <v>0</v>
      </c>
      <c r="AO2" s="8">
        <f>E2</f>
        <v>177.02937299999999</v>
      </c>
      <c r="AP2" s="6">
        <f t="shared" ref="AP2:AP65" si="5">(ABS((E2 - AO2) / E2))</f>
        <v>0</v>
      </c>
      <c r="AR2" s="24">
        <f>E2</f>
        <v>177.02937299999999</v>
      </c>
      <c r="AS2" s="6">
        <f t="shared" ref="AS2:AS65" si="6">(ABS((E2 - AR2) / E2))</f>
        <v>0</v>
      </c>
      <c r="AU2" s="8">
        <f>E2</f>
        <v>177.02937299999999</v>
      </c>
      <c r="AV2" s="6">
        <f t="shared" ref="AV2:AV65" si="7">(ABS((E2 - AU2) / E2))</f>
        <v>0</v>
      </c>
      <c r="BB2" s="8">
        <v>0</v>
      </c>
      <c r="BC2" s="8">
        <f t="shared" ref="BC2:BC65" si="8">BB2 + AC2</f>
        <v>63.954543999999999</v>
      </c>
      <c r="BD2" s="6">
        <f t="shared" ref="BD2:BD65" si="9">ABS(C2 - BC2)</f>
        <v>0</v>
      </c>
      <c r="BF2" s="8">
        <v>0</v>
      </c>
      <c r="BG2" s="8">
        <f t="shared" ref="BG2:BG65" si="10">BF2 + AC2</f>
        <v>63.954543999999999</v>
      </c>
      <c r="BH2" s="6">
        <f t="shared" ref="BH2:BH65" si="11">ABS(C2 - BG2)</f>
        <v>0</v>
      </c>
      <c r="BI2" s="16"/>
      <c r="BJ2" s="8">
        <v>0</v>
      </c>
      <c r="BK2" s="8">
        <f t="shared" ref="BK2:BK65" si="12">BJ2 + AC2</f>
        <v>63.954543999999999</v>
      </c>
      <c r="BL2" s="6">
        <f t="shared" ref="BL2:BL65" si="13">ABS(C2 - BK2)</f>
        <v>0</v>
      </c>
      <c r="BM2" s="17"/>
      <c r="BN2" s="8">
        <v>0</v>
      </c>
      <c r="BO2" s="8">
        <f t="shared" ref="BO2:BO65" si="14">BN2 + AC2</f>
        <v>63.954543999999999</v>
      </c>
      <c r="BP2" s="6">
        <f t="shared" ref="BP2:BP65" si="15">ABS(C2 - BO2)</f>
        <v>0</v>
      </c>
      <c r="BQ2" s="9"/>
      <c r="BR2" s="9"/>
      <c r="BS2" s="9"/>
      <c r="BT2" s="9"/>
      <c r="BU2" s="8">
        <v>0</v>
      </c>
      <c r="BV2" s="8">
        <f t="shared" ref="BV2:BV65" si="16">BU2 + AR2</f>
        <v>177.02937299999999</v>
      </c>
      <c r="BW2" s="6">
        <f t="shared" ref="BW2:BW65" si="17">ABS(E2 - BV2)</f>
        <v>0</v>
      </c>
      <c r="BY2" s="8">
        <v>0</v>
      </c>
      <c r="BZ2" s="8">
        <f t="shared" ref="BZ2:BZ65" si="18">BY2 + AR2</f>
        <v>177.02937299999999</v>
      </c>
      <c r="CA2" s="6">
        <f t="shared" ref="CA2:CA65" si="19">ABS(E2 - BZ2)</f>
        <v>0</v>
      </c>
      <c r="CB2" s="16"/>
      <c r="CC2" s="8">
        <v>0</v>
      </c>
      <c r="CD2" s="8">
        <f t="shared" ref="CD2:CD65" si="20">CC2 + AR2</f>
        <v>177.02937299999999</v>
      </c>
      <c r="CE2" s="6">
        <f t="shared" ref="CE2:CE65" si="21">ABS(E2 - CD2)</f>
        <v>0</v>
      </c>
      <c r="CF2" s="17"/>
      <c r="CG2" s="8">
        <v>0</v>
      </c>
      <c r="CH2" s="8">
        <f t="shared" ref="CH2:CH65" si="22">CG2 + AR2</f>
        <v>177.02937299999999</v>
      </c>
      <c r="CI2" s="6">
        <f t="shared" ref="CI2:CI65" si="23">ABS(E2 - CH2)</f>
        <v>0</v>
      </c>
      <c r="CJ2" s="16"/>
      <c r="CK2" s="17"/>
      <c r="CL2" s="15"/>
      <c r="CM2" s="16"/>
      <c r="CN2" s="17"/>
      <c r="CO2" s="15"/>
      <c r="CP2" s="16"/>
      <c r="CQ2" s="17"/>
      <c r="CR2" s="15"/>
      <c r="CS2" s="16"/>
      <c r="CT2" s="17"/>
      <c r="CU2" s="15"/>
      <c r="CV2" s="16"/>
      <c r="CW2" s="17"/>
      <c r="CX2" s="15"/>
      <c r="CY2" s="16"/>
      <c r="CZ2" s="17"/>
      <c r="DA2" s="15"/>
      <c r="DB2" s="16"/>
      <c r="DC2" s="17"/>
      <c r="DD2" s="15"/>
      <c r="DE2" s="16"/>
      <c r="DF2" s="17"/>
    </row>
    <row r="3" spans="1:110" x14ac:dyDescent="0.2">
      <c r="A3" s="3">
        <v>43780</v>
      </c>
      <c r="B3" s="4">
        <v>2</v>
      </c>
      <c r="C3" s="1">
        <v>64.460991000000007</v>
      </c>
      <c r="D3" s="2">
        <v>81821200</v>
      </c>
      <c r="E3" s="1">
        <v>176.658142</v>
      </c>
      <c r="F3" s="2">
        <v>1594600</v>
      </c>
      <c r="W3" s="8">
        <f t="shared" ref="W3:W66" si="24">($S$7 * C2) + ((1 - $S$7) * W2)</f>
        <v>63.954543999999999</v>
      </c>
      <c r="X3" s="6">
        <f t="shared" si="0"/>
        <v>7.8566430975286813E-3</v>
      </c>
      <c r="Z3" s="8">
        <f t="shared" ref="Z3:Z66" si="25">($S$8 * C2) + ((1 - $S$8) * Z2)</f>
        <v>63.954543999999991</v>
      </c>
      <c r="AA3" s="6">
        <f t="shared" si="1"/>
        <v>7.8566430975287923E-3</v>
      </c>
      <c r="AC3" s="24">
        <f t="shared" ref="AC3:AC66" si="26">($S$9 * C2) + ((1 - $S$9) * AC2)</f>
        <v>63.954543999999999</v>
      </c>
      <c r="AD3" s="6">
        <f t="shared" si="2"/>
        <v>7.8566430975286813E-3</v>
      </c>
      <c r="AF3" s="8">
        <f t="shared" ref="AF3:AF66" si="27">($S$10 * C2) + ((1 - $S$10) * AF2)</f>
        <v>63.954543999999999</v>
      </c>
      <c r="AG3" s="6">
        <f t="shared" si="3"/>
        <v>7.8566430975286813E-3</v>
      </c>
      <c r="AH3" s="9"/>
      <c r="AI3" s="9"/>
      <c r="AJ3" s="9"/>
      <c r="AK3" s="9"/>
      <c r="AL3" s="8">
        <f t="shared" ref="AL3:AL66" si="28">($S$7 * E2) + ((1 - $S$7) * AL2)</f>
        <v>177.02937299999999</v>
      </c>
      <c r="AM3" s="6">
        <f t="shared" si="4"/>
        <v>2.1014089460988134E-3</v>
      </c>
      <c r="AO3" s="8">
        <f t="shared" ref="AO3:AO66" si="29">($S$8 * E2) + ((1 - $S$8) * AO2)</f>
        <v>177.02937299999999</v>
      </c>
      <c r="AP3" s="6">
        <f t="shared" si="5"/>
        <v>2.1014089460988134E-3</v>
      </c>
      <c r="AR3" s="24">
        <f t="shared" ref="AR3:AR66" si="30">($S$9 * E2) + ((1 - $S$9) * AR2)</f>
        <v>177.02937299999999</v>
      </c>
      <c r="AS3" s="6">
        <f t="shared" si="6"/>
        <v>2.1014089460988134E-3</v>
      </c>
      <c r="AU3" s="8">
        <f t="shared" ref="AU3:AU66" si="31">($S$10 * E2) + ((1 - $S$10) * AU2)</f>
        <v>177.02937299999996</v>
      </c>
      <c r="AV3" s="6">
        <f t="shared" si="7"/>
        <v>2.1014089460986525E-3</v>
      </c>
      <c r="BB3" s="8">
        <f t="shared" ref="BB3:BB66" si="32" xml:space="preserve"> $AX$7 * (AC3 - AC2) + (1 - $AX$7) * BB2</f>
        <v>0</v>
      </c>
      <c r="BC3" s="8">
        <f t="shared" si="8"/>
        <v>63.954543999999999</v>
      </c>
      <c r="BD3" s="6">
        <f t="shared" si="9"/>
        <v>0.50644700000000853</v>
      </c>
      <c r="BF3" s="8">
        <f t="shared" ref="BF3:BF66" si="33" xml:space="preserve"> $AX$8 * (AC3 - AC2) + (1 - $AX$8) * BF2</f>
        <v>0</v>
      </c>
      <c r="BG3" s="8">
        <f t="shared" si="10"/>
        <v>63.954543999999999</v>
      </c>
      <c r="BH3" s="6">
        <f t="shared" si="11"/>
        <v>0.50644700000000853</v>
      </c>
      <c r="BI3" s="16"/>
      <c r="BJ3" s="8">
        <f t="shared" ref="BJ3:BJ66" si="34" xml:space="preserve"> $AX$9 * (AC3 - AC2) + (1 - $AX$9) * BJ2</f>
        <v>0</v>
      </c>
      <c r="BK3" s="8">
        <f t="shared" si="12"/>
        <v>63.954543999999999</v>
      </c>
      <c r="BL3" s="6">
        <f t="shared" si="13"/>
        <v>0.50644700000000853</v>
      </c>
      <c r="BM3" s="17"/>
      <c r="BN3" s="8">
        <f t="shared" ref="BN3:BN66" si="35" xml:space="preserve"> $AX$10 * (AC3 - AC2) + (1 - $AX$10) * BN2</f>
        <v>0</v>
      </c>
      <c r="BO3" s="8">
        <f t="shared" si="14"/>
        <v>63.954543999999999</v>
      </c>
      <c r="BP3" s="6">
        <f t="shared" si="15"/>
        <v>0.50644700000000853</v>
      </c>
      <c r="BQ3" s="9"/>
      <c r="BR3" s="9"/>
      <c r="BS3" s="9"/>
      <c r="BT3" s="9"/>
      <c r="BU3" s="8">
        <f t="shared" ref="BU3:BU66" si="36" xml:space="preserve"> $AX$7 * (AR3 - AR2) + (1 - $AX$7) * BU2</f>
        <v>0</v>
      </c>
      <c r="BV3" s="8">
        <f t="shared" si="16"/>
        <v>177.02937299999999</v>
      </c>
      <c r="BW3" s="6">
        <f t="shared" si="17"/>
        <v>0.37123099999999454</v>
      </c>
      <c r="BY3" s="8">
        <f t="shared" ref="BY3:BY66" si="37" xml:space="preserve"> $AX$8 * (AR3 - AR2) + (1 - $AX$8) * BY2</f>
        <v>0</v>
      </c>
      <c r="BZ3" s="8">
        <f t="shared" si="18"/>
        <v>177.02937299999999</v>
      </c>
      <c r="CA3" s="6">
        <f t="shared" si="19"/>
        <v>0.37123099999999454</v>
      </c>
      <c r="CB3" s="16"/>
      <c r="CC3" s="8">
        <f t="shared" ref="CC3:CC66" si="38" xml:space="preserve"> $AX$9 * (AR3 - AR2) + (1 - $AX$9) * CC2</f>
        <v>0</v>
      </c>
      <c r="CD3" s="8">
        <f t="shared" si="20"/>
        <v>177.02937299999999</v>
      </c>
      <c r="CE3" s="6">
        <f t="shared" si="21"/>
        <v>0.37123099999999454</v>
      </c>
      <c r="CF3" s="17"/>
      <c r="CG3" s="8">
        <f t="shared" ref="CG3:CG66" si="39" xml:space="preserve"> $AX$10 * (AR3 - AR2) + (1 - $AX$10) * CG2</f>
        <v>0</v>
      </c>
      <c r="CH3" s="8">
        <f t="shared" si="22"/>
        <v>177.02937299999999</v>
      </c>
      <c r="CI3" s="6">
        <f t="shared" si="23"/>
        <v>0.37123099999999454</v>
      </c>
      <c r="CJ3" s="16"/>
      <c r="CK3" s="17"/>
      <c r="CL3" s="15"/>
      <c r="CM3" s="16"/>
      <c r="CN3" s="17"/>
      <c r="CO3" s="15"/>
      <c r="CP3" s="16"/>
      <c r="CQ3" s="17"/>
      <c r="CR3" s="15"/>
      <c r="CS3" s="16"/>
      <c r="CT3" s="17"/>
      <c r="CU3" s="15"/>
      <c r="CV3" s="16"/>
      <c r="CW3" s="17"/>
      <c r="CX3" s="15"/>
      <c r="CY3" s="16"/>
      <c r="CZ3" s="17"/>
      <c r="DA3" s="15"/>
      <c r="DB3" s="16"/>
      <c r="DC3" s="17"/>
      <c r="DD3" s="15"/>
      <c r="DE3" s="16"/>
      <c r="DF3" s="17"/>
    </row>
    <row r="4" spans="1:110" x14ac:dyDescent="0.2">
      <c r="A4" s="3">
        <v>43781</v>
      </c>
      <c r="B4" s="4">
        <v>3</v>
      </c>
      <c r="C4" s="1">
        <v>64.401978</v>
      </c>
      <c r="D4" s="2">
        <v>87388800</v>
      </c>
      <c r="E4" s="1">
        <v>177.810913</v>
      </c>
      <c r="F4" s="2">
        <v>1816900</v>
      </c>
      <c r="W4" s="8">
        <f t="shared" si="24"/>
        <v>64.045704459999996</v>
      </c>
      <c r="X4" s="6">
        <f t="shared" si="0"/>
        <v>5.5320279138010896E-3</v>
      </c>
      <c r="Z4" s="8">
        <f t="shared" si="25"/>
        <v>64.121671509999999</v>
      </c>
      <c r="AA4" s="6">
        <f t="shared" si="1"/>
        <v>4.3524515660062638E-3</v>
      </c>
      <c r="AC4" s="24">
        <f t="shared" si="26"/>
        <v>64.207767500000003</v>
      </c>
      <c r="AD4" s="6">
        <f t="shared" si="2"/>
        <v>3.0155983718387802E-3</v>
      </c>
      <c r="AF4" s="8">
        <f t="shared" si="27"/>
        <v>64.359701600000008</v>
      </c>
      <c r="AG4" s="6">
        <f t="shared" si="3"/>
        <v>6.5644567624912936E-4</v>
      </c>
      <c r="AH4" s="9"/>
      <c r="AI4" s="9"/>
      <c r="AJ4" s="9"/>
      <c r="AK4" s="9"/>
      <c r="AL4" s="8">
        <f t="shared" si="28"/>
        <v>176.96255142000001</v>
      </c>
      <c r="AM4" s="6">
        <f t="shared" si="4"/>
        <v>4.7711446147289515E-3</v>
      </c>
      <c r="AO4" s="8">
        <f t="shared" si="29"/>
        <v>176.90686676999999</v>
      </c>
      <c r="AP4" s="6">
        <f t="shared" si="5"/>
        <v>5.0843124010054759E-3</v>
      </c>
      <c r="AR4" s="24">
        <f t="shared" si="30"/>
        <v>176.84375749999998</v>
      </c>
      <c r="AS4" s="6">
        <f t="shared" si="6"/>
        <v>5.4392358921188273E-3</v>
      </c>
      <c r="AU4" s="8">
        <f t="shared" si="31"/>
        <v>176.73238819999997</v>
      </c>
      <c r="AV4" s="6">
        <f t="shared" si="7"/>
        <v>6.0655714646717165E-3</v>
      </c>
      <c r="BB4" s="8">
        <f t="shared" si="32"/>
        <v>5.0644700000000854E-2</v>
      </c>
      <c r="BC4" s="8">
        <f t="shared" si="8"/>
        <v>64.258412200000009</v>
      </c>
      <c r="BD4" s="6">
        <f t="shared" si="9"/>
        <v>0.14356579999999042</v>
      </c>
      <c r="BF4" s="8">
        <f t="shared" si="33"/>
        <v>8.3563755000001405E-2</v>
      </c>
      <c r="BG4" s="8">
        <f t="shared" si="10"/>
        <v>64.291331255000003</v>
      </c>
      <c r="BH4" s="6">
        <f t="shared" si="11"/>
        <v>0.11064674499999683</v>
      </c>
      <c r="BI4" s="16"/>
      <c r="BJ4" s="8">
        <f t="shared" si="34"/>
        <v>0.16712751000000281</v>
      </c>
      <c r="BK4" s="8">
        <f t="shared" si="12"/>
        <v>64.374895010000003</v>
      </c>
      <c r="BL4" s="6">
        <f t="shared" si="13"/>
        <v>2.7082989999996698E-2</v>
      </c>
      <c r="BM4" s="17"/>
      <c r="BN4" s="8">
        <f t="shared" si="35"/>
        <v>0.22283668000000376</v>
      </c>
      <c r="BO4" s="8">
        <f t="shared" si="14"/>
        <v>64.430604180000003</v>
      </c>
      <c r="BP4" s="6">
        <f t="shared" si="15"/>
        <v>2.8626180000003387E-2</v>
      </c>
      <c r="BQ4" s="9"/>
      <c r="BR4" s="9"/>
      <c r="BS4" s="9"/>
      <c r="BT4" s="9"/>
      <c r="BU4" s="8">
        <f t="shared" si="36"/>
        <v>-3.7123100000002296E-2</v>
      </c>
      <c r="BV4" s="8">
        <f t="shared" si="16"/>
        <v>176.80663439999998</v>
      </c>
      <c r="BW4" s="6">
        <f t="shared" si="17"/>
        <v>1.0042786000000206</v>
      </c>
      <c r="BY4" s="8">
        <f t="shared" si="37"/>
        <v>-6.1253115000003792E-2</v>
      </c>
      <c r="BZ4" s="8">
        <f t="shared" si="18"/>
        <v>176.78250438499998</v>
      </c>
      <c r="CA4" s="6">
        <f t="shared" si="19"/>
        <v>1.0284086150000178</v>
      </c>
      <c r="CB4" s="16"/>
      <c r="CC4" s="8">
        <f t="shared" si="38"/>
        <v>-0.12250623000000758</v>
      </c>
      <c r="CD4" s="8">
        <f t="shared" si="20"/>
        <v>176.72125126999998</v>
      </c>
      <c r="CE4" s="6">
        <f t="shared" si="21"/>
        <v>1.0896617300000173</v>
      </c>
      <c r="CF4" s="17"/>
      <c r="CG4" s="8">
        <f t="shared" si="39"/>
        <v>-0.16334164000001011</v>
      </c>
      <c r="CH4" s="8">
        <f t="shared" si="22"/>
        <v>176.68041585999998</v>
      </c>
      <c r="CI4" s="6">
        <f t="shared" si="23"/>
        <v>1.130497140000017</v>
      </c>
      <c r="CJ4" s="16"/>
      <c r="CK4" s="17"/>
      <c r="CL4" s="15"/>
      <c r="CM4" s="16"/>
      <c r="CN4" s="17"/>
      <c r="CO4" s="15"/>
      <c r="CP4" s="16"/>
      <c r="CQ4" s="17"/>
      <c r="CR4" s="15"/>
      <c r="CS4" s="16"/>
      <c r="CT4" s="17"/>
      <c r="CU4" s="15"/>
      <c r="CV4" s="16"/>
      <c r="CW4" s="17"/>
      <c r="CX4" s="15"/>
      <c r="CY4" s="16"/>
      <c r="CZ4" s="17"/>
      <c r="DA4" s="15"/>
      <c r="DB4" s="16"/>
      <c r="DC4" s="17"/>
      <c r="DD4" s="15"/>
      <c r="DE4" s="16"/>
      <c r="DF4" s="17"/>
    </row>
    <row r="5" spans="1:110" x14ac:dyDescent="0.2">
      <c r="A5" s="3">
        <v>43782</v>
      </c>
      <c r="B5" s="4">
        <v>4</v>
      </c>
      <c r="C5" s="1">
        <v>65.019051000000005</v>
      </c>
      <c r="D5" s="2">
        <v>102734400</v>
      </c>
      <c r="E5" s="1">
        <v>177.752319</v>
      </c>
      <c r="F5" s="2">
        <v>1855200</v>
      </c>
      <c r="W5" s="8">
        <f t="shared" si="24"/>
        <v>64.109833697200003</v>
      </c>
      <c r="X5" s="6">
        <f t="shared" si="0"/>
        <v>1.3983859942834322E-2</v>
      </c>
      <c r="Z5" s="8">
        <f t="shared" si="25"/>
        <v>64.214172651699997</v>
      </c>
      <c r="AA5" s="6">
        <f t="shared" si="1"/>
        <v>1.237911559644277E-2</v>
      </c>
      <c r="AC5" s="24">
        <f t="shared" si="26"/>
        <v>64.304872750000001</v>
      </c>
      <c r="AD5" s="6">
        <f t="shared" si="2"/>
        <v>1.0984138325857805E-2</v>
      </c>
      <c r="AF5" s="8">
        <f t="shared" si="27"/>
        <v>64.393522719999993</v>
      </c>
      <c r="AG5" s="6">
        <f t="shared" si="3"/>
        <v>9.6206922491072905E-3</v>
      </c>
      <c r="AH5" s="9"/>
      <c r="AI5" s="9"/>
      <c r="AJ5" s="9"/>
      <c r="AK5" s="9"/>
      <c r="AL5" s="8">
        <f t="shared" si="28"/>
        <v>177.11525650440001</v>
      </c>
      <c r="AM5" s="6">
        <f t="shared" si="4"/>
        <v>3.5839897852471421E-3</v>
      </c>
      <c r="AO5" s="8">
        <f t="shared" si="29"/>
        <v>177.20520202589998</v>
      </c>
      <c r="AP5" s="6">
        <f t="shared" si="5"/>
        <v>3.0779737624690062E-3</v>
      </c>
      <c r="AR5" s="24">
        <f t="shared" si="30"/>
        <v>177.32733524999998</v>
      </c>
      <c r="AS5" s="6">
        <f t="shared" si="6"/>
        <v>2.3908759806392397E-3</v>
      </c>
      <c r="AU5" s="8">
        <f t="shared" si="31"/>
        <v>177.59520803999999</v>
      </c>
      <c r="AV5" s="6">
        <f t="shared" si="7"/>
        <v>8.8387572597582449E-4</v>
      </c>
      <c r="BB5" s="8">
        <f t="shared" si="32"/>
        <v>5.9936810000000382E-2</v>
      </c>
      <c r="BC5" s="8">
        <f t="shared" si="8"/>
        <v>64.364809559999998</v>
      </c>
      <c r="BD5" s="6">
        <f t="shared" si="9"/>
        <v>0.65424144000000695</v>
      </c>
      <c r="BF5" s="8">
        <f t="shared" si="33"/>
        <v>8.8032448350000431E-2</v>
      </c>
      <c r="BG5" s="8">
        <f t="shared" si="10"/>
        <v>64.392905198350007</v>
      </c>
      <c r="BH5" s="6">
        <f t="shared" si="11"/>
        <v>0.62614580164999722</v>
      </c>
      <c r="BI5" s="16"/>
      <c r="BJ5" s="8">
        <f t="shared" si="34"/>
        <v>0.12091281839999996</v>
      </c>
      <c r="BK5" s="8">
        <f t="shared" si="12"/>
        <v>64.425785568400002</v>
      </c>
      <c r="BL5" s="6">
        <f t="shared" si="13"/>
        <v>0.59326543160000256</v>
      </c>
      <c r="BM5" s="17"/>
      <c r="BN5" s="8">
        <f t="shared" si="35"/>
        <v>0.11219302159999911</v>
      </c>
      <c r="BO5" s="8">
        <f t="shared" si="14"/>
        <v>64.417065771599994</v>
      </c>
      <c r="BP5" s="6">
        <f t="shared" si="15"/>
        <v>0.6019852284000109</v>
      </c>
      <c r="BQ5" s="9"/>
      <c r="BR5" s="9"/>
      <c r="BS5" s="9"/>
      <c r="BT5" s="9"/>
      <c r="BU5" s="8">
        <f t="shared" si="36"/>
        <v>6.7017069999997153E-2</v>
      </c>
      <c r="BV5" s="8">
        <f t="shared" si="16"/>
        <v>177.39435231999997</v>
      </c>
      <c r="BW5" s="6">
        <f t="shared" si="17"/>
        <v>0.35796668000003251</v>
      </c>
      <c r="BY5" s="8">
        <f t="shared" si="37"/>
        <v>0.11854107044999579</v>
      </c>
      <c r="BZ5" s="8">
        <f t="shared" si="18"/>
        <v>177.44587632044997</v>
      </c>
      <c r="CA5" s="6">
        <f t="shared" si="19"/>
        <v>0.30644267955003102</v>
      </c>
      <c r="CB5" s="16"/>
      <c r="CC5" s="8">
        <f t="shared" si="38"/>
        <v>0.27750919679999408</v>
      </c>
      <c r="CD5" s="8">
        <f t="shared" si="20"/>
        <v>177.60484444679997</v>
      </c>
      <c r="CE5" s="6">
        <f t="shared" si="21"/>
        <v>0.147474553200027</v>
      </c>
      <c r="CF5" s="17"/>
      <c r="CG5" s="8">
        <f t="shared" si="39"/>
        <v>0.40594742319999433</v>
      </c>
      <c r="CH5" s="8">
        <f t="shared" si="22"/>
        <v>177.73328267319997</v>
      </c>
      <c r="CI5" s="6">
        <f t="shared" si="23"/>
        <v>1.9036326800033976E-2</v>
      </c>
      <c r="CJ5" s="16"/>
      <c r="CK5" s="17"/>
      <c r="CL5" s="15"/>
      <c r="CM5" s="16"/>
      <c r="CN5" s="17"/>
      <c r="CO5" s="15"/>
      <c r="CP5" s="16"/>
      <c r="CQ5" s="17"/>
      <c r="CR5" s="15"/>
      <c r="CS5" s="16"/>
      <c r="CT5" s="17"/>
      <c r="CU5" s="15"/>
      <c r="CV5" s="16"/>
      <c r="CW5" s="17"/>
      <c r="CX5" s="15"/>
      <c r="CY5" s="16"/>
      <c r="CZ5" s="17"/>
      <c r="DA5" s="15"/>
      <c r="DB5" s="16"/>
      <c r="DC5" s="17"/>
      <c r="DD5" s="15"/>
      <c r="DE5" s="16"/>
      <c r="DF5" s="17"/>
    </row>
    <row r="6" spans="1:110" ht="17" thickBot="1" x14ac:dyDescent="0.25">
      <c r="A6" s="3">
        <v>43783</v>
      </c>
      <c r="B6" s="4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  <c r="S6" s="23" t="s">
        <v>6</v>
      </c>
      <c r="T6" s="11"/>
      <c r="U6" s="11"/>
      <c r="V6" s="11"/>
      <c r="W6" s="8">
        <f t="shared" si="24"/>
        <v>64.273492811704017</v>
      </c>
      <c r="X6" s="6">
        <f t="shared" si="0"/>
        <v>4.5790775084572823E-3</v>
      </c>
      <c r="Z6" s="8">
        <f t="shared" si="25"/>
        <v>64.479782506638998</v>
      </c>
      <c r="AA6" s="6">
        <f t="shared" si="1"/>
        <v>1.3842133514048965E-3</v>
      </c>
      <c r="AC6" s="24">
        <f t="shared" si="26"/>
        <v>64.661961875000003</v>
      </c>
      <c r="AD6" s="6">
        <f t="shared" si="2"/>
        <v>1.4372476736573059E-3</v>
      </c>
      <c r="AF6" s="8">
        <f t="shared" si="27"/>
        <v>64.893945344000002</v>
      </c>
      <c r="AG6" s="6">
        <f t="shared" si="3"/>
        <v>5.0300382411666142E-3</v>
      </c>
      <c r="AH6" s="9"/>
      <c r="AI6" s="9"/>
      <c r="AJ6" s="9"/>
      <c r="AK6" s="9"/>
      <c r="AL6" s="8">
        <f t="shared" si="28"/>
        <v>177.22992775360802</v>
      </c>
      <c r="AM6" s="6">
        <f t="shared" si="4"/>
        <v>4.8312186395242903E-3</v>
      </c>
      <c r="AO6" s="8">
        <f t="shared" si="29"/>
        <v>177.38575062735299</v>
      </c>
      <c r="AP6" s="6">
        <f t="shared" si="5"/>
        <v>5.7146794077007875E-3</v>
      </c>
      <c r="AR6" s="24">
        <f t="shared" si="30"/>
        <v>177.53982712499999</v>
      </c>
      <c r="AS6" s="6">
        <f t="shared" si="6"/>
        <v>6.5882388389813789E-3</v>
      </c>
      <c r="AU6" s="8">
        <f t="shared" si="31"/>
        <v>177.72089680799999</v>
      </c>
      <c r="AV6" s="6">
        <f t="shared" si="7"/>
        <v>7.6148401163938072E-3</v>
      </c>
      <c r="AX6" s="23" t="s">
        <v>13</v>
      </c>
      <c r="AY6" s="11"/>
      <c r="AZ6" s="11"/>
      <c r="BA6" s="11"/>
      <c r="BB6" s="8">
        <f t="shared" si="32"/>
        <v>0.11936727300000065</v>
      </c>
      <c r="BC6" s="8">
        <f t="shared" si="8"/>
        <v>64.781329147999998</v>
      </c>
      <c r="BD6" s="6">
        <f t="shared" si="9"/>
        <v>0.21216914800000097</v>
      </c>
      <c r="BF6" s="8">
        <f t="shared" si="33"/>
        <v>0.17682115164450085</v>
      </c>
      <c r="BG6" s="8">
        <f t="shared" si="10"/>
        <v>64.838783026644506</v>
      </c>
      <c r="BH6" s="6">
        <f t="shared" si="11"/>
        <v>0.26962302664450988</v>
      </c>
      <c r="BI6" s="16"/>
      <c r="BJ6" s="8">
        <f t="shared" si="34"/>
        <v>0.27678918075600106</v>
      </c>
      <c r="BK6" s="8">
        <f t="shared" si="12"/>
        <v>64.938751055756001</v>
      </c>
      <c r="BL6" s="6">
        <f t="shared" si="13"/>
        <v>0.36959105575600404</v>
      </c>
      <c r="BM6" s="17"/>
      <c r="BN6" s="8">
        <f t="shared" si="35"/>
        <v>0.32770159259200132</v>
      </c>
      <c r="BO6" s="8">
        <f t="shared" si="14"/>
        <v>64.98966346759201</v>
      </c>
      <c r="BP6" s="6">
        <f t="shared" si="15"/>
        <v>0.42050346759201318</v>
      </c>
      <c r="BQ6" s="9"/>
      <c r="BR6" s="9"/>
      <c r="BS6" s="9"/>
      <c r="BT6" s="9"/>
      <c r="BU6" s="8">
        <f t="shared" si="36"/>
        <v>9.6112031000000125E-2</v>
      </c>
      <c r="BV6" s="8">
        <f t="shared" si="16"/>
        <v>177.63593915599998</v>
      </c>
      <c r="BW6" s="6">
        <f t="shared" si="17"/>
        <v>1.2581311559999904</v>
      </c>
      <c r="BY6" s="8">
        <f t="shared" si="37"/>
        <v>0.14954483595150114</v>
      </c>
      <c r="BZ6" s="8">
        <f t="shared" si="18"/>
        <v>177.68937196095149</v>
      </c>
      <c r="CA6" s="6">
        <f t="shared" si="19"/>
        <v>1.3115639609515028</v>
      </c>
      <c r="CB6" s="16"/>
      <c r="CC6" s="8">
        <f t="shared" si="38"/>
        <v>0.23459776441200592</v>
      </c>
      <c r="CD6" s="8">
        <f t="shared" si="20"/>
        <v>177.77442488941199</v>
      </c>
      <c r="CE6" s="6">
        <f t="shared" si="21"/>
        <v>1.3966168894120017</v>
      </c>
      <c r="CF6" s="17"/>
      <c r="CG6" s="8">
        <f t="shared" si="39"/>
        <v>0.23570654078400988</v>
      </c>
      <c r="CH6" s="8">
        <f t="shared" si="22"/>
        <v>177.775533665784</v>
      </c>
      <c r="CI6" s="6">
        <f t="shared" si="23"/>
        <v>1.3977256657840087</v>
      </c>
      <c r="CJ6" s="16"/>
      <c r="CK6" s="17"/>
      <c r="CL6" s="15"/>
      <c r="CM6" s="16"/>
      <c r="CN6" s="17"/>
      <c r="CO6" s="15"/>
      <c r="CP6" s="16"/>
      <c r="CQ6" s="17"/>
      <c r="CR6" s="15"/>
      <c r="CS6" s="16"/>
      <c r="CT6" s="17"/>
      <c r="CU6" s="15"/>
      <c r="CV6" s="16"/>
      <c r="CW6" s="17"/>
      <c r="CX6" s="15"/>
      <c r="CY6" s="16"/>
      <c r="CZ6" s="17"/>
      <c r="DA6" s="15"/>
      <c r="DB6" s="16"/>
      <c r="DC6" s="17"/>
      <c r="DD6" s="15"/>
      <c r="DE6" s="16"/>
      <c r="DF6" s="17"/>
    </row>
    <row r="7" spans="1:110" ht="17" thickTop="1" x14ac:dyDescent="0.2">
      <c r="A7" s="3">
        <v>43784</v>
      </c>
      <c r="B7" s="4">
        <v>6</v>
      </c>
      <c r="C7" s="1">
        <v>65.336212000000003</v>
      </c>
      <c r="D7" s="2">
        <v>100206400</v>
      </c>
      <c r="E7" s="1">
        <v>178.43956</v>
      </c>
      <c r="F7" s="2">
        <v>3242700</v>
      </c>
      <c r="S7" s="21">
        <v>0.18</v>
      </c>
      <c r="T7" s="12"/>
      <c r="U7" s="12"/>
      <c r="V7" s="12"/>
      <c r="W7" s="8">
        <f t="shared" si="24"/>
        <v>64.32671290559729</v>
      </c>
      <c r="X7" s="6">
        <f t="shared" si="0"/>
        <v>1.5450835968309781E-2</v>
      </c>
      <c r="Z7" s="8">
        <f t="shared" si="25"/>
        <v>64.509277079448125</v>
      </c>
      <c r="AA7" s="6">
        <f t="shared" si="1"/>
        <v>1.2656609485592428E-2</v>
      </c>
      <c r="AC7" s="24">
        <f t="shared" si="26"/>
        <v>64.615560937499993</v>
      </c>
      <c r="AD7" s="6">
        <f t="shared" si="2"/>
        <v>1.1029887415266906E-2</v>
      </c>
      <c r="AF7" s="8">
        <f t="shared" si="27"/>
        <v>64.634117068799995</v>
      </c>
      <c r="AG7" s="6">
        <f t="shared" si="3"/>
        <v>1.0745877511233869E-2</v>
      </c>
      <c r="AH7" s="9"/>
      <c r="AI7" s="9"/>
      <c r="AJ7" s="9"/>
      <c r="AK7" s="9"/>
      <c r="AL7" s="8">
        <f t="shared" si="28"/>
        <v>177.07654619795858</v>
      </c>
      <c r="AM7" s="6">
        <f t="shared" si="4"/>
        <v>7.6385180620341265E-3</v>
      </c>
      <c r="AO7" s="8">
        <f t="shared" si="29"/>
        <v>177.05312956032648</v>
      </c>
      <c r="AP7" s="6">
        <f t="shared" si="5"/>
        <v>7.7697481414632378E-3</v>
      </c>
      <c r="AR7" s="24">
        <f t="shared" si="30"/>
        <v>176.95881756249997</v>
      </c>
      <c r="AS7" s="6">
        <f t="shared" si="6"/>
        <v>8.2982856352034635E-3</v>
      </c>
      <c r="AU7" s="8">
        <f t="shared" si="31"/>
        <v>176.64642576159997</v>
      </c>
      <c r="AV7" s="6">
        <f t="shared" si="7"/>
        <v>1.004897253949757E-2</v>
      </c>
      <c r="AX7" s="21">
        <v>0.2</v>
      </c>
      <c r="AY7" s="12"/>
      <c r="AZ7" s="12"/>
      <c r="BA7" s="12"/>
      <c r="BB7" s="8">
        <f t="shared" si="32"/>
        <v>8.6213630899998464E-2</v>
      </c>
      <c r="BC7" s="8">
        <f t="shared" si="8"/>
        <v>64.701774568399998</v>
      </c>
      <c r="BD7" s="6">
        <f t="shared" si="9"/>
        <v>0.63443743160000565</v>
      </c>
      <c r="BF7" s="8">
        <f t="shared" si="33"/>
        <v>0.10315786222681216</v>
      </c>
      <c r="BG7" s="8">
        <f t="shared" si="10"/>
        <v>64.718718799726801</v>
      </c>
      <c r="BH7" s="6">
        <f t="shared" si="11"/>
        <v>0.61749320027320209</v>
      </c>
      <c r="BI7" s="16"/>
      <c r="BJ7" s="8">
        <f t="shared" si="34"/>
        <v>6.3483702707033574E-2</v>
      </c>
      <c r="BK7" s="8">
        <f t="shared" si="12"/>
        <v>64.679044640207024</v>
      </c>
      <c r="BL7" s="6">
        <f t="shared" si="13"/>
        <v>0.6571673597929788</v>
      </c>
      <c r="BM7" s="17"/>
      <c r="BN7" s="8">
        <f t="shared" si="35"/>
        <v>-1.5086338889688938E-3</v>
      </c>
      <c r="BO7" s="8">
        <f t="shared" si="14"/>
        <v>64.614052303611018</v>
      </c>
      <c r="BP7" s="6">
        <f t="shared" si="15"/>
        <v>0.72215969638898514</v>
      </c>
      <c r="BQ7" s="9"/>
      <c r="BR7" s="9"/>
      <c r="BS7" s="9"/>
      <c r="BT7" s="9"/>
      <c r="BU7" s="8">
        <f t="shared" si="36"/>
        <v>-3.9312287700002779E-2</v>
      </c>
      <c r="BV7" s="8">
        <f t="shared" si="16"/>
        <v>176.91950527479997</v>
      </c>
      <c r="BW7" s="6">
        <f t="shared" si="17"/>
        <v>1.5200547252000263</v>
      </c>
      <c r="BY7" s="8">
        <f t="shared" si="37"/>
        <v>-9.1538115537499035E-2</v>
      </c>
      <c r="BZ7" s="8">
        <f t="shared" si="18"/>
        <v>176.86727944696247</v>
      </c>
      <c r="CA7" s="6">
        <f t="shared" si="19"/>
        <v>1.5722805530375297</v>
      </c>
      <c r="CB7" s="16"/>
      <c r="CC7" s="8">
        <f t="shared" si="38"/>
        <v>-0.30370307134992758</v>
      </c>
      <c r="CD7" s="8">
        <f t="shared" si="20"/>
        <v>176.65511449115004</v>
      </c>
      <c r="CE7" s="6">
        <f t="shared" si="21"/>
        <v>1.7844455088499558</v>
      </c>
      <c r="CF7" s="17"/>
      <c r="CG7" s="8">
        <f t="shared" si="39"/>
        <v>-0.48300363010593156</v>
      </c>
      <c r="CH7" s="8">
        <f t="shared" si="22"/>
        <v>176.47581393239403</v>
      </c>
      <c r="CI7" s="6">
        <f t="shared" si="23"/>
        <v>1.9637460676059675</v>
      </c>
      <c r="CJ7" s="16"/>
      <c r="CK7" s="17"/>
      <c r="CL7" s="15"/>
      <c r="CM7" s="16"/>
      <c r="CN7" s="17"/>
      <c r="CO7" s="15"/>
      <c r="CP7" s="16"/>
      <c r="CQ7" s="17"/>
      <c r="CR7" s="15"/>
      <c r="CS7" s="16"/>
      <c r="CT7" s="17"/>
      <c r="CU7" s="15"/>
      <c r="CV7" s="16"/>
      <c r="CW7" s="17"/>
      <c r="CX7" s="15"/>
      <c r="CY7" s="16"/>
      <c r="CZ7" s="17"/>
      <c r="DA7" s="15"/>
      <c r="DB7" s="16"/>
      <c r="DC7" s="17"/>
      <c r="DD7" s="15"/>
      <c r="DE7" s="16"/>
      <c r="DF7" s="17"/>
    </row>
    <row r="8" spans="1:110" x14ac:dyDescent="0.2">
      <c r="A8" s="3">
        <v>43787</v>
      </c>
      <c r="B8" s="4">
        <v>7</v>
      </c>
      <c r="C8" s="1">
        <v>65.665633999999997</v>
      </c>
      <c r="D8" s="2">
        <v>86703200</v>
      </c>
      <c r="E8" s="1">
        <v>176.52507</v>
      </c>
      <c r="F8" s="2">
        <v>2405800</v>
      </c>
      <c r="S8" s="21">
        <v>0.33</v>
      </c>
      <c r="T8" s="12"/>
      <c r="U8" s="12"/>
      <c r="V8" s="12"/>
      <c r="W8" s="8">
        <f t="shared" si="24"/>
        <v>64.508422742589786</v>
      </c>
      <c r="X8" s="6">
        <f t="shared" si="0"/>
        <v>1.7622783591950256E-2</v>
      </c>
      <c r="Z8" s="8">
        <f t="shared" si="25"/>
        <v>64.78216560323024</v>
      </c>
      <c r="AA8" s="6">
        <f t="shared" si="1"/>
        <v>1.3454045030156219E-2</v>
      </c>
      <c r="AC8" s="24">
        <f t="shared" si="26"/>
        <v>64.975886468749991</v>
      </c>
      <c r="AD8" s="6">
        <f t="shared" si="2"/>
        <v>1.0503934695125403E-2</v>
      </c>
      <c r="AF8" s="8">
        <f t="shared" si="27"/>
        <v>65.195793013759996</v>
      </c>
      <c r="AG8" s="6">
        <f t="shared" si="3"/>
        <v>7.1550513962905056E-3</v>
      </c>
      <c r="AH8" s="9"/>
      <c r="AI8" s="9"/>
      <c r="AJ8" s="9"/>
      <c r="AK8" s="9"/>
      <c r="AL8" s="8">
        <f t="shared" si="28"/>
        <v>177.32188868232603</v>
      </c>
      <c r="AM8" s="6">
        <f t="shared" si="4"/>
        <v>4.5139122863740201E-3</v>
      </c>
      <c r="AO8" s="8">
        <f t="shared" si="29"/>
        <v>177.51065160541873</v>
      </c>
      <c r="AP8" s="6">
        <f t="shared" si="5"/>
        <v>5.5832387174169088E-3</v>
      </c>
      <c r="AR8" s="24">
        <f t="shared" si="30"/>
        <v>177.69918878124997</v>
      </c>
      <c r="AS8" s="6">
        <f t="shared" si="6"/>
        <v>6.6512863087944008E-3</v>
      </c>
      <c r="AU8" s="8">
        <f t="shared" si="31"/>
        <v>178.08093315232</v>
      </c>
      <c r="AV8" s="6">
        <f t="shared" si="7"/>
        <v>8.8138367673214948E-3</v>
      </c>
      <c r="AX8" s="21">
        <v>0.33</v>
      </c>
      <c r="AY8" s="12"/>
      <c r="AZ8" s="12"/>
      <c r="BA8" s="12"/>
      <c r="BB8" s="8">
        <f t="shared" si="32"/>
        <v>0.1410360109699984</v>
      </c>
      <c r="BC8" s="8">
        <f t="shared" si="8"/>
        <v>65.116922479719989</v>
      </c>
      <c r="BD8" s="6">
        <f t="shared" si="9"/>
        <v>0.54871152028000836</v>
      </c>
      <c r="BF8" s="8">
        <f t="shared" si="33"/>
        <v>0.18802319300446355</v>
      </c>
      <c r="BG8" s="8">
        <f t="shared" si="10"/>
        <v>65.16390966175446</v>
      </c>
      <c r="BH8" s="6">
        <f t="shared" si="11"/>
        <v>0.50172433824553764</v>
      </c>
      <c r="BI8" s="16"/>
      <c r="BJ8" s="8">
        <f t="shared" si="34"/>
        <v>0.25939930954539026</v>
      </c>
      <c r="BK8" s="8">
        <f t="shared" si="12"/>
        <v>65.235285778295378</v>
      </c>
      <c r="BL8" s="6">
        <f t="shared" si="13"/>
        <v>0.4303482217046195</v>
      </c>
      <c r="BM8" s="17"/>
      <c r="BN8" s="8">
        <f t="shared" si="35"/>
        <v>0.31690543143332217</v>
      </c>
      <c r="BO8" s="8">
        <f t="shared" si="14"/>
        <v>65.292791900183317</v>
      </c>
      <c r="BP8" s="6">
        <f t="shared" si="15"/>
        <v>0.37284209981667971</v>
      </c>
      <c r="BQ8" s="9"/>
      <c r="BR8" s="9"/>
      <c r="BS8" s="9"/>
      <c r="BT8" s="9"/>
      <c r="BU8" s="8">
        <f t="shared" si="36"/>
        <v>0.11662441358999762</v>
      </c>
      <c r="BV8" s="8">
        <f t="shared" si="16"/>
        <v>177.81581319483996</v>
      </c>
      <c r="BW8" s="6">
        <f t="shared" si="17"/>
        <v>1.2907431948399619</v>
      </c>
      <c r="BY8" s="8">
        <f t="shared" si="37"/>
        <v>0.18299196477737537</v>
      </c>
      <c r="BZ8" s="8">
        <f t="shared" si="18"/>
        <v>177.88218074602736</v>
      </c>
      <c r="CA8" s="6">
        <f t="shared" si="19"/>
        <v>1.3571107460273595</v>
      </c>
      <c r="CB8" s="16"/>
      <c r="CC8" s="8">
        <f t="shared" si="38"/>
        <v>0.38538596011602405</v>
      </c>
      <c r="CD8" s="8">
        <f t="shared" si="20"/>
        <v>178.084574741366</v>
      </c>
      <c r="CE8" s="6">
        <f t="shared" si="21"/>
        <v>1.5595047413659984</v>
      </c>
      <c r="CF8" s="17"/>
      <c r="CG8" s="8">
        <f t="shared" si="39"/>
        <v>0.59356623688728738</v>
      </c>
      <c r="CH8" s="8">
        <f t="shared" si="22"/>
        <v>178.29275501813726</v>
      </c>
      <c r="CI8" s="6">
        <f t="shared" si="23"/>
        <v>1.7676850181372572</v>
      </c>
      <c r="CJ8" s="16"/>
      <c r="CK8" s="17"/>
      <c r="CL8" s="15"/>
      <c r="CM8" s="16"/>
      <c r="CN8" s="17"/>
      <c r="CO8" s="15"/>
      <c r="CP8" s="16"/>
      <c r="CQ8" s="17"/>
      <c r="CR8" s="15"/>
      <c r="CS8" s="16"/>
      <c r="CT8" s="17"/>
      <c r="CU8" s="15"/>
      <c r="CV8" s="16"/>
      <c r="CW8" s="17"/>
      <c r="CX8" s="15"/>
      <c r="CY8" s="16"/>
      <c r="CZ8" s="17"/>
      <c r="DA8" s="15"/>
      <c r="DB8" s="16"/>
      <c r="DC8" s="17"/>
      <c r="DD8" s="15"/>
      <c r="DE8" s="16"/>
      <c r="DF8" s="17"/>
    </row>
    <row r="9" spans="1:110" x14ac:dyDescent="0.2">
      <c r="A9" s="3">
        <v>43788</v>
      </c>
      <c r="B9" s="4">
        <v>8</v>
      </c>
      <c r="C9" s="1">
        <v>65.466507000000007</v>
      </c>
      <c r="D9" s="2">
        <v>76167200</v>
      </c>
      <c r="E9" s="1">
        <v>176.839249</v>
      </c>
      <c r="F9" s="2">
        <v>2673200</v>
      </c>
      <c r="S9" s="21">
        <v>0.5</v>
      </c>
      <c r="T9" s="12"/>
      <c r="U9" s="12"/>
      <c r="V9" s="12"/>
      <c r="W9" s="8">
        <f t="shared" si="24"/>
        <v>64.716720768923622</v>
      </c>
      <c r="X9" s="6">
        <f t="shared" si="0"/>
        <v>1.1452974435865119E-2</v>
      </c>
      <c r="Z9" s="8">
        <f t="shared" si="25"/>
        <v>65.073710174164262</v>
      </c>
      <c r="AA9" s="6">
        <f t="shared" si="1"/>
        <v>5.9999661481212859E-3</v>
      </c>
      <c r="AC9" s="24">
        <f t="shared" si="26"/>
        <v>65.320760234375001</v>
      </c>
      <c r="AD9" s="6">
        <f t="shared" si="2"/>
        <v>2.2262798536816083E-3</v>
      </c>
      <c r="AF9" s="8">
        <f t="shared" si="27"/>
        <v>65.571665802751994</v>
      </c>
      <c r="AG9" s="6">
        <f t="shared" si="3"/>
        <v>1.6062992753223715E-3</v>
      </c>
      <c r="AH9" s="9"/>
      <c r="AI9" s="9"/>
      <c r="AJ9" s="9"/>
      <c r="AK9" s="9"/>
      <c r="AL9" s="8">
        <f t="shared" si="28"/>
        <v>177.17846131950736</v>
      </c>
      <c r="AM9" s="6">
        <f t="shared" si="4"/>
        <v>1.9181958836941677E-3</v>
      </c>
      <c r="AO9" s="8">
        <f t="shared" si="29"/>
        <v>177.18540967563052</v>
      </c>
      <c r="AP9" s="6">
        <f t="shared" si="5"/>
        <v>1.9574878178233424E-3</v>
      </c>
      <c r="AR9" s="24">
        <f t="shared" si="30"/>
        <v>177.112129390625</v>
      </c>
      <c r="AS9" s="6">
        <f t="shared" si="6"/>
        <v>1.5430985608008605E-3</v>
      </c>
      <c r="AU9" s="8">
        <f t="shared" si="31"/>
        <v>176.836242630464</v>
      </c>
      <c r="AV9" s="6">
        <f t="shared" si="7"/>
        <v>1.7000578508426293E-5</v>
      </c>
      <c r="AX9" s="21">
        <v>0.66</v>
      </c>
      <c r="AY9" s="12"/>
      <c r="AZ9" s="12"/>
      <c r="BA9" s="12"/>
      <c r="BB9" s="8">
        <f t="shared" si="32"/>
        <v>0.18180356190100078</v>
      </c>
      <c r="BC9" s="8">
        <f t="shared" si="8"/>
        <v>65.502563796276007</v>
      </c>
      <c r="BD9" s="6">
        <f t="shared" si="9"/>
        <v>3.6056796276000114E-2</v>
      </c>
      <c r="BF9" s="8">
        <f t="shared" si="33"/>
        <v>0.23978388196924397</v>
      </c>
      <c r="BG9" s="8">
        <f t="shared" si="10"/>
        <v>65.560544116344246</v>
      </c>
      <c r="BH9" s="6">
        <f t="shared" si="11"/>
        <v>9.403711634423928E-2</v>
      </c>
      <c r="BI9" s="16"/>
      <c r="BJ9" s="8">
        <f t="shared" si="34"/>
        <v>0.31581245055793949</v>
      </c>
      <c r="BK9" s="8">
        <f t="shared" si="12"/>
        <v>65.636572684932943</v>
      </c>
      <c r="BL9" s="6">
        <f t="shared" si="13"/>
        <v>0.17006568493293628</v>
      </c>
      <c r="BM9" s="17"/>
      <c r="BN9" s="8">
        <f t="shared" si="35"/>
        <v>0.34151756552200768</v>
      </c>
      <c r="BO9" s="8">
        <f t="shared" si="14"/>
        <v>65.662277799897012</v>
      </c>
      <c r="BP9" s="6">
        <f t="shared" si="15"/>
        <v>0.19577079989700508</v>
      </c>
      <c r="BQ9" s="9"/>
      <c r="BR9" s="9"/>
      <c r="BS9" s="9"/>
      <c r="BT9" s="9"/>
      <c r="BU9" s="8">
        <f t="shared" si="36"/>
        <v>-2.411234725299638E-2</v>
      </c>
      <c r="BV9" s="8">
        <f t="shared" si="16"/>
        <v>177.08801704337199</v>
      </c>
      <c r="BW9" s="6">
        <f t="shared" si="17"/>
        <v>0.24876804337199587</v>
      </c>
      <c r="BY9" s="8">
        <f t="shared" si="37"/>
        <v>-7.1124982505399406E-2</v>
      </c>
      <c r="BZ9" s="8">
        <f t="shared" si="18"/>
        <v>177.04100440811959</v>
      </c>
      <c r="CA9" s="6">
        <f t="shared" si="19"/>
        <v>0.20175540811959536</v>
      </c>
      <c r="CB9" s="16"/>
      <c r="CC9" s="8">
        <f t="shared" si="38"/>
        <v>-0.25642797137303364</v>
      </c>
      <c r="CD9" s="8">
        <f t="shared" si="20"/>
        <v>176.85570141925197</v>
      </c>
      <c r="CE9" s="6">
        <f t="shared" si="21"/>
        <v>1.645241925197638E-2</v>
      </c>
      <c r="CF9" s="17"/>
      <c r="CG9" s="8">
        <f t="shared" si="39"/>
        <v>-0.4453843153235012</v>
      </c>
      <c r="CH9" s="8">
        <f t="shared" si="22"/>
        <v>176.66674507530149</v>
      </c>
      <c r="CI9" s="6">
        <f t="shared" si="23"/>
        <v>0.1725039246985034</v>
      </c>
      <c r="CJ9" s="16"/>
      <c r="CK9" s="17"/>
      <c r="CL9" s="15"/>
      <c r="CM9" s="16"/>
      <c r="CN9" s="17"/>
      <c r="CO9" s="15"/>
      <c r="CP9" s="16"/>
      <c r="CQ9" s="17"/>
      <c r="CR9" s="15"/>
      <c r="CS9" s="16"/>
      <c r="CT9" s="17"/>
      <c r="CU9" s="15"/>
      <c r="CV9" s="16"/>
      <c r="CW9" s="17"/>
      <c r="CX9" s="15"/>
      <c r="CY9" s="16"/>
      <c r="CZ9" s="17"/>
      <c r="DA9" s="15"/>
      <c r="DB9" s="16"/>
      <c r="DC9" s="17"/>
      <c r="DD9" s="15"/>
      <c r="DE9" s="16"/>
      <c r="DF9" s="17"/>
    </row>
    <row r="10" spans="1:110" x14ac:dyDescent="0.2">
      <c r="A10" s="3">
        <v>43789</v>
      </c>
      <c r="B10" s="4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  <c r="S10" s="22">
        <v>0.8</v>
      </c>
      <c r="T10" s="12"/>
      <c r="U10" s="12"/>
      <c r="V10" s="12"/>
      <c r="W10" s="8">
        <f t="shared" si="24"/>
        <v>64.851682290517374</v>
      </c>
      <c r="X10" s="6">
        <f t="shared" si="0"/>
        <v>2.2766047619001482E-3</v>
      </c>
      <c r="Z10" s="8">
        <f t="shared" si="25"/>
        <v>65.203333126690055</v>
      </c>
      <c r="AA10" s="6">
        <f t="shared" si="1"/>
        <v>7.7113351141823595E-3</v>
      </c>
      <c r="AC10" s="24">
        <f t="shared" si="26"/>
        <v>65.393633617187504</v>
      </c>
      <c r="AD10" s="6">
        <f t="shared" si="2"/>
        <v>1.0652411162847901E-2</v>
      </c>
      <c r="AF10" s="8">
        <f t="shared" si="27"/>
        <v>65.487538760550407</v>
      </c>
      <c r="AG10" s="6">
        <f t="shared" si="3"/>
        <v>1.2103706255515254E-2</v>
      </c>
      <c r="AH10" s="9"/>
      <c r="AI10" s="9"/>
      <c r="AJ10" s="9"/>
      <c r="AK10" s="9"/>
      <c r="AL10" s="8">
        <f t="shared" si="28"/>
        <v>177.11740310199605</v>
      </c>
      <c r="AM10" s="6">
        <f t="shared" si="4"/>
        <v>1.796243877326827E-2</v>
      </c>
      <c r="AO10" s="8">
        <f t="shared" si="29"/>
        <v>177.07117665267242</v>
      </c>
      <c r="AP10" s="6">
        <f t="shared" si="5"/>
        <v>1.7696757432727108E-2</v>
      </c>
      <c r="AR10" s="24">
        <f t="shared" si="30"/>
        <v>176.9756891953125</v>
      </c>
      <c r="AS10" s="6">
        <f t="shared" si="6"/>
        <v>1.7147953965286986E-2</v>
      </c>
      <c r="AU10" s="8">
        <f t="shared" si="31"/>
        <v>176.8386477260928</v>
      </c>
      <c r="AV10" s="6">
        <f t="shared" si="7"/>
        <v>1.6360323468358244E-2</v>
      </c>
      <c r="AX10" s="22">
        <v>0.88</v>
      </c>
      <c r="AY10" s="12"/>
      <c r="AZ10" s="12"/>
      <c r="BA10" s="12"/>
      <c r="BB10" s="8">
        <f t="shared" si="32"/>
        <v>0.16001752608330125</v>
      </c>
      <c r="BC10" s="8">
        <f t="shared" si="8"/>
        <v>65.553651143270812</v>
      </c>
      <c r="BD10" s="6">
        <f t="shared" si="9"/>
        <v>0.8492751432708161</v>
      </c>
      <c r="BF10" s="8">
        <f t="shared" si="33"/>
        <v>0.18470341724751943</v>
      </c>
      <c r="BG10" s="8">
        <f t="shared" si="10"/>
        <v>65.578337034435023</v>
      </c>
      <c r="BH10" s="6">
        <f t="shared" si="11"/>
        <v>0.87396103443502682</v>
      </c>
      <c r="BI10" s="16"/>
      <c r="BJ10" s="8">
        <f t="shared" si="34"/>
        <v>0.1554726658459514</v>
      </c>
      <c r="BK10" s="8">
        <f t="shared" si="12"/>
        <v>65.549106283033453</v>
      </c>
      <c r="BL10" s="6">
        <f t="shared" si="13"/>
        <v>0.84473028303345643</v>
      </c>
      <c r="BM10" s="17"/>
      <c r="BN10" s="8">
        <f t="shared" si="35"/>
        <v>0.10511068473764355</v>
      </c>
      <c r="BO10" s="8">
        <f t="shared" si="14"/>
        <v>65.498744301925143</v>
      </c>
      <c r="BP10" s="6">
        <f t="shared" si="15"/>
        <v>0.79436830192514662</v>
      </c>
      <c r="BQ10" s="9"/>
      <c r="BR10" s="9"/>
      <c r="BS10" s="9"/>
      <c r="BT10" s="9"/>
      <c r="BU10" s="8">
        <f t="shared" si="36"/>
        <v>-4.6577916864897609E-2</v>
      </c>
      <c r="BV10" s="8">
        <f t="shared" si="16"/>
        <v>176.92911127844761</v>
      </c>
      <c r="BW10" s="6">
        <f t="shared" si="17"/>
        <v>2.9370302784475939</v>
      </c>
      <c r="BY10" s="8">
        <f t="shared" si="37"/>
        <v>-9.2679002731743426E-2</v>
      </c>
      <c r="BZ10" s="8">
        <f t="shared" si="18"/>
        <v>176.88301019258074</v>
      </c>
      <c r="CA10" s="6">
        <f t="shared" si="19"/>
        <v>2.8909291925807281</v>
      </c>
      <c r="CB10" s="16"/>
      <c r="CC10" s="8">
        <f t="shared" si="38"/>
        <v>-0.17723603917308309</v>
      </c>
      <c r="CD10" s="8">
        <f t="shared" si="20"/>
        <v>176.7984531561394</v>
      </c>
      <c r="CE10" s="6">
        <f t="shared" si="21"/>
        <v>2.8063721561393891</v>
      </c>
      <c r="CF10" s="17"/>
      <c r="CG10" s="8">
        <f t="shared" si="39"/>
        <v>-0.17351348971382236</v>
      </c>
      <c r="CH10" s="8">
        <f t="shared" si="22"/>
        <v>176.80217570559867</v>
      </c>
      <c r="CI10" s="6">
        <f t="shared" si="23"/>
        <v>2.810094705598658</v>
      </c>
      <c r="CJ10" s="16"/>
      <c r="CK10" s="17"/>
      <c r="CL10" s="15"/>
      <c r="CM10" s="16"/>
      <c r="CN10" s="17"/>
      <c r="CO10" s="15"/>
      <c r="CP10" s="16"/>
      <c r="CQ10" s="17"/>
      <c r="CR10" s="15"/>
      <c r="CS10" s="16"/>
      <c r="CT10" s="17"/>
      <c r="CU10" s="15"/>
      <c r="CV10" s="16"/>
      <c r="CW10" s="17"/>
      <c r="CX10" s="15"/>
      <c r="CY10" s="16"/>
      <c r="CZ10" s="17"/>
      <c r="DA10" s="15"/>
      <c r="DB10" s="16"/>
      <c r="DC10" s="17"/>
      <c r="DD10" s="15"/>
      <c r="DE10" s="16"/>
      <c r="DF10" s="17"/>
    </row>
    <row r="11" spans="1:110" x14ac:dyDescent="0.2">
      <c r="A11" s="3">
        <v>43790</v>
      </c>
      <c r="B11" s="4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  <c r="S11" s="2"/>
      <c r="T11" s="2"/>
      <c r="U11" s="2"/>
      <c r="V11" s="2"/>
      <c r="W11" s="8">
        <f t="shared" si="24"/>
        <v>64.825167158224247</v>
      </c>
      <c r="X11" s="6">
        <f t="shared" si="0"/>
        <v>6.3790084244105599E-3</v>
      </c>
      <c r="Z11" s="8">
        <f t="shared" si="25"/>
        <v>65.038677274882332</v>
      </c>
      <c r="AA11" s="6">
        <f t="shared" si="1"/>
        <v>9.6936485388970789E-3</v>
      </c>
      <c r="AC11" s="24">
        <f t="shared" si="26"/>
        <v>65.04900480859375</v>
      </c>
      <c r="AD11" s="6">
        <f t="shared" si="2"/>
        <v>9.853978447659192E-3</v>
      </c>
      <c r="AF11" s="8">
        <f t="shared" si="27"/>
        <v>64.861008552110079</v>
      </c>
      <c r="AG11" s="6">
        <f t="shared" si="3"/>
        <v>6.9354285313010392E-3</v>
      </c>
      <c r="AH11" s="9"/>
      <c r="AI11" s="9"/>
      <c r="AJ11" s="9"/>
      <c r="AK11" s="9"/>
      <c r="AL11" s="8">
        <f t="shared" si="28"/>
        <v>176.55484512363677</v>
      </c>
      <c r="AM11" s="6">
        <f t="shared" si="4"/>
        <v>1.8695530847358786E-2</v>
      </c>
      <c r="AO11" s="8">
        <f t="shared" si="29"/>
        <v>176.0550750872905</v>
      </c>
      <c r="AP11" s="6">
        <f t="shared" si="5"/>
        <v>1.5811931124446389E-2</v>
      </c>
      <c r="AR11" s="24">
        <f t="shared" si="30"/>
        <v>175.48388509765624</v>
      </c>
      <c r="AS11" s="6">
        <f t="shared" si="6"/>
        <v>1.2516248758450116E-2</v>
      </c>
      <c r="AU11" s="8">
        <f t="shared" si="31"/>
        <v>174.56139434521856</v>
      </c>
      <c r="AV11" s="6">
        <f t="shared" si="7"/>
        <v>7.1936125764851862E-3</v>
      </c>
      <c r="AX11" s="2"/>
      <c r="AY11" s="2"/>
      <c r="AZ11" s="2"/>
      <c r="BA11" s="2"/>
      <c r="BB11" s="8">
        <f t="shared" si="32"/>
        <v>5.9088259147890232E-2</v>
      </c>
      <c r="BC11" s="8">
        <f t="shared" si="8"/>
        <v>65.108093067741635</v>
      </c>
      <c r="BD11" s="6">
        <f t="shared" si="9"/>
        <v>0.69382506774162778</v>
      </c>
      <c r="BF11" s="8">
        <f t="shared" si="33"/>
        <v>1.0023782719899219E-2</v>
      </c>
      <c r="BG11" s="8">
        <f t="shared" si="10"/>
        <v>65.059028591313648</v>
      </c>
      <c r="BH11" s="6">
        <f t="shared" si="11"/>
        <v>0.64476059131364138</v>
      </c>
      <c r="BI11" s="16"/>
      <c r="BJ11" s="8">
        <f t="shared" si="34"/>
        <v>-0.1745943072842541</v>
      </c>
      <c r="BK11" s="8">
        <f t="shared" si="12"/>
        <v>64.874410501309498</v>
      </c>
      <c r="BL11" s="6">
        <f t="shared" si="13"/>
        <v>0.46014250130949108</v>
      </c>
      <c r="BM11" s="17"/>
      <c r="BN11" s="8">
        <f t="shared" si="35"/>
        <v>-0.2906600693939862</v>
      </c>
      <c r="BO11" s="8">
        <f t="shared" si="14"/>
        <v>64.758344739199771</v>
      </c>
      <c r="BP11" s="6">
        <f t="shared" si="15"/>
        <v>0.34407673919976389</v>
      </c>
      <c r="BQ11" s="9"/>
      <c r="BR11" s="9"/>
      <c r="BS11" s="9"/>
      <c r="BT11" s="9"/>
      <c r="BU11" s="8">
        <f t="shared" si="36"/>
        <v>-0.33562315302316942</v>
      </c>
      <c r="BV11" s="8">
        <f t="shared" si="16"/>
        <v>175.14826194463308</v>
      </c>
      <c r="BW11" s="6">
        <f t="shared" si="17"/>
        <v>1.83362594463307</v>
      </c>
      <c r="BY11" s="8">
        <f t="shared" si="37"/>
        <v>-0.55439028405683277</v>
      </c>
      <c r="BZ11" s="8">
        <f t="shared" si="18"/>
        <v>174.9294948135994</v>
      </c>
      <c r="CA11" s="6">
        <f t="shared" si="19"/>
        <v>1.6148588135993975</v>
      </c>
      <c r="CB11" s="16"/>
      <c r="CC11" s="8">
        <f t="shared" si="38"/>
        <v>-1.0448509577719776</v>
      </c>
      <c r="CD11" s="8">
        <f t="shared" si="20"/>
        <v>174.43903413988426</v>
      </c>
      <c r="CE11" s="6">
        <f t="shared" si="21"/>
        <v>1.1243981398842493</v>
      </c>
      <c r="CF11" s="17"/>
      <c r="CG11" s="8">
        <f t="shared" si="39"/>
        <v>-1.3336092247031646</v>
      </c>
      <c r="CH11" s="8">
        <f t="shared" si="22"/>
        <v>174.15027587295307</v>
      </c>
      <c r="CI11" s="6">
        <f t="shared" si="23"/>
        <v>0.83563987295306674</v>
      </c>
      <c r="CJ11" s="16"/>
      <c r="CK11" s="17"/>
      <c r="CL11" s="15"/>
      <c r="CM11" s="16"/>
      <c r="CN11" s="17"/>
      <c r="CO11" s="15"/>
      <c r="CP11" s="16"/>
      <c r="CQ11" s="17"/>
      <c r="CR11" s="15"/>
      <c r="CS11" s="16"/>
      <c r="CT11" s="17"/>
      <c r="CU11" s="15"/>
      <c r="CV11" s="16"/>
      <c r="CW11" s="17"/>
      <c r="CX11" s="15"/>
      <c r="CY11" s="16"/>
      <c r="CZ11" s="17"/>
      <c r="DA11" s="15"/>
      <c r="DB11" s="16"/>
      <c r="DC11" s="17"/>
      <c r="DD11" s="15"/>
      <c r="DE11" s="16"/>
      <c r="DF11" s="17"/>
    </row>
    <row r="12" spans="1:110" x14ac:dyDescent="0.2">
      <c r="A12" s="3">
        <v>43791</v>
      </c>
      <c r="B12" s="4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  <c r="W12" s="8">
        <f t="shared" si="24"/>
        <v>64.751205309743881</v>
      </c>
      <c r="X12" s="6">
        <f t="shared" si="0"/>
        <v>6.1139249020383188E-3</v>
      </c>
      <c r="Z12" s="8">
        <f t="shared" si="25"/>
        <v>64.832622214171153</v>
      </c>
      <c r="AA12" s="6">
        <f t="shared" si="1"/>
        <v>7.3789929555957683E-3</v>
      </c>
      <c r="AC12" s="24">
        <f t="shared" si="26"/>
        <v>64.731636404296879</v>
      </c>
      <c r="AD12" s="6">
        <f t="shared" si="2"/>
        <v>5.8098603186666547E-3</v>
      </c>
      <c r="AF12" s="8">
        <f t="shared" si="27"/>
        <v>64.50361611042203</v>
      </c>
      <c r="AG12" s="6">
        <f t="shared" si="3"/>
        <v>2.2668468453218181E-3</v>
      </c>
      <c r="AH12" s="9"/>
      <c r="AI12" s="9"/>
      <c r="AJ12" s="9"/>
      <c r="AK12" s="9"/>
      <c r="AL12" s="8">
        <f t="shared" si="28"/>
        <v>175.97160748138216</v>
      </c>
      <c r="AM12" s="6">
        <f t="shared" si="4"/>
        <v>1.3837113851797252E-2</v>
      </c>
      <c r="AO12" s="8">
        <f t="shared" si="29"/>
        <v>175.15073018848463</v>
      </c>
      <c r="AP12" s="6">
        <f t="shared" si="5"/>
        <v>9.1077380316339687E-3</v>
      </c>
      <c r="AR12" s="24">
        <f t="shared" si="30"/>
        <v>174.39926054882812</v>
      </c>
      <c r="AS12" s="6">
        <f t="shared" si="6"/>
        <v>4.7782452144634049E-3</v>
      </c>
      <c r="AU12" s="8">
        <f t="shared" si="31"/>
        <v>173.56398766904374</v>
      </c>
      <c r="AV12" s="6">
        <f t="shared" si="7"/>
        <v>3.4068873244600802E-5</v>
      </c>
      <c r="BB12" s="8">
        <f t="shared" si="32"/>
        <v>-1.6203073541062138E-2</v>
      </c>
      <c r="BC12" s="8">
        <f t="shared" si="8"/>
        <v>64.715433330755815</v>
      </c>
      <c r="BD12" s="6">
        <f t="shared" si="9"/>
        <v>0.3577063307558177</v>
      </c>
      <c r="BF12" s="8">
        <f t="shared" si="33"/>
        <v>-9.801563899563516E-2</v>
      </c>
      <c r="BG12" s="8">
        <f t="shared" si="10"/>
        <v>64.633620765301245</v>
      </c>
      <c r="BH12" s="6">
        <f t="shared" si="11"/>
        <v>0.2758937653012481</v>
      </c>
      <c r="BI12" s="16"/>
      <c r="BJ12" s="8">
        <f t="shared" si="34"/>
        <v>-0.26882521131258169</v>
      </c>
      <c r="BK12" s="8">
        <f t="shared" si="12"/>
        <v>64.46281119298429</v>
      </c>
      <c r="BL12" s="6">
        <f t="shared" si="13"/>
        <v>0.10508419298429317</v>
      </c>
      <c r="BM12" s="17"/>
      <c r="BN12" s="8">
        <f t="shared" si="35"/>
        <v>-0.31416340410852539</v>
      </c>
      <c r="BO12" s="8">
        <f t="shared" si="14"/>
        <v>64.417473000188352</v>
      </c>
      <c r="BP12" s="6">
        <f t="shared" si="15"/>
        <v>5.9746000188354742E-2</v>
      </c>
      <c r="BQ12" s="9"/>
      <c r="BR12" s="9"/>
      <c r="BS12" s="9"/>
      <c r="BT12" s="9"/>
      <c r="BU12" s="8">
        <f t="shared" si="36"/>
        <v>-0.48542343218415895</v>
      </c>
      <c r="BV12" s="8">
        <f t="shared" si="16"/>
        <v>173.91383711664398</v>
      </c>
      <c r="BW12" s="6">
        <f t="shared" si="17"/>
        <v>0.34393611664398804</v>
      </c>
      <c r="BY12" s="8">
        <f t="shared" si="37"/>
        <v>-0.72936759143135654</v>
      </c>
      <c r="BZ12" s="8">
        <f t="shared" si="18"/>
        <v>173.66989295739677</v>
      </c>
      <c r="CA12" s="6">
        <f t="shared" si="19"/>
        <v>9.9991957396781572E-2</v>
      </c>
      <c r="CB12" s="16"/>
      <c r="CC12" s="8">
        <f t="shared" si="38"/>
        <v>-1.0711015278690295</v>
      </c>
      <c r="CD12" s="8">
        <f t="shared" si="20"/>
        <v>173.32815902095911</v>
      </c>
      <c r="CE12" s="6">
        <f t="shared" si="21"/>
        <v>0.24174197904088146</v>
      </c>
      <c r="CF12" s="17"/>
      <c r="CG12" s="8">
        <f t="shared" si="39"/>
        <v>-1.1145027099331226</v>
      </c>
      <c r="CH12" s="8">
        <f t="shared" si="22"/>
        <v>173.28475783889499</v>
      </c>
      <c r="CI12" s="6">
        <f t="shared" si="23"/>
        <v>0.28514316110499749</v>
      </c>
      <c r="CJ12" s="16"/>
      <c r="CK12" s="17"/>
      <c r="CL12" s="15"/>
      <c r="CM12" s="16"/>
      <c r="CN12" s="17"/>
      <c r="CO12" s="15"/>
      <c r="CP12" s="16"/>
      <c r="CQ12" s="17"/>
      <c r="CR12" s="15"/>
      <c r="CS12" s="16"/>
      <c r="CT12" s="17"/>
      <c r="CU12" s="15"/>
      <c r="CV12" s="16"/>
      <c r="CW12" s="17"/>
      <c r="CX12" s="15"/>
      <c r="CY12" s="16"/>
      <c r="CZ12" s="17"/>
      <c r="DA12" s="15"/>
      <c r="DB12" s="16"/>
      <c r="DC12" s="17"/>
      <c r="DD12" s="15"/>
      <c r="DE12" s="16"/>
      <c r="DF12" s="17"/>
    </row>
    <row r="13" spans="1:110" x14ac:dyDescent="0.2">
      <c r="A13" s="3">
        <v>43794</v>
      </c>
      <c r="B13" s="4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  <c r="W13" s="8">
        <f t="shared" si="24"/>
        <v>64.680379213989994</v>
      </c>
      <c r="X13" s="6">
        <f t="shared" si="0"/>
        <v>1.2304717326107894E-2</v>
      </c>
      <c r="Z13" s="8">
        <f t="shared" si="25"/>
        <v>64.675906793494676</v>
      </c>
      <c r="AA13" s="6">
        <f t="shared" si="1"/>
        <v>1.2373012977417318E-2</v>
      </c>
      <c r="AC13" s="24">
        <f t="shared" si="26"/>
        <v>64.544681702148438</v>
      </c>
      <c r="AD13" s="6">
        <f t="shared" si="2"/>
        <v>1.4376872652734367E-2</v>
      </c>
      <c r="AF13" s="8">
        <f t="shared" si="27"/>
        <v>64.386904822084404</v>
      </c>
      <c r="AG13" s="6">
        <f t="shared" si="3"/>
        <v>1.6786188770666847E-2</v>
      </c>
      <c r="AH13" s="9"/>
      <c r="AI13" s="9"/>
      <c r="AJ13" s="9"/>
      <c r="AK13" s="9"/>
      <c r="AL13" s="8">
        <f t="shared" si="28"/>
        <v>175.5393003147334</v>
      </c>
      <c r="AM13" s="6">
        <f t="shared" si="4"/>
        <v>1.2950762229925432E-2</v>
      </c>
      <c r="AO13" s="8">
        <f t="shared" si="29"/>
        <v>174.6290565562847</v>
      </c>
      <c r="AP13" s="6">
        <f t="shared" si="5"/>
        <v>7.6981942449643155E-3</v>
      </c>
      <c r="AR13" s="24">
        <f t="shared" si="30"/>
        <v>173.98458077441404</v>
      </c>
      <c r="AS13" s="6">
        <f t="shared" si="6"/>
        <v>3.9792422307194869E-3</v>
      </c>
      <c r="AU13" s="8">
        <f t="shared" si="31"/>
        <v>173.56871833380876</v>
      </c>
      <c r="AV13" s="6">
        <f t="shared" si="7"/>
        <v>1.5795051038274524E-3</v>
      </c>
      <c r="BB13" s="8">
        <f t="shared" si="32"/>
        <v>-5.0353399262537867E-2</v>
      </c>
      <c r="BC13" s="8">
        <f t="shared" si="8"/>
        <v>64.494328302885904</v>
      </c>
      <c r="BD13" s="6">
        <f t="shared" si="9"/>
        <v>0.99183969711410214</v>
      </c>
      <c r="BF13" s="8">
        <f t="shared" si="33"/>
        <v>-0.127365529836061</v>
      </c>
      <c r="BG13" s="8">
        <f t="shared" si="10"/>
        <v>64.417316172312383</v>
      </c>
      <c r="BH13" s="6">
        <f t="shared" si="11"/>
        <v>1.0688518276876238</v>
      </c>
      <c r="BI13" s="16"/>
      <c r="BJ13" s="8">
        <f t="shared" si="34"/>
        <v>-0.21479067526424869</v>
      </c>
      <c r="BK13" s="8">
        <f t="shared" si="12"/>
        <v>64.329891026884184</v>
      </c>
      <c r="BL13" s="6">
        <f t="shared" si="13"/>
        <v>1.1562769731158227</v>
      </c>
      <c r="BM13" s="17"/>
      <c r="BN13" s="8">
        <f t="shared" si="35"/>
        <v>-0.20221974638365092</v>
      </c>
      <c r="BO13" s="8">
        <f t="shared" si="14"/>
        <v>64.34246195576479</v>
      </c>
      <c r="BP13" s="6">
        <f t="shared" si="15"/>
        <v>1.1437060442352163</v>
      </c>
      <c r="BQ13" s="9"/>
      <c r="BR13" s="9"/>
      <c r="BS13" s="9"/>
      <c r="BT13" s="9"/>
      <c r="BU13" s="8">
        <f t="shared" si="36"/>
        <v>-0.47127470063014371</v>
      </c>
      <c r="BV13" s="8">
        <f t="shared" si="16"/>
        <v>173.51330607378389</v>
      </c>
      <c r="BW13" s="6">
        <f t="shared" si="17"/>
        <v>0.21830807378390205</v>
      </c>
      <c r="BY13" s="8">
        <f t="shared" si="37"/>
        <v>-0.6255206118156561</v>
      </c>
      <c r="BZ13" s="8">
        <f t="shared" si="18"/>
        <v>173.35906016259838</v>
      </c>
      <c r="CA13" s="6">
        <f t="shared" si="19"/>
        <v>6.4062162598389705E-2</v>
      </c>
      <c r="CB13" s="16"/>
      <c r="CC13" s="8">
        <f t="shared" si="38"/>
        <v>-0.63786317058876452</v>
      </c>
      <c r="CD13" s="8">
        <f t="shared" si="20"/>
        <v>173.34671760382528</v>
      </c>
      <c r="CE13" s="6">
        <f t="shared" si="21"/>
        <v>5.1719603825290505E-2</v>
      </c>
      <c r="CF13" s="17"/>
      <c r="CG13" s="8">
        <f t="shared" si="39"/>
        <v>-0.49865852667636745</v>
      </c>
      <c r="CH13" s="8">
        <f t="shared" si="22"/>
        <v>173.48592224773768</v>
      </c>
      <c r="CI13" s="6">
        <f t="shared" si="23"/>
        <v>0.19092424773768357</v>
      </c>
      <c r="CJ13" s="16"/>
      <c r="CK13" s="17"/>
      <c r="CL13" s="15"/>
      <c r="CM13" s="16"/>
      <c r="CN13" s="17"/>
      <c r="CO13" s="15"/>
      <c r="CP13" s="16"/>
      <c r="CQ13" s="17"/>
      <c r="CR13" s="15"/>
      <c r="CS13" s="16"/>
      <c r="CT13" s="17"/>
      <c r="CU13" s="15"/>
      <c r="CV13" s="16"/>
      <c r="CW13" s="17"/>
      <c r="CX13" s="15"/>
      <c r="CY13" s="16"/>
      <c r="CZ13" s="17"/>
      <c r="DA13" s="15"/>
      <c r="DB13" s="16"/>
      <c r="DC13" s="17"/>
      <c r="DD13" s="15"/>
      <c r="DE13" s="16"/>
      <c r="DF13" s="17"/>
    </row>
    <row r="14" spans="1:110" x14ac:dyDescent="0.2">
      <c r="A14" s="3">
        <v>43795</v>
      </c>
      <c r="B14" s="4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  <c r="W14" s="8">
        <f t="shared" si="24"/>
        <v>64.825421195471804</v>
      </c>
      <c r="X14" s="6">
        <f t="shared" si="0"/>
        <v>2.2992570972030033E-3</v>
      </c>
      <c r="Z14" s="8">
        <f t="shared" si="25"/>
        <v>64.943292991641428</v>
      </c>
      <c r="AA14" s="6">
        <f t="shared" si="1"/>
        <v>4.851419485931363E-4</v>
      </c>
      <c r="AC14" s="24">
        <f t="shared" si="26"/>
        <v>65.015424851074215</v>
      </c>
      <c r="AD14" s="6">
        <f t="shared" si="2"/>
        <v>6.2500910659319818E-4</v>
      </c>
      <c r="AF14" s="8">
        <f t="shared" si="27"/>
        <v>65.266315364416883</v>
      </c>
      <c r="AG14" s="6">
        <f t="shared" si="3"/>
        <v>4.4863592826986315E-3</v>
      </c>
      <c r="AH14" s="9"/>
      <c r="AI14" s="9"/>
      <c r="AJ14" s="9"/>
      <c r="AK14" s="9"/>
      <c r="AL14" s="8">
        <f t="shared" si="28"/>
        <v>175.13532589808139</v>
      </c>
      <c r="AM14" s="6">
        <f t="shared" si="4"/>
        <v>7.591848375862524E-4</v>
      </c>
      <c r="AO14" s="8">
        <f t="shared" si="29"/>
        <v>174.18881723271073</v>
      </c>
      <c r="AP14" s="6">
        <f t="shared" si="5"/>
        <v>6.1595236070110995E-3</v>
      </c>
      <c r="AR14" s="24">
        <f t="shared" si="30"/>
        <v>173.63978938720703</v>
      </c>
      <c r="AS14" s="6">
        <f t="shared" si="6"/>
        <v>9.2920214573148259E-3</v>
      </c>
      <c r="AU14" s="8">
        <f t="shared" si="31"/>
        <v>173.34974206676173</v>
      </c>
      <c r="AV14" s="6">
        <f t="shared" si="7"/>
        <v>1.0946896734082771E-2</v>
      </c>
      <c r="BB14" s="8">
        <f t="shared" si="32"/>
        <v>5.3865910375125142E-2</v>
      </c>
      <c r="BC14" s="8">
        <f t="shared" si="8"/>
        <v>65.069290761449338</v>
      </c>
      <c r="BD14" s="6">
        <f t="shared" si="9"/>
        <v>9.447576144933123E-2</v>
      </c>
      <c r="BF14" s="8">
        <f t="shared" si="33"/>
        <v>7.0010334155345605E-2</v>
      </c>
      <c r="BG14" s="8">
        <f t="shared" si="10"/>
        <v>65.085435185229557</v>
      </c>
      <c r="BH14" s="6">
        <f t="shared" si="11"/>
        <v>0.11062018522954986</v>
      </c>
      <c r="BI14" s="16"/>
      <c r="BJ14" s="8">
        <f t="shared" si="34"/>
        <v>0.23766164870116838</v>
      </c>
      <c r="BK14" s="8">
        <f t="shared" si="12"/>
        <v>65.253086499775378</v>
      </c>
      <c r="BL14" s="6">
        <f t="shared" si="13"/>
        <v>0.27827149977537147</v>
      </c>
      <c r="BM14" s="17"/>
      <c r="BN14" s="8">
        <f t="shared" si="35"/>
        <v>0.38998760148864581</v>
      </c>
      <c r="BO14" s="8">
        <f t="shared" si="14"/>
        <v>65.405412452562857</v>
      </c>
      <c r="BP14" s="6">
        <f t="shared" si="15"/>
        <v>0.43059745256284998</v>
      </c>
      <c r="BQ14" s="9"/>
      <c r="BR14" s="9"/>
      <c r="BS14" s="9"/>
      <c r="BT14" s="9"/>
      <c r="BU14" s="8">
        <f t="shared" si="36"/>
        <v>-0.44597803794551705</v>
      </c>
      <c r="BV14" s="8">
        <f t="shared" si="16"/>
        <v>173.19381134926152</v>
      </c>
      <c r="BW14" s="6">
        <f t="shared" si="17"/>
        <v>2.0745756507384669</v>
      </c>
      <c r="BY14" s="8">
        <f t="shared" si="37"/>
        <v>-0.53287996769480295</v>
      </c>
      <c r="BZ14" s="8">
        <f t="shared" si="18"/>
        <v>173.10690941951222</v>
      </c>
      <c r="CA14" s="6">
        <f t="shared" si="19"/>
        <v>2.1614775804877695</v>
      </c>
      <c r="CB14" s="16"/>
      <c r="CC14" s="8">
        <f t="shared" si="38"/>
        <v>-0.44443579355680674</v>
      </c>
      <c r="CD14" s="8">
        <f t="shared" si="20"/>
        <v>173.19535359365022</v>
      </c>
      <c r="CE14" s="6">
        <f t="shared" si="21"/>
        <v>2.0730334063497651</v>
      </c>
      <c r="CF14" s="17"/>
      <c r="CG14" s="8">
        <f t="shared" si="39"/>
        <v>-0.36325544394333315</v>
      </c>
      <c r="CH14" s="8">
        <f t="shared" si="22"/>
        <v>173.2765339432637</v>
      </c>
      <c r="CI14" s="6">
        <f t="shared" si="23"/>
        <v>1.9918530567362893</v>
      </c>
      <c r="CJ14" s="16"/>
      <c r="CK14" s="17"/>
      <c r="CL14" s="15"/>
      <c r="CM14" s="16"/>
      <c r="CN14" s="17"/>
      <c r="CO14" s="15"/>
      <c r="CP14" s="16"/>
      <c r="CQ14" s="17"/>
      <c r="CR14" s="15"/>
      <c r="CS14" s="16"/>
      <c r="CT14" s="17"/>
      <c r="CU14" s="15"/>
      <c r="CV14" s="16"/>
      <c r="CW14" s="17"/>
      <c r="CX14" s="15"/>
      <c r="CY14" s="16"/>
      <c r="CZ14" s="17"/>
      <c r="DA14" s="15"/>
      <c r="DB14" s="16"/>
      <c r="DC14" s="17"/>
      <c r="DD14" s="15"/>
      <c r="DE14" s="16"/>
      <c r="DF14" s="17"/>
    </row>
    <row r="15" spans="1:110" x14ac:dyDescent="0.2">
      <c r="A15" s="3">
        <v>43796</v>
      </c>
      <c r="B15" s="4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  <c r="W15" s="8">
        <f t="shared" si="24"/>
        <v>64.852312080286879</v>
      </c>
      <c r="X15" s="6">
        <f t="shared" si="0"/>
        <v>1.5114498458874281E-2</v>
      </c>
      <c r="Z15" s="8">
        <f t="shared" si="25"/>
        <v>64.953695254399761</v>
      </c>
      <c r="AA15" s="6">
        <f t="shared" si="1"/>
        <v>1.3574833717848815E-2</v>
      </c>
      <c r="AC15" s="24">
        <f t="shared" si="26"/>
        <v>64.995119925537111</v>
      </c>
      <c r="AD15" s="6">
        <f t="shared" si="2"/>
        <v>1.2945734203882743E-2</v>
      </c>
      <c r="AF15" s="8">
        <f t="shared" si="27"/>
        <v>65.033115072883376</v>
      </c>
      <c r="AG15" s="6">
        <f t="shared" si="3"/>
        <v>1.2368717463077439E-2</v>
      </c>
      <c r="AH15" s="9"/>
      <c r="AI15" s="9"/>
      <c r="AJ15" s="9"/>
      <c r="AK15" s="9"/>
      <c r="AL15" s="8">
        <f t="shared" si="28"/>
        <v>175.15927689642675</v>
      </c>
      <c r="AM15" s="6">
        <f t="shared" si="4"/>
        <v>5.6355655514681467E-3</v>
      </c>
      <c r="AO15" s="8">
        <f t="shared" si="29"/>
        <v>174.54507525591617</v>
      </c>
      <c r="AP15" s="6">
        <f t="shared" si="5"/>
        <v>9.1223364363741833E-3</v>
      </c>
      <c r="AR15" s="24">
        <f t="shared" si="30"/>
        <v>174.45408819360352</v>
      </c>
      <c r="AS15" s="6">
        <f t="shared" si="6"/>
        <v>9.6388623113476766E-3</v>
      </c>
      <c r="AU15" s="8">
        <f t="shared" si="31"/>
        <v>174.88465801335232</v>
      </c>
      <c r="AV15" s="6">
        <f t="shared" si="7"/>
        <v>7.194553777473767E-3</v>
      </c>
      <c r="BB15" s="8">
        <f t="shared" si="32"/>
        <v>3.9031743192679283E-2</v>
      </c>
      <c r="BC15" s="8">
        <f t="shared" si="8"/>
        <v>65.034151668729791</v>
      </c>
      <c r="BD15" s="6">
        <f t="shared" si="9"/>
        <v>0.81341333127021187</v>
      </c>
      <c r="BF15" s="8">
        <f t="shared" si="33"/>
        <v>4.0206298456837174E-2</v>
      </c>
      <c r="BG15" s="8">
        <f t="shared" si="10"/>
        <v>65.035326223993948</v>
      </c>
      <c r="BH15" s="6">
        <f t="shared" si="11"/>
        <v>0.81223877600605476</v>
      </c>
      <c r="BI15" s="16"/>
      <c r="BJ15" s="8">
        <f t="shared" si="34"/>
        <v>6.7403709703908493E-2</v>
      </c>
      <c r="BK15" s="8">
        <f t="shared" si="12"/>
        <v>65.062523635241021</v>
      </c>
      <c r="BL15" s="6">
        <f t="shared" si="13"/>
        <v>0.78504136475898179</v>
      </c>
      <c r="BM15" s="17"/>
      <c r="BN15" s="8">
        <f t="shared" si="35"/>
        <v>2.8930177705985827E-2</v>
      </c>
      <c r="BO15" s="8">
        <f t="shared" si="14"/>
        <v>65.024050103243098</v>
      </c>
      <c r="BP15" s="6">
        <f t="shared" si="15"/>
        <v>0.82351489675690459</v>
      </c>
      <c r="BQ15" s="9"/>
      <c r="BR15" s="9"/>
      <c r="BS15" s="9"/>
      <c r="BT15" s="9"/>
      <c r="BU15" s="8">
        <f t="shared" si="36"/>
        <v>-0.19392266907711495</v>
      </c>
      <c r="BV15" s="8">
        <f t="shared" si="16"/>
        <v>174.2601655245264</v>
      </c>
      <c r="BW15" s="6">
        <f t="shared" si="17"/>
        <v>1.8918274754736046</v>
      </c>
      <c r="BY15" s="8">
        <f t="shared" si="37"/>
        <v>-8.8310972244675101E-2</v>
      </c>
      <c r="BZ15" s="8">
        <f t="shared" si="18"/>
        <v>174.36577722135885</v>
      </c>
      <c r="CA15" s="6">
        <f t="shared" si="19"/>
        <v>1.7862157786411501</v>
      </c>
      <c r="CB15" s="16"/>
      <c r="CC15" s="8">
        <f t="shared" si="38"/>
        <v>0.38632904241237143</v>
      </c>
      <c r="CD15" s="8">
        <f t="shared" si="20"/>
        <v>174.8404172360159</v>
      </c>
      <c r="CE15" s="6">
        <f t="shared" si="21"/>
        <v>1.3115757639841092</v>
      </c>
      <c r="CF15" s="17"/>
      <c r="CG15" s="8">
        <f t="shared" si="39"/>
        <v>0.67299229635571434</v>
      </c>
      <c r="CH15" s="8">
        <f t="shared" si="22"/>
        <v>175.12708048995924</v>
      </c>
      <c r="CI15" s="6">
        <f t="shared" si="23"/>
        <v>1.0249125100407639</v>
      </c>
      <c r="CJ15" s="16"/>
      <c r="CK15" s="17"/>
      <c r="CL15" s="15"/>
      <c r="CM15" s="16"/>
      <c r="CN15" s="17"/>
      <c r="CO15" s="15"/>
      <c r="CP15" s="16"/>
      <c r="CQ15" s="17"/>
      <c r="CR15" s="15"/>
      <c r="CS15" s="16"/>
      <c r="CT15" s="17"/>
      <c r="CU15" s="15"/>
      <c r="CV15" s="16"/>
      <c r="CW15" s="17"/>
      <c r="CX15" s="15"/>
      <c r="CY15" s="16"/>
      <c r="CZ15" s="17"/>
      <c r="DA15" s="15"/>
      <c r="DB15" s="16"/>
      <c r="DC15" s="17"/>
      <c r="DD15" s="15"/>
      <c r="DE15" s="16"/>
      <c r="DF15" s="17"/>
    </row>
    <row r="16" spans="1:110" x14ac:dyDescent="0.2">
      <c r="A16" s="3">
        <v>43798</v>
      </c>
      <c r="B16" s="4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  <c r="W16" s="8">
        <f t="shared" si="24"/>
        <v>65.031457605835243</v>
      </c>
      <c r="X16" s="6">
        <f t="shared" si="0"/>
        <v>1.0213572405329725E-2</v>
      </c>
      <c r="Z16" s="8">
        <f t="shared" si="25"/>
        <v>65.248672270447841</v>
      </c>
      <c r="AA16" s="6">
        <f t="shared" si="1"/>
        <v>6.9075396817331004E-3</v>
      </c>
      <c r="AC16" s="24">
        <f t="shared" si="26"/>
        <v>65.421342462768564</v>
      </c>
      <c r="AD16" s="6">
        <f t="shared" si="2"/>
        <v>4.2794790615160059E-3</v>
      </c>
      <c r="AF16" s="8">
        <f t="shared" si="27"/>
        <v>65.684675014576683</v>
      </c>
      <c r="AG16" s="6">
        <f t="shared" si="3"/>
        <v>2.7152667479048544E-4</v>
      </c>
      <c r="AH16" s="9"/>
      <c r="AI16" s="9"/>
      <c r="AJ16" s="9"/>
      <c r="AK16" s="9"/>
      <c r="AL16" s="8">
        <f t="shared" si="28"/>
        <v>175.33796579506992</v>
      </c>
      <c r="AM16" s="6">
        <f t="shared" si="4"/>
        <v>2.2883221107531737E-4</v>
      </c>
      <c r="AO16" s="8">
        <f t="shared" si="29"/>
        <v>175.07535811146383</v>
      </c>
      <c r="AP16" s="6">
        <f t="shared" si="5"/>
        <v>1.2692333990274908E-3</v>
      </c>
      <c r="AR16" s="24">
        <f t="shared" si="30"/>
        <v>175.30304059680176</v>
      </c>
      <c r="AS16" s="6">
        <f t="shared" si="6"/>
        <v>2.9598747175513873E-5</v>
      </c>
      <c r="AU16" s="8">
        <f t="shared" si="31"/>
        <v>175.89852600267045</v>
      </c>
      <c r="AV16" s="6">
        <f t="shared" si="7"/>
        <v>3.4265907757411933E-3</v>
      </c>
      <c r="BB16" s="8">
        <f t="shared" si="32"/>
        <v>0.11646990200043407</v>
      </c>
      <c r="BC16" s="8">
        <f t="shared" si="8"/>
        <v>65.537812364768996</v>
      </c>
      <c r="BD16" s="6">
        <f t="shared" si="9"/>
        <v>0.16470263523100925</v>
      </c>
      <c r="BF16" s="8">
        <f t="shared" si="33"/>
        <v>0.16759165725246045</v>
      </c>
      <c r="BG16" s="8">
        <f t="shared" si="10"/>
        <v>65.588934120021023</v>
      </c>
      <c r="BH16" s="6">
        <f t="shared" si="11"/>
        <v>0.11358087997898281</v>
      </c>
      <c r="BI16" s="16"/>
      <c r="BJ16" s="8">
        <f t="shared" si="34"/>
        <v>0.30422413587208796</v>
      </c>
      <c r="BK16" s="8">
        <f t="shared" si="12"/>
        <v>65.725566598640654</v>
      </c>
      <c r="BL16" s="6">
        <f t="shared" si="13"/>
        <v>2.3051598640648763E-2</v>
      </c>
      <c r="BM16" s="17"/>
      <c r="BN16" s="8">
        <f t="shared" si="35"/>
        <v>0.37854745408839713</v>
      </c>
      <c r="BO16" s="8">
        <f t="shared" si="14"/>
        <v>65.799889916856955</v>
      </c>
      <c r="BP16" s="6">
        <f t="shared" si="15"/>
        <v>9.7374916856949767E-2</v>
      </c>
      <c r="BQ16" s="9"/>
      <c r="BR16" s="9"/>
      <c r="BS16" s="9"/>
      <c r="BT16" s="9"/>
      <c r="BU16" s="8">
        <f t="shared" si="36"/>
        <v>1.4652345377956011E-2</v>
      </c>
      <c r="BV16" s="8">
        <f t="shared" si="16"/>
        <v>175.31769294217972</v>
      </c>
      <c r="BW16" s="6">
        <f t="shared" si="17"/>
        <v>1.9840942179712329E-2</v>
      </c>
      <c r="BY16" s="8">
        <f t="shared" si="37"/>
        <v>0.22098594165148686</v>
      </c>
      <c r="BZ16" s="8">
        <f t="shared" si="18"/>
        <v>175.52402653845326</v>
      </c>
      <c r="CA16" s="6">
        <f t="shared" si="19"/>
        <v>0.22617453845325031</v>
      </c>
      <c r="CB16" s="16"/>
      <c r="CC16" s="8">
        <f t="shared" si="38"/>
        <v>0.69166046053104457</v>
      </c>
      <c r="CD16" s="8">
        <f t="shared" si="20"/>
        <v>175.9947010573328</v>
      </c>
      <c r="CE16" s="6">
        <f t="shared" si="21"/>
        <v>0.69684905733279834</v>
      </c>
      <c r="CF16" s="17"/>
      <c r="CG16" s="8">
        <f t="shared" si="39"/>
        <v>0.82783719037713677</v>
      </c>
      <c r="CH16" s="8">
        <f t="shared" si="22"/>
        <v>176.13087778717889</v>
      </c>
      <c r="CI16" s="6">
        <f t="shared" si="23"/>
        <v>0.83302578717888309</v>
      </c>
      <c r="CJ16" s="16"/>
      <c r="CK16" s="17"/>
      <c r="CL16" s="15"/>
      <c r="CM16" s="16"/>
      <c r="CN16" s="17"/>
      <c r="CO16" s="15"/>
      <c r="CP16" s="16"/>
      <c r="CQ16" s="17"/>
      <c r="CR16" s="15"/>
      <c r="CS16" s="16"/>
      <c r="CT16" s="17"/>
      <c r="CU16" s="15"/>
      <c r="CV16" s="16"/>
      <c r="CW16" s="17"/>
      <c r="CX16" s="15"/>
      <c r="CY16" s="16"/>
      <c r="CZ16" s="17"/>
      <c r="DA16" s="15"/>
      <c r="DB16" s="16"/>
      <c r="DC16" s="17"/>
      <c r="DD16" s="15"/>
      <c r="DE16" s="16"/>
      <c r="DF16" s="17"/>
    </row>
    <row r="17" spans="1:110" x14ac:dyDescent="0.2">
      <c r="A17" s="3">
        <v>43801</v>
      </c>
      <c r="B17" s="4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  <c r="W17" s="8">
        <f t="shared" si="24"/>
        <v>65.152247936784903</v>
      </c>
      <c r="X17" s="6">
        <f t="shared" si="0"/>
        <v>3.2244806904105352E-3</v>
      </c>
      <c r="Z17" s="8">
        <f t="shared" si="25"/>
        <v>65.398440371200053</v>
      </c>
      <c r="AA17" s="6">
        <f t="shared" si="1"/>
        <v>7.0153902136811577E-3</v>
      </c>
      <c r="AC17" s="24">
        <f t="shared" si="26"/>
        <v>65.561928731384285</v>
      </c>
      <c r="AD17" s="6">
        <f t="shared" si="2"/>
        <v>9.5328094960348796E-3</v>
      </c>
      <c r="AF17" s="8">
        <f t="shared" si="27"/>
        <v>65.698947002915347</v>
      </c>
      <c r="AG17" s="6">
        <f t="shared" si="3"/>
        <v>1.1642638222669458E-2</v>
      </c>
      <c r="AH17" s="9"/>
      <c r="AI17" s="9"/>
      <c r="AJ17" s="9"/>
      <c r="AK17" s="9"/>
      <c r="AL17" s="8">
        <f t="shared" si="28"/>
        <v>175.33074531195734</v>
      </c>
      <c r="AM17" s="6">
        <f t="shared" si="4"/>
        <v>2.4457824884093055E-2</v>
      </c>
      <c r="AO17" s="8">
        <f t="shared" si="29"/>
        <v>175.14878109468077</v>
      </c>
      <c r="AP17" s="6">
        <f t="shared" si="5"/>
        <v>2.3394607671925187E-2</v>
      </c>
      <c r="AR17" s="24">
        <f t="shared" si="30"/>
        <v>175.30044629840089</v>
      </c>
      <c r="AS17" s="6">
        <f t="shared" si="6"/>
        <v>2.4280787699491147E-2</v>
      </c>
      <c r="AU17" s="8">
        <f t="shared" si="31"/>
        <v>175.41798680053409</v>
      </c>
      <c r="AV17" s="6">
        <f t="shared" si="7"/>
        <v>2.496757704118318E-2</v>
      </c>
      <c r="BB17" s="8">
        <f t="shared" si="32"/>
        <v>0.1212931753234914</v>
      </c>
      <c r="BC17" s="8">
        <f t="shared" si="8"/>
        <v>65.683221906707772</v>
      </c>
      <c r="BD17" s="6">
        <f t="shared" si="9"/>
        <v>0.74038090670777024</v>
      </c>
      <c r="BF17" s="8">
        <f t="shared" si="33"/>
        <v>0.15867987900233632</v>
      </c>
      <c r="BG17" s="8">
        <f t="shared" si="10"/>
        <v>65.72060861038662</v>
      </c>
      <c r="BH17" s="6">
        <f t="shared" si="11"/>
        <v>0.77776761038661846</v>
      </c>
      <c r="BI17" s="16"/>
      <c r="BJ17" s="8">
        <f t="shared" si="34"/>
        <v>0.19622314348288553</v>
      </c>
      <c r="BK17" s="8">
        <f t="shared" si="12"/>
        <v>65.758151874867167</v>
      </c>
      <c r="BL17" s="6">
        <f t="shared" si="13"/>
        <v>0.81531087486716558</v>
      </c>
      <c r="BM17" s="17"/>
      <c r="BN17" s="8">
        <f t="shared" si="35"/>
        <v>0.16914161087244184</v>
      </c>
      <c r="BO17" s="8">
        <f t="shared" si="14"/>
        <v>65.731070342256729</v>
      </c>
      <c r="BP17" s="6">
        <f t="shared" si="15"/>
        <v>0.78822934225672725</v>
      </c>
      <c r="BQ17" s="9"/>
      <c r="BR17" s="9"/>
      <c r="BS17" s="9"/>
      <c r="BT17" s="9"/>
      <c r="BU17" s="8">
        <f t="shared" si="36"/>
        <v>1.1203016622188944E-2</v>
      </c>
      <c r="BV17" s="8">
        <f t="shared" si="16"/>
        <v>175.31164931502306</v>
      </c>
      <c r="BW17" s="6">
        <f t="shared" si="17"/>
        <v>4.1667363150230585</v>
      </c>
      <c r="BY17" s="8">
        <f t="shared" si="37"/>
        <v>0.14720446243420601</v>
      </c>
      <c r="BZ17" s="8">
        <f t="shared" si="18"/>
        <v>175.4476507608351</v>
      </c>
      <c r="CA17" s="6">
        <f t="shared" si="19"/>
        <v>4.3027377608351003</v>
      </c>
      <c r="CB17" s="16"/>
      <c r="CC17" s="8">
        <f t="shared" si="38"/>
        <v>0.23345231963597476</v>
      </c>
      <c r="CD17" s="8">
        <f t="shared" si="20"/>
        <v>175.53389861803686</v>
      </c>
      <c r="CE17" s="6">
        <f t="shared" si="21"/>
        <v>4.3889856180368554</v>
      </c>
      <c r="CF17" s="17"/>
      <c r="CG17" s="8">
        <f t="shared" si="39"/>
        <v>9.7057480252482606E-2</v>
      </c>
      <c r="CH17" s="8">
        <f t="shared" si="22"/>
        <v>175.39750377865337</v>
      </c>
      <c r="CI17" s="6">
        <f t="shared" si="23"/>
        <v>4.2525907786533708</v>
      </c>
      <c r="CJ17" s="16"/>
      <c r="CK17" s="17"/>
      <c r="CL17" s="15"/>
      <c r="CM17" s="16"/>
      <c r="CN17" s="17"/>
      <c r="CO17" s="15"/>
      <c r="CP17" s="16"/>
      <c r="CQ17" s="17"/>
      <c r="CR17" s="15"/>
      <c r="CS17" s="16"/>
      <c r="CT17" s="17"/>
      <c r="CU17" s="15"/>
      <c r="CV17" s="16"/>
      <c r="CW17" s="17"/>
      <c r="CX17" s="15"/>
      <c r="CY17" s="16"/>
      <c r="CZ17" s="17"/>
      <c r="DA17" s="15"/>
      <c r="DB17" s="16"/>
      <c r="DC17" s="17"/>
      <c r="DD17" s="15"/>
      <c r="DE17" s="16"/>
      <c r="DF17" s="17"/>
    </row>
    <row r="18" spans="1:110" x14ac:dyDescent="0.2">
      <c r="A18" s="3">
        <v>43802</v>
      </c>
      <c r="B18" s="4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  <c r="W18" s="8">
        <f t="shared" si="24"/>
        <v>65.114554688163622</v>
      </c>
      <c r="X18" s="6">
        <f t="shared" si="0"/>
        <v>2.084566025239603E-2</v>
      </c>
      <c r="Z18" s="8">
        <f t="shared" si="25"/>
        <v>65.248092578704032</v>
      </c>
      <c r="AA18" s="6">
        <f t="shared" si="1"/>
        <v>2.2939225611021095E-2</v>
      </c>
      <c r="AC18" s="24">
        <f t="shared" si="26"/>
        <v>65.252384865692136</v>
      </c>
      <c r="AD18" s="6">
        <f t="shared" si="2"/>
        <v>2.3006518746409153E-2</v>
      </c>
      <c r="AF18" s="8">
        <f t="shared" si="27"/>
        <v>65.094062200583068</v>
      </c>
      <c r="AG18" s="6">
        <f t="shared" si="3"/>
        <v>2.052438542966906E-2</v>
      </c>
      <c r="AH18" s="9"/>
      <c r="AI18" s="9"/>
      <c r="AJ18" s="9"/>
      <c r="AK18" s="9"/>
      <c r="AL18" s="8">
        <f t="shared" si="28"/>
        <v>174.577295495805</v>
      </c>
      <c r="AM18" s="6">
        <f t="shared" si="4"/>
        <v>3.0519142513123737E-2</v>
      </c>
      <c r="AO18" s="8">
        <f t="shared" si="29"/>
        <v>173.82750462343611</v>
      </c>
      <c r="AP18" s="6">
        <f t="shared" si="5"/>
        <v>2.6093172660266652E-2</v>
      </c>
      <c r="AR18" s="24">
        <f t="shared" si="30"/>
        <v>173.22267964920044</v>
      </c>
      <c r="AS18" s="6">
        <f t="shared" si="6"/>
        <v>2.2522927674802084E-2</v>
      </c>
      <c r="AU18" s="8">
        <f t="shared" si="31"/>
        <v>171.99952776010682</v>
      </c>
      <c r="AV18" s="6">
        <f t="shared" si="7"/>
        <v>1.5302736570728288E-2</v>
      </c>
      <c r="BB18" s="8">
        <f t="shared" si="32"/>
        <v>3.5125767120363374E-2</v>
      </c>
      <c r="BC18" s="8">
        <f t="shared" si="8"/>
        <v>65.287510632812499</v>
      </c>
      <c r="BD18" s="6">
        <f t="shared" si="9"/>
        <v>1.5025946328124959</v>
      </c>
      <c r="BF18" s="8">
        <f t="shared" si="33"/>
        <v>4.1660432531562264E-3</v>
      </c>
      <c r="BG18" s="8">
        <f t="shared" si="10"/>
        <v>65.256550908945286</v>
      </c>
      <c r="BH18" s="6">
        <f t="shared" si="11"/>
        <v>1.4716349089452834</v>
      </c>
      <c r="BI18" s="16"/>
      <c r="BJ18" s="8">
        <f t="shared" si="34"/>
        <v>-0.13758308257263713</v>
      </c>
      <c r="BK18" s="8">
        <f t="shared" si="12"/>
        <v>65.114801783119503</v>
      </c>
      <c r="BL18" s="6">
        <f t="shared" si="13"/>
        <v>1.3298857831195008</v>
      </c>
      <c r="BM18" s="17"/>
      <c r="BN18" s="8">
        <f t="shared" si="35"/>
        <v>-0.25210160850439789</v>
      </c>
      <c r="BO18" s="8">
        <f t="shared" si="14"/>
        <v>65.000283257187732</v>
      </c>
      <c r="BP18" s="6">
        <f t="shared" si="15"/>
        <v>1.2153672571877294</v>
      </c>
      <c r="BQ18" s="9"/>
      <c r="BR18" s="9"/>
      <c r="BS18" s="9"/>
      <c r="BT18" s="9"/>
      <c r="BU18" s="8">
        <f t="shared" si="36"/>
        <v>-0.40659091654233714</v>
      </c>
      <c r="BV18" s="8">
        <f t="shared" si="16"/>
        <v>172.8160887326581</v>
      </c>
      <c r="BW18" s="6">
        <f t="shared" si="17"/>
        <v>3.408953732658091</v>
      </c>
      <c r="BY18" s="8">
        <f t="shared" si="37"/>
        <v>-0.58703600440522774</v>
      </c>
      <c r="BZ18" s="8">
        <f t="shared" si="18"/>
        <v>172.63564364479521</v>
      </c>
      <c r="CA18" s="6">
        <f t="shared" si="19"/>
        <v>3.2285086447951983</v>
      </c>
      <c r="CB18" s="16"/>
      <c r="CC18" s="8">
        <f t="shared" si="38"/>
        <v>-1.2919521997960601</v>
      </c>
      <c r="CD18" s="8">
        <f t="shared" si="20"/>
        <v>171.93072744940437</v>
      </c>
      <c r="CE18" s="6">
        <f t="shared" si="21"/>
        <v>2.5235924494043616</v>
      </c>
      <c r="CF18" s="17"/>
      <c r="CG18" s="8">
        <f t="shared" si="39"/>
        <v>-1.8167877536660906</v>
      </c>
      <c r="CH18" s="8">
        <f t="shared" si="22"/>
        <v>171.40589189553435</v>
      </c>
      <c r="CI18" s="6">
        <f t="shared" si="23"/>
        <v>1.998756895534342</v>
      </c>
      <c r="CJ18" s="16"/>
      <c r="CK18" s="17"/>
      <c r="CL18" s="15"/>
      <c r="CM18" s="16"/>
      <c r="CN18" s="17"/>
      <c r="CO18" s="15"/>
      <c r="CP18" s="16"/>
      <c r="CQ18" s="17"/>
      <c r="CR18" s="15"/>
      <c r="CS18" s="16"/>
      <c r="CT18" s="17"/>
      <c r="CU18" s="15"/>
      <c r="CV18" s="16"/>
      <c r="CW18" s="17"/>
      <c r="CX18" s="15"/>
      <c r="CY18" s="16"/>
      <c r="CZ18" s="17"/>
      <c r="DA18" s="15"/>
      <c r="DB18" s="16"/>
      <c r="DC18" s="17"/>
      <c r="DD18" s="15"/>
      <c r="DE18" s="16"/>
      <c r="DF18" s="17"/>
    </row>
    <row r="19" spans="1:110" x14ac:dyDescent="0.2">
      <c r="A19" s="3">
        <v>43803</v>
      </c>
      <c r="B19" s="4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  <c r="W19" s="8">
        <f t="shared" si="24"/>
        <v>64.875219724294169</v>
      </c>
      <c r="X19" s="6">
        <f t="shared" si="0"/>
        <v>8.1949338153802474E-3</v>
      </c>
      <c r="Z19" s="8">
        <f t="shared" si="25"/>
        <v>64.765244307731706</v>
      </c>
      <c r="AA19" s="6">
        <f t="shared" si="1"/>
        <v>6.4858581730361676E-3</v>
      </c>
      <c r="AC19" s="24">
        <f t="shared" si="26"/>
        <v>64.518650432846073</v>
      </c>
      <c r="AD19" s="6">
        <f t="shared" si="2"/>
        <v>2.6536600482951899E-3</v>
      </c>
      <c r="AF19" s="8">
        <f t="shared" si="27"/>
        <v>64.046745240116607</v>
      </c>
      <c r="AG19" s="6">
        <f t="shared" si="3"/>
        <v>4.6799941045993854E-3</v>
      </c>
      <c r="AH19" s="9"/>
      <c r="AI19" s="9"/>
      <c r="AJ19" s="9"/>
      <c r="AK19" s="9"/>
      <c r="AL19" s="8">
        <f t="shared" si="28"/>
        <v>173.6466666065601</v>
      </c>
      <c r="AM19" s="6">
        <f t="shared" si="4"/>
        <v>2.1119926951683295E-2</v>
      </c>
      <c r="AO19" s="8">
        <f t="shared" si="29"/>
        <v>172.36878264770218</v>
      </c>
      <c r="AP19" s="6">
        <f t="shared" si="5"/>
        <v>1.3605398742061802E-2</v>
      </c>
      <c r="AR19" s="24">
        <f t="shared" si="30"/>
        <v>171.31490732460023</v>
      </c>
      <c r="AS19" s="6">
        <f t="shared" si="6"/>
        <v>7.4081413228895042E-3</v>
      </c>
      <c r="AU19" s="8">
        <f t="shared" si="31"/>
        <v>169.92561355202136</v>
      </c>
      <c r="AV19" s="6">
        <f t="shared" si="7"/>
        <v>7.615263320873369E-4</v>
      </c>
      <c r="BB19" s="8">
        <f t="shared" si="32"/>
        <v>-0.11864627287292191</v>
      </c>
      <c r="BC19" s="8">
        <f t="shared" si="8"/>
        <v>64.40000415997315</v>
      </c>
      <c r="BD19" s="6">
        <f t="shared" si="9"/>
        <v>5.2111159973151189E-2</v>
      </c>
      <c r="BF19" s="8">
        <f t="shared" si="33"/>
        <v>-0.23934111385958617</v>
      </c>
      <c r="BG19" s="8">
        <f t="shared" si="10"/>
        <v>64.279309318986492</v>
      </c>
      <c r="BH19" s="6">
        <f t="shared" si="11"/>
        <v>6.8583681013507203E-2</v>
      </c>
      <c r="BI19" s="16"/>
      <c r="BJ19" s="8">
        <f t="shared" si="34"/>
        <v>-0.53104297375309828</v>
      </c>
      <c r="BK19" s="8">
        <f t="shared" si="12"/>
        <v>63.987607459092978</v>
      </c>
      <c r="BL19" s="6">
        <f t="shared" si="13"/>
        <v>0.36028554090702158</v>
      </c>
      <c r="BM19" s="17"/>
      <c r="BN19" s="8">
        <f t="shared" si="35"/>
        <v>-0.67593849392506322</v>
      </c>
      <c r="BO19" s="8">
        <f t="shared" si="14"/>
        <v>63.842711938921006</v>
      </c>
      <c r="BP19" s="6">
        <f t="shared" si="15"/>
        <v>0.50518106107899285</v>
      </c>
      <c r="BQ19" s="9"/>
      <c r="BR19" s="9"/>
      <c r="BS19" s="9"/>
      <c r="BT19" s="9"/>
      <c r="BU19" s="8">
        <f t="shared" si="36"/>
        <v>-0.70682719815391304</v>
      </c>
      <c r="BV19" s="8">
        <f t="shared" si="16"/>
        <v>170.60808012644631</v>
      </c>
      <c r="BW19" s="6">
        <f t="shared" si="17"/>
        <v>0.5529651264463098</v>
      </c>
      <c r="BY19" s="8">
        <f t="shared" si="37"/>
        <v>-1.0228789900695741</v>
      </c>
      <c r="BZ19" s="8">
        <f t="shared" si="18"/>
        <v>170.29202833453064</v>
      </c>
      <c r="CA19" s="6">
        <f t="shared" si="19"/>
        <v>0.2369133345306409</v>
      </c>
      <c r="CB19" s="16"/>
      <c r="CC19" s="8">
        <f t="shared" si="38"/>
        <v>-1.6983934821668034</v>
      </c>
      <c r="CD19" s="8">
        <f t="shared" si="20"/>
        <v>169.61651384243342</v>
      </c>
      <c r="CE19" s="6">
        <f t="shared" si="21"/>
        <v>0.43860115756658047</v>
      </c>
      <c r="CF19" s="17"/>
      <c r="CG19" s="8">
        <f t="shared" si="39"/>
        <v>-1.8968541760881212</v>
      </c>
      <c r="CH19" s="8">
        <f t="shared" si="22"/>
        <v>169.41805314851212</v>
      </c>
      <c r="CI19" s="6">
        <f t="shared" si="23"/>
        <v>0.63706185148788563</v>
      </c>
      <c r="CJ19" s="16"/>
      <c r="CK19" s="17"/>
      <c r="CL19" s="15"/>
      <c r="CM19" s="16"/>
      <c r="CN19" s="17"/>
      <c r="CO19" s="15"/>
      <c r="CP19" s="16"/>
      <c r="CQ19" s="17"/>
      <c r="CR19" s="15"/>
      <c r="CS19" s="16"/>
      <c r="CT19" s="17"/>
      <c r="CU19" s="15"/>
      <c r="CV19" s="16"/>
      <c r="CW19" s="17"/>
      <c r="CX19" s="15"/>
      <c r="CY19" s="16"/>
      <c r="CZ19" s="17"/>
      <c r="DA19" s="15"/>
      <c r="DB19" s="16"/>
      <c r="DC19" s="17"/>
      <c r="DD19" s="15"/>
      <c r="DE19" s="16"/>
      <c r="DF19" s="17"/>
    </row>
    <row r="20" spans="1:110" x14ac:dyDescent="0.2">
      <c r="A20" s="3">
        <v>43804</v>
      </c>
      <c r="B20" s="4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  <c r="W20" s="8">
        <f t="shared" si="24"/>
        <v>64.780300913921224</v>
      </c>
      <c r="X20" s="6">
        <f t="shared" si="0"/>
        <v>7.8362664528144454E-3</v>
      </c>
      <c r="Z20" s="8">
        <f t="shared" si="25"/>
        <v>64.627518376180234</v>
      </c>
      <c r="AA20" s="6">
        <f t="shared" si="1"/>
        <v>1.0176257019813163E-2</v>
      </c>
      <c r="AC20" s="24">
        <f t="shared" si="26"/>
        <v>64.433271716423036</v>
      </c>
      <c r="AD20" s="6">
        <f t="shared" si="2"/>
        <v>1.3151304811422834E-2</v>
      </c>
      <c r="AF20" s="8">
        <f t="shared" si="27"/>
        <v>64.287663448023324</v>
      </c>
      <c r="AG20" s="6">
        <f t="shared" si="3"/>
        <v>1.5381415526758421E-2</v>
      </c>
      <c r="AH20" s="9"/>
      <c r="AI20" s="9"/>
      <c r="AJ20" s="9"/>
      <c r="AK20" s="9"/>
      <c r="AL20" s="8">
        <f t="shared" si="28"/>
        <v>173.0001873173793</v>
      </c>
      <c r="AM20" s="6">
        <f t="shared" si="4"/>
        <v>1.2641363951395486E-2</v>
      </c>
      <c r="AO20" s="8">
        <f t="shared" si="29"/>
        <v>171.60527232396043</v>
      </c>
      <c r="AP20" s="6">
        <f t="shared" si="5"/>
        <v>4.4763518584286389E-3</v>
      </c>
      <c r="AR20" s="24">
        <f t="shared" si="30"/>
        <v>170.6850111623001</v>
      </c>
      <c r="AS20" s="6">
        <f t="shared" si="6"/>
        <v>9.1031582318259769E-4</v>
      </c>
      <c r="AU20" s="8">
        <f t="shared" si="31"/>
        <v>170.02921471040426</v>
      </c>
      <c r="AV20" s="6">
        <f t="shared" si="7"/>
        <v>4.7489626120671711E-3</v>
      </c>
      <c r="BB20" s="8">
        <f t="shared" si="32"/>
        <v>-0.11199276158294491</v>
      </c>
      <c r="BC20" s="8">
        <f t="shared" si="8"/>
        <v>64.321278954840096</v>
      </c>
      <c r="BD20" s="6">
        <f t="shared" si="9"/>
        <v>0.97066704515989954</v>
      </c>
      <c r="BF20" s="8">
        <f t="shared" si="33"/>
        <v>-0.18853352270552487</v>
      </c>
      <c r="BG20" s="8">
        <f t="shared" si="10"/>
        <v>64.244738193717509</v>
      </c>
      <c r="BH20" s="6">
        <f t="shared" si="11"/>
        <v>1.0472078062824863</v>
      </c>
      <c r="BI20" s="16"/>
      <c r="BJ20" s="8">
        <f t="shared" si="34"/>
        <v>-0.23690456391525772</v>
      </c>
      <c r="BK20" s="8">
        <f t="shared" si="12"/>
        <v>64.196367152507776</v>
      </c>
      <c r="BL20" s="6">
        <f t="shared" si="13"/>
        <v>1.0955788474922201</v>
      </c>
      <c r="BM20" s="17"/>
      <c r="BN20" s="8">
        <f t="shared" si="35"/>
        <v>-0.15624588972328002</v>
      </c>
      <c r="BO20" s="8">
        <f t="shared" si="14"/>
        <v>64.277025826699756</v>
      </c>
      <c r="BP20" s="6">
        <f t="shared" si="15"/>
        <v>1.01492017330024</v>
      </c>
      <c r="BQ20" s="9"/>
      <c r="BR20" s="9"/>
      <c r="BS20" s="9"/>
      <c r="BT20" s="9"/>
      <c r="BU20" s="8">
        <f t="shared" si="36"/>
        <v>-0.69144099098315592</v>
      </c>
      <c r="BV20" s="8">
        <f t="shared" si="16"/>
        <v>169.99357017131695</v>
      </c>
      <c r="BW20" s="6">
        <f t="shared" si="17"/>
        <v>0.84695982868305464</v>
      </c>
      <c r="BY20" s="8">
        <f t="shared" si="37"/>
        <v>-0.89319465690565669</v>
      </c>
      <c r="BZ20" s="8">
        <f t="shared" si="18"/>
        <v>169.79181650539445</v>
      </c>
      <c r="CA20" s="6">
        <f t="shared" si="19"/>
        <v>1.0487134946055505</v>
      </c>
      <c r="CB20" s="16"/>
      <c r="CC20" s="8">
        <f t="shared" si="38"/>
        <v>-0.99318525105479738</v>
      </c>
      <c r="CD20" s="8">
        <f t="shared" si="20"/>
        <v>169.6918259112453</v>
      </c>
      <c r="CE20" s="6">
        <f t="shared" si="21"/>
        <v>1.1487040887546982</v>
      </c>
      <c r="CF20" s="17"/>
      <c r="CG20" s="8">
        <f t="shared" si="39"/>
        <v>-0.78193112395468689</v>
      </c>
      <c r="CH20" s="8">
        <f t="shared" si="22"/>
        <v>169.90308003834542</v>
      </c>
      <c r="CI20" s="6">
        <f t="shared" si="23"/>
        <v>0.93744996165457906</v>
      </c>
      <c r="CJ20" s="16"/>
      <c r="CK20" s="17"/>
      <c r="CL20" s="15"/>
      <c r="CM20" s="16"/>
      <c r="CN20" s="17"/>
      <c r="CO20" s="15"/>
      <c r="CP20" s="16"/>
      <c r="CQ20" s="17"/>
      <c r="CR20" s="15"/>
      <c r="CS20" s="16"/>
      <c r="CT20" s="17"/>
      <c r="CU20" s="15"/>
      <c r="CV20" s="16"/>
      <c r="CW20" s="17"/>
      <c r="CX20" s="15"/>
      <c r="CY20" s="16"/>
      <c r="CZ20" s="17"/>
      <c r="DA20" s="15"/>
      <c r="DB20" s="16"/>
      <c r="DC20" s="17"/>
      <c r="DD20" s="15"/>
      <c r="DE20" s="16"/>
      <c r="DF20" s="17"/>
    </row>
    <row r="21" spans="1:110" x14ac:dyDescent="0.2">
      <c r="A21" s="3">
        <v>43805</v>
      </c>
      <c r="B21" s="4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  <c r="W21" s="8">
        <f t="shared" si="24"/>
        <v>64.87239702941541</v>
      </c>
      <c r="X21" s="6">
        <f t="shared" si="0"/>
        <v>2.5254018035373627E-2</v>
      </c>
      <c r="Z21" s="8">
        <f t="shared" si="25"/>
        <v>64.846779492040753</v>
      </c>
      <c r="AA21" s="6">
        <f t="shared" si="1"/>
        <v>2.5638936625825174E-2</v>
      </c>
      <c r="AC21" s="24">
        <f t="shared" si="26"/>
        <v>64.862608858211516</v>
      </c>
      <c r="AD21" s="6">
        <f t="shared" si="2"/>
        <v>2.5401091073964314E-2</v>
      </c>
      <c r="AF21" s="8">
        <f t="shared" si="27"/>
        <v>65.09108948960467</v>
      </c>
      <c r="AG21" s="6">
        <f t="shared" si="3"/>
        <v>2.1968034988396317E-2</v>
      </c>
      <c r="AH21" s="9"/>
      <c r="AI21" s="9"/>
      <c r="AJ21" s="9"/>
      <c r="AK21" s="9"/>
      <c r="AL21" s="8">
        <f t="shared" si="28"/>
        <v>172.61144900025104</v>
      </c>
      <c r="AM21" s="6">
        <f t="shared" si="4"/>
        <v>2.0161131049704442E-3</v>
      </c>
      <c r="AO21" s="8">
        <f t="shared" si="29"/>
        <v>171.35290735705348</v>
      </c>
      <c r="AP21" s="6">
        <f t="shared" si="5"/>
        <v>5.28976963225012E-3</v>
      </c>
      <c r="AR21" s="24">
        <f t="shared" si="30"/>
        <v>170.76277058115005</v>
      </c>
      <c r="AS21" s="6">
        <f t="shared" si="6"/>
        <v>8.7155363575511478E-3</v>
      </c>
      <c r="AU21" s="8">
        <f t="shared" si="31"/>
        <v>170.67826694208085</v>
      </c>
      <c r="AV21" s="6">
        <f t="shared" si="7"/>
        <v>9.2060832387329365E-3</v>
      </c>
      <c r="BB21" s="8">
        <f t="shared" si="32"/>
        <v>-3.7267809086599379E-3</v>
      </c>
      <c r="BC21" s="8">
        <f t="shared" si="8"/>
        <v>64.858882077302852</v>
      </c>
      <c r="BD21" s="6">
        <f t="shared" si="9"/>
        <v>1.6942489226971418</v>
      </c>
      <c r="BF21" s="8">
        <f t="shared" si="33"/>
        <v>1.536379657749673E-2</v>
      </c>
      <c r="BG21" s="8">
        <f t="shared" si="10"/>
        <v>64.877972654789019</v>
      </c>
      <c r="BH21" s="6">
        <f t="shared" si="11"/>
        <v>1.6751583452109742</v>
      </c>
      <c r="BI21" s="16"/>
      <c r="BJ21" s="8">
        <f t="shared" si="34"/>
        <v>0.20281496184920916</v>
      </c>
      <c r="BK21" s="8">
        <f t="shared" si="12"/>
        <v>65.06542382006073</v>
      </c>
      <c r="BL21" s="6">
        <f t="shared" si="13"/>
        <v>1.4877071799392638</v>
      </c>
      <c r="BM21" s="17"/>
      <c r="BN21" s="8">
        <f t="shared" si="35"/>
        <v>0.35906717800706872</v>
      </c>
      <c r="BO21" s="8">
        <f t="shared" si="14"/>
        <v>65.221676036218582</v>
      </c>
      <c r="BP21" s="6">
        <f t="shared" si="15"/>
        <v>1.331454963781411</v>
      </c>
      <c r="BQ21" s="9"/>
      <c r="BR21" s="9"/>
      <c r="BS21" s="9"/>
      <c r="BT21" s="9"/>
      <c r="BU21" s="8">
        <f t="shared" si="36"/>
        <v>-0.53760090901653457</v>
      </c>
      <c r="BV21" s="8">
        <f t="shared" si="16"/>
        <v>170.22516967213352</v>
      </c>
      <c r="BW21" s="6">
        <f t="shared" si="17"/>
        <v>2.0389753278664955</v>
      </c>
      <c r="BY21" s="8">
        <f t="shared" si="37"/>
        <v>-0.57277981190630622</v>
      </c>
      <c r="BZ21" s="8">
        <f t="shared" si="18"/>
        <v>170.18999076924374</v>
      </c>
      <c r="CA21" s="6">
        <f t="shared" si="19"/>
        <v>2.0741542307562781</v>
      </c>
      <c r="CB21" s="16"/>
      <c r="CC21" s="8">
        <f t="shared" si="38"/>
        <v>-0.28636176891766363</v>
      </c>
      <c r="CD21" s="8">
        <f t="shared" si="20"/>
        <v>170.47640881223239</v>
      </c>
      <c r="CE21" s="6">
        <f t="shared" si="21"/>
        <v>1.7877361877676208</v>
      </c>
      <c r="CF21" s="17"/>
      <c r="CG21" s="8">
        <f t="shared" si="39"/>
        <v>-2.540344628660586E-2</v>
      </c>
      <c r="CH21" s="8">
        <f t="shared" si="22"/>
        <v>170.73736713486343</v>
      </c>
      <c r="CI21" s="6">
        <f t="shared" si="23"/>
        <v>1.5267778651365802</v>
      </c>
      <c r="CJ21" s="16"/>
      <c r="CK21" s="17"/>
      <c r="CL21" s="15"/>
      <c r="CM21" s="16"/>
      <c r="CN21" s="17"/>
      <c r="CO21" s="15"/>
      <c r="CP21" s="16"/>
      <c r="CQ21" s="17"/>
      <c r="CR21" s="15"/>
      <c r="CS21" s="16"/>
      <c r="CT21" s="17"/>
      <c r="CU21" s="15"/>
      <c r="CV21" s="16"/>
      <c r="CW21" s="17"/>
      <c r="CX21" s="15"/>
      <c r="CY21" s="16"/>
      <c r="CZ21" s="17"/>
      <c r="DA21" s="15"/>
      <c r="DB21" s="16"/>
      <c r="DC21" s="17"/>
      <c r="DD21" s="15"/>
      <c r="DE21" s="16"/>
      <c r="DF21" s="17"/>
    </row>
    <row r="22" spans="1:110" x14ac:dyDescent="0.2">
      <c r="A22" s="3">
        <v>43808</v>
      </c>
      <c r="B22" s="4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  <c r="W22" s="8">
        <f t="shared" si="24"/>
        <v>65.17492914412064</v>
      </c>
      <c r="X22" s="6">
        <f t="shared" si="0"/>
        <v>6.8034964925361308E-3</v>
      </c>
      <c r="Z22" s="8">
        <f t="shared" si="25"/>
        <v>65.4098754896673</v>
      </c>
      <c r="AA22" s="6">
        <f t="shared" si="1"/>
        <v>3.223164423546844E-3</v>
      </c>
      <c r="AC22" s="24">
        <f t="shared" si="26"/>
        <v>65.707869929105755</v>
      </c>
      <c r="AD22" s="6">
        <f t="shared" si="2"/>
        <v>1.3179534449585591E-3</v>
      </c>
      <c r="AF22" s="8">
        <f t="shared" si="27"/>
        <v>66.260722697920926</v>
      </c>
      <c r="AG22" s="6">
        <f t="shared" si="3"/>
        <v>9.7428408081261988E-3</v>
      </c>
      <c r="AH22" s="9"/>
      <c r="AI22" s="9"/>
      <c r="AJ22" s="9"/>
      <c r="AK22" s="9"/>
      <c r="AL22" s="8">
        <f t="shared" si="28"/>
        <v>172.54893428020588</v>
      </c>
      <c r="AM22" s="6">
        <f t="shared" si="4"/>
        <v>7.2215474628657744E-3</v>
      </c>
      <c r="AO22" s="8">
        <f t="shared" si="29"/>
        <v>171.65361577922585</v>
      </c>
      <c r="AP22" s="6">
        <f t="shared" si="5"/>
        <v>1.9952961980227116E-3</v>
      </c>
      <c r="AR22" s="24">
        <f t="shared" si="30"/>
        <v>171.51345779057505</v>
      </c>
      <c r="AS22" s="6">
        <f t="shared" si="6"/>
        <v>1.177150627857142E-3</v>
      </c>
      <c r="AU22" s="8">
        <f t="shared" si="31"/>
        <v>171.94696938841616</v>
      </c>
      <c r="AV22" s="6">
        <f t="shared" si="7"/>
        <v>3.7076920319063724E-3</v>
      </c>
      <c r="BB22" s="8">
        <f t="shared" si="32"/>
        <v>0.1660707894519198</v>
      </c>
      <c r="BC22" s="8">
        <f t="shared" si="8"/>
        <v>65.873940718557677</v>
      </c>
      <c r="BD22" s="6">
        <f t="shared" si="9"/>
        <v>0.25255671855767048</v>
      </c>
      <c r="BF22" s="8">
        <f t="shared" si="33"/>
        <v>0.28922989710202163</v>
      </c>
      <c r="BG22" s="8">
        <f t="shared" si="10"/>
        <v>65.997099826207773</v>
      </c>
      <c r="BH22" s="6">
        <f t="shared" si="11"/>
        <v>0.37571582620776667</v>
      </c>
      <c r="BI22" s="16"/>
      <c r="BJ22" s="8">
        <f t="shared" si="34"/>
        <v>0.62682939381892877</v>
      </c>
      <c r="BK22" s="8">
        <f t="shared" si="12"/>
        <v>66.334699322924678</v>
      </c>
      <c r="BL22" s="6">
        <f t="shared" si="13"/>
        <v>0.71331532292467159</v>
      </c>
      <c r="BM22" s="17"/>
      <c r="BN22" s="8">
        <f t="shared" si="35"/>
        <v>0.78691780374777831</v>
      </c>
      <c r="BO22" s="8">
        <f t="shared" si="14"/>
        <v>66.494787732853538</v>
      </c>
      <c r="BP22" s="6">
        <f t="shared" si="15"/>
        <v>0.87340373285353223</v>
      </c>
      <c r="BQ22" s="9"/>
      <c r="BR22" s="9"/>
      <c r="BS22" s="9"/>
      <c r="BT22" s="9"/>
      <c r="BU22" s="8">
        <f t="shared" si="36"/>
        <v>-0.27994328532822854</v>
      </c>
      <c r="BV22" s="8">
        <f t="shared" si="16"/>
        <v>171.23351450524683</v>
      </c>
      <c r="BW22" s="6">
        <f t="shared" si="17"/>
        <v>7.8283494753179639E-2</v>
      </c>
      <c r="BY22" s="8">
        <f t="shared" si="37"/>
        <v>-0.13603569486697653</v>
      </c>
      <c r="BZ22" s="8">
        <f t="shared" si="18"/>
        <v>171.37742209570806</v>
      </c>
      <c r="CA22" s="6">
        <f t="shared" si="19"/>
        <v>6.5624095708045616E-2</v>
      </c>
      <c r="CB22" s="16"/>
      <c r="CC22" s="8">
        <f t="shared" si="38"/>
        <v>0.39809055678849159</v>
      </c>
      <c r="CD22" s="8">
        <f t="shared" si="20"/>
        <v>171.91154834736355</v>
      </c>
      <c r="CE22" s="6">
        <f t="shared" si="21"/>
        <v>0.59975034736353905</v>
      </c>
      <c r="CF22" s="17"/>
      <c r="CG22" s="8">
        <f t="shared" si="39"/>
        <v>0.65755633073960351</v>
      </c>
      <c r="CH22" s="8">
        <f t="shared" si="22"/>
        <v>172.17101412131464</v>
      </c>
      <c r="CI22" s="6">
        <f t="shared" si="23"/>
        <v>0.85921612131463121</v>
      </c>
      <c r="CJ22" s="16"/>
      <c r="CK22" s="17"/>
      <c r="CL22" s="15"/>
      <c r="CM22" s="16"/>
      <c r="CN22" s="17"/>
      <c r="CO22" s="15"/>
      <c r="CP22" s="16"/>
      <c r="CQ22" s="17"/>
      <c r="CR22" s="15"/>
      <c r="CS22" s="16"/>
      <c r="CT22" s="17"/>
      <c r="CU22" s="15"/>
      <c r="CV22" s="16"/>
      <c r="CW22" s="17"/>
      <c r="CX22" s="15"/>
      <c r="CY22" s="16"/>
      <c r="CZ22" s="17"/>
      <c r="DA22" s="15"/>
      <c r="DB22" s="16"/>
      <c r="DC22" s="17"/>
      <c r="DD22" s="15"/>
      <c r="DE22" s="16"/>
      <c r="DF22" s="17"/>
    </row>
    <row r="23" spans="1:110" x14ac:dyDescent="0.2">
      <c r="A23" s="3">
        <v>43809</v>
      </c>
      <c r="B23" s="4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  <c r="W23" s="8">
        <f t="shared" si="24"/>
        <v>65.255291018178923</v>
      </c>
      <c r="X23" s="6">
        <f t="shared" si="0"/>
        <v>1.1356838727651307E-2</v>
      </c>
      <c r="Z23" s="8">
        <f t="shared" si="25"/>
        <v>65.479673298077088</v>
      </c>
      <c r="AA23" s="6">
        <f t="shared" si="1"/>
        <v>7.9573594966074919E-3</v>
      </c>
      <c r="AC23" s="24">
        <f t="shared" si="26"/>
        <v>65.66462696455288</v>
      </c>
      <c r="AD23" s="6">
        <f t="shared" si="2"/>
        <v>5.1552391679647288E-3</v>
      </c>
      <c r="AF23" s="8">
        <f t="shared" si="27"/>
        <v>65.749251739584196</v>
      </c>
      <c r="AG23" s="6">
        <f t="shared" si="3"/>
        <v>3.8731407541270865E-3</v>
      </c>
      <c r="AH23" s="9"/>
      <c r="AI23" s="9"/>
      <c r="AJ23" s="9"/>
      <c r="AK23" s="9"/>
      <c r="AL23" s="8">
        <f t="shared" si="28"/>
        <v>172.32624974976883</v>
      </c>
      <c r="AM23" s="6">
        <f t="shared" si="4"/>
        <v>8.5226775924526713E-3</v>
      </c>
      <c r="AO23" s="8">
        <f t="shared" si="29"/>
        <v>171.54081591208131</v>
      </c>
      <c r="AP23" s="6">
        <f t="shared" si="5"/>
        <v>3.9260021689082871E-3</v>
      </c>
      <c r="AR23" s="24">
        <f t="shared" si="30"/>
        <v>171.41262789528753</v>
      </c>
      <c r="AS23" s="6">
        <f t="shared" si="6"/>
        <v>3.1757942225283226E-3</v>
      </c>
      <c r="AU23" s="8">
        <f t="shared" si="31"/>
        <v>171.43883227768325</v>
      </c>
      <c r="AV23" s="6">
        <f t="shared" si="7"/>
        <v>3.3291528311950908E-3</v>
      </c>
      <c r="BB23" s="8">
        <f t="shared" si="32"/>
        <v>0.124208038650961</v>
      </c>
      <c r="BC23" s="8">
        <f t="shared" si="8"/>
        <v>65.788835003203843</v>
      </c>
      <c r="BD23" s="6">
        <f t="shared" si="9"/>
        <v>0.21606299679615404</v>
      </c>
      <c r="BF23" s="8">
        <f t="shared" si="33"/>
        <v>0.17951385275590595</v>
      </c>
      <c r="BG23" s="8">
        <f t="shared" si="10"/>
        <v>65.844140817308784</v>
      </c>
      <c r="BH23" s="6">
        <f t="shared" si="11"/>
        <v>0.16075718269121353</v>
      </c>
      <c r="BI23" s="16"/>
      <c r="BJ23" s="8">
        <f t="shared" si="34"/>
        <v>0.18458163729353874</v>
      </c>
      <c r="BK23" s="8">
        <f t="shared" si="12"/>
        <v>65.849208601846414</v>
      </c>
      <c r="BL23" s="6">
        <f t="shared" si="13"/>
        <v>0.15568939815358362</v>
      </c>
      <c r="BM23" s="17"/>
      <c r="BN23" s="8">
        <f t="shared" si="35"/>
        <v>5.6376327643204056E-2</v>
      </c>
      <c r="BO23" s="8">
        <f t="shared" si="14"/>
        <v>65.721003292196087</v>
      </c>
      <c r="BP23" s="6">
        <f t="shared" si="15"/>
        <v>0.2838947078039098</v>
      </c>
      <c r="BQ23" s="9"/>
      <c r="BR23" s="9"/>
      <c r="BS23" s="9"/>
      <c r="BT23" s="9"/>
      <c r="BU23" s="8">
        <f t="shared" si="36"/>
        <v>-0.24412060732008642</v>
      </c>
      <c r="BV23" s="8">
        <f t="shared" si="16"/>
        <v>171.16850728796743</v>
      </c>
      <c r="BW23" s="6">
        <f t="shared" si="17"/>
        <v>0.29852728796743122</v>
      </c>
      <c r="BY23" s="8">
        <f t="shared" si="37"/>
        <v>-0.12441778100575521</v>
      </c>
      <c r="BZ23" s="8">
        <f t="shared" si="18"/>
        <v>171.28821011428178</v>
      </c>
      <c r="CA23" s="6">
        <f t="shared" si="19"/>
        <v>0.41823011428178347</v>
      </c>
      <c r="CB23" s="16"/>
      <c r="CC23" s="8">
        <f t="shared" si="38"/>
        <v>6.8803058418325277E-2</v>
      </c>
      <c r="CD23" s="8">
        <f t="shared" si="20"/>
        <v>171.48143095370585</v>
      </c>
      <c r="CE23" s="6">
        <f t="shared" si="21"/>
        <v>0.61145095370585523</v>
      </c>
      <c r="CF23" s="17"/>
      <c r="CG23" s="8">
        <f t="shared" si="39"/>
        <v>-9.8235481642633821E-3</v>
      </c>
      <c r="CH23" s="8">
        <f t="shared" si="22"/>
        <v>171.40280434712326</v>
      </c>
      <c r="CI23" s="6">
        <f t="shared" si="23"/>
        <v>0.53282434712326676</v>
      </c>
      <c r="CJ23" s="16"/>
      <c r="CK23" s="17"/>
      <c r="CL23" s="15"/>
      <c r="CM23" s="16"/>
      <c r="CN23" s="17"/>
      <c r="CO23" s="15"/>
      <c r="CP23" s="16"/>
      <c r="CQ23" s="17"/>
      <c r="CR23" s="15"/>
      <c r="CS23" s="16"/>
      <c r="CT23" s="17"/>
      <c r="CU23" s="15"/>
      <c r="CV23" s="16"/>
      <c r="CW23" s="17"/>
      <c r="CX23" s="15"/>
      <c r="CY23" s="16"/>
      <c r="CZ23" s="17"/>
      <c r="DA23" s="15"/>
      <c r="DB23" s="16"/>
      <c r="DC23" s="17"/>
      <c r="DD23" s="15"/>
      <c r="DE23" s="16"/>
      <c r="DF23" s="17"/>
    </row>
    <row r="24" spans="1:110" x14ac:dyDescent="0.2">
      <c r="A24" s="3">
        <v>43810</v>
      </c>
      <c r="B24" s="4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  <c r="W24" s="8">
        <f t="shared" si="24"/>
        <v>65.39022027490671</v>
      </c>
      <c r="X24" s="6">
        <f t="shared" si="0"/>
        <v>1.7691199103022311E-2</v>
      </c>
      <c r="Z24" s="8">
        <f t="shared" si="25"/>
        <v>65.652997449711648</v>
      </c>
      <c r="AA24" s="6">
        <f t="shared" si="1"/>
        <v>1.3743692420822151E-2</v>
      </c>
      <c r="AC24" s="24">
        <f t="shared" si="26"/>
        <v>65.834762482276432</v>
      </c>
      <c r="AD24" s="6">
        <f t="shared" si="2"/>
        <v>1.1013171091591669E-2</v>
      </c>
      <c r="AF24" s="8">
        <f t="shared" si="27"/>
        <v>65.95376874791684</v>
      </c>
      <c r="AG24" s="6">
        <f t="shared" si="3"/>
        <v>9.2254281904514991E-3</v>
      </c>
      <c r="AH24" s="9"/>
      <c r="AI24" s="9"/>
      <c r="AJ24" s="9"/>
      <c r="AK24" s="9"/>
      <c r="AL24" s="8">
        <f t="shared" si="28"/>
        <v>172.06412119481047</v>
      </c>
      <c r="AM24" s="6">
        <f t="shared" si="4"/>
        <v>4.2821370525735515E-3</v>
      </c>
      <c r="AO24" s="8">
        <f t="shared" si="29"/>
        <v>171.31944006109447</v>
      </c>
      <c r="AP24" s="6">
        <f t="shared" si="5"/>
        <v>8.5915323052970817E-3</v>
      </c>
      <c r="AR24" s="24">
        <f t="shared" si="30"/>
        <v>171.14130394764376</v>
      </c>
      <c r="AS24" s="6">
        <f t="shared" si="6"/>
        <v>9.6223881802303263E-3</v>
      </c>
      <c r="AU24" s="8">
        <f t="shared" si="31"/>
        <v>170.98375045553666</v>
      </c>
      <c r="AV24" s="6">
        <f t="shared" si="7"/>
        <v>1.0534134483709635E-2</v>
      </c>
      <c r="BB24" s="8">
        <f t="shared" si="32"/>
        <v>0.13339353446547905</v>
      </c>
      <c r="BC24" s="8">
        <f t="shared" si="8"/>
        <v>65.968156016741915</v>
      </c>
      <c r="BD24" s="6">
        <f t="shared" si="9"/>
        <v>0.59972998325808646</v>
      </c>
      <c r="BF24" s="8">
        <f t="shared" si="33"/>
        <v>0.17641900219522891</v>
      </c>
      <c r="BG24" s="8">
        <f t="shared" si="10"/>
        <v>66.011181484471663</v>
      </c>
      <c r="BH24" s="6">
        <f t="shared" si="11"/>
        <v>0.55670451552833811</v>
      </c>
      <c r="BI24" s="16"/>
      <c r="BJ24" s="8">
        <f t="shared" si="34"/>
        <v>0.17504719837734703</v>
      </c>
      <c r="BK24" s="8">
        <f t="shared" si="12"/>
        <v>66.009809680653774</v>
      </c>
      <c r="BL24" s="6">
        <f t="shared" si="13"/>
        <v>0.55807631934622748</v>
      </c>
      <c r="BM24" s="17"/>
      <c r="BN24" s="8">
        <f t="shared" si="35"/>
        <v>0.15648441491390963</v>
      </c>
      <c r="BO24" s="8">
        <f t="shared" si="14"/>
        <v>65.991246897190337</v>
      </c>
      <c r="BP24" s="6">
        <f t="shared" si="15"/>
        <v>0.57663910280966491</v>
      </c>
      <c r="BQ24" s="9"/>
      <c r="BR24" s="9"/>
      <c r="BS24" s="9"/>
      <c r="BT24" s="9"/>
      <c r="BU24" s="8">
        <f t="shared" si="36"/>
        <v>-0.24956127538482215</v>
      </c>
      <c r="BV24" s="8">
        <f t="shared" si="16"/>
        <v>170.89174267225894</v>
      </c>
      <c r="BW24" s="6">
        <f t="shared" si="17"/>
        <v>1.9123493277410546</v>
      </c>
      <c r="BY24" s="8">
        <f t="shared" si="37"/>
        <v>-0.17289681599629841</v>
      </c>
      <c r="BZ24" s="8">
        <f t="shared" si="18"/>
        <v>170.96840713164747</v>
      </c>
      <c r="CA24" s="6">
        <f t="shared" si="19"/>
        <v>1.83568486835253</v>
      </c>
      <c r="CB24" s="16"/>
      <c r="CC24" s="8">
        <f t="shared" si="38"/>
        <v>-0.15568076558265431</v>
      </c>
      <c r="CD24" s="8">
        <f t="shared" si="20"/>
        <v>170.98562318206112</v>
      </c>
      <c r="CE24" s="6">
        <f t="shared" si="21"/>
        <v>1.8184688179388786</v>
      </c>
      <c r="CF24" s="17"/>
      <c r="CG24" s="8">
        <f t="shared" si="39"/>
        <v>-0.23994389970622479</v>
      </c>
      <c r="CH24" s="8">
        <f t="shared" si="22"/>
        <v>170.90136004793754</v>
      </c>
      <c r="CI24" s="6">
        <f t="shared" si="23"/>
        <v>1.902731952062453</v>
      </c>
      <c r="CJ24" s="16"/>
      <c r="CK24" s="17"/>
      <c r="CL24" s="15"/>
      <c r="CM24" s="16"/>
      <c r="CN24" s="17"/>
      <c r="CO24" s="15"/>
      <c r="CP24" s="16"/>
      <c r="CQ24" s="17"/>
      <c r="CR24" s="15"/>
      <c r="CS24" s="16"/>
      <c r="CT24" s="17"/>
      <c r="CU24" s="15"/>
      <c r="CV24" s="16"/>
      <c r="CW24" s="17"/>
      <c r="CX24" s="15"/>
      <c r="CY24" s="16"/>
      <c r="CZ24" s="17"/>
      <c r="DA24" s="15"/>
      <c r="DB24" s="16"/>
      <c r="DC24" s="17"/>
      <c r="DD24" s="15"/>
      <c r="DE24" s="16"/>
      <c r="DF24" s="17"/>
    </row>
    <row r="25" spans="1:110" x14ac:dyDescent="0.2">
      <c r="A25" s="3">
        <v>43811</v>
      </c>
      <c r="B25" s="4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  <c r="W25" s="8">
        <f t="shared" si="24"/>
        <v>65.602200105423506</v>
      </c>
      <c r="X25" s="6">
        <f t="shared" si="0"/>
        <v>1.7011688906028662E-2</v>
      </c>
      <c r="Z25" s="8">
        <f t="shared" si="25"/>
        <v>65.954910671306806</v>
      </c>
      <c r="AA25" s="6">
        <f t="shared" si="1"/>
        <v>1.1726647201551438E-2</v>
      </c>
      <c r="AC25" s="24">
        <f t="shared" si="26"/>
        <v>66.201324241138224</v>
      </c>
      <c r="AD25" s="6">
        <f t="shared" si="2"/>
        <v>8.0343676979681908E-3</v>
      </c>
      <c r="AF25" s="8">
        <f t="shared" si="27"/>
        <v>66.445062549583369</v>
      </c>
      <c r="AG25" s="6">
        <f t="shared" si="3"/>
        <v>4.3821745126425777E-3</v>
      </c>
      <c r="AH25" s="9"/>
      <c r="AI25" s="9"/>
      <c r="AJ25" s="9"/>
      <c r="AK25" s="9"/>
      <c r="AL25" s="8">
        <f t="shared" si="28"/>
        <v>172.19731593974458</v>
      </c>
      <c r="AM25" s="6">
        <f t="shared" si="4"/>
        <v>1.1263645716068051E-2</v>
      </c>
      <c r="AO25" s="8">
        <f t="shared" si="29"/>
        <v>171.80937520093329</v>
      </c>
      <c r="AP25" s="6">
        <f t="shared" si="5"/>
        <v>1.3491154952650545E-2</v>
      </c>
      <c r="AR25" s="24">
        <f t="shared" si="30"/>
        <v>171.97269797382188</v>
      </c>
      <c r="AS25" s="6">
        <f t="shared" si="6"/>
        <v>1.2553375161158821E-2</v>
      </c>
      <c r="AU25" s="8">
        <f t="shared" si="31"/>
        <v>172.44002369110734</v>
      </c>
      <c r="AV25" s="6">
        <f t="shared" si="7"/>
        <v>9.8700468906204111E-3</v>
      </c>
      <c r="BB25" s="8">
        <f t="shared" si="32"/>
        <v>0.18002717934474166</v>
      </c>
      <c r="BC25" s="8">
        <f t="shared" si="8"/>
        <v>66.381351420482972</v>
      </c>
      <c r="BD25" s="6">
        <f t="shared" si="9"/>
        <v>0.3561665795170228</v>
      </c>
      <c r="BF25" s="8">
        <f t="shared" si="33"/>
        <v>0.23916611189519471</v>
      </c>
      <c r="BG25" s="8">
        <f t="shared" si="10"/>
        <v>66.440490353033425</v>
      </c>
      <c r="BH25" s="6">
        <f t="shared" si="11"/>
        <v>0.29702764696656914</v>
      </c>
      <c r="BI25" s="16"/>
      <c r="BJ25" s="8">
        <f t="shared" si="34"/>
        <v>0.3014468082970807</v>
      </c>
      <c r="BK25" s="8">
        <f t="shared" si="12"/>
        <v>66.50277104943531</v>
      </c>
      <c r="BL25" s="6">
        <f t="shared" si="13"/>
        <v>0.2347469505646842</v>
      </c>
      <c r="BM25" s="17"/>
      <c r="BN25" s="8">
        <f t="shared" si="35"/>
        <v>0.3413524775880461</v>
      </c>
      <c r="BO25" s="8">
        <f t="shared" si="14"/>
        <v>66.54267671872627</v>
      </c>
      <c r="BP25" s="6">
        <f t="shared" si="15"/>
        <v>0.19484128127372458</v>
      </c>
      <c r="BQ25" s="9"/>
      <c r="BR25" s="9"/>
      <c r="BS25" s="9"/>
      <c r="BT25" s="9"/>
      <c r="BU25" s="8">
        <f t="shared" si="36"/>
        <v>-3.337021507223431E-2</v>
      </c>
      <c r="BV25" s="8">
        <f t="shared" si="16"/>
        <v>171.93932775874964</v>
      </c>
      <c r="BW25" s="6">
        <f t="shared" si="17"/>
        <v>2.21965324125037</v>
      </c>
      <c r="BY25" s="8">
        <f t="shared" si="37"/>
        <v>0.1585191619212587</v>
      </c>
      <c r="BZ25" s="8">
        <f t="shared" si="18"/>
        <v>172.13121713574313</v>
      </c>
      <c r="CA25" s="6">
        <f t="shared" si="19"/>
        <v>2.0277638642568832</v>
      </c>
      <c r="CB25" s="16"/>
      <c r="CC25" s="8">
        <f t="shared" si="38"/>
        <v>0.49578859697945477</v>
      </c>
      <c r="CD25" s="8">
        <f t="shared" si="20"/>
        <v>172.46848657080133</v>
      </c>
      <c r="CE25" s="6">
        <f t="shared" si="21"/>
        <v>1.6904944291986794</v>
      </c>
      <c r="CF25" s="17"/>
      <c r="CG25" s="8">
        <f t="shared" si="39"/>
        <v>0.70283347507199589</v>
      </c>
      <c r="CH25" s="8">
        <f t="shared" si="22"/>
        <v>172.67553144889388</v>
      </c>
      <c r="CI25" s="6">
        <f t="shared" si="23"/>
        <v>1.4834495511061334</v>
      </c>
      <c r="CJ25" s="16"/>
      <c r="CK25" s="17"/>
      <c r="CL25" s="15"/>
      <c r="CM25" s="16"/>
      <c r="CN25" s="17"/>
      <c r="CO25" s="15"/>
      <c r="CP25" s="16"/>
      <c r="CQ25" s="17"/>
      <c r="CR25" s="15"/>
      <c r="CS25" s="16"/>
      <c r="CT25" s="17"/>
      <c r="CU25" s="15"/>
      <c r="CV25" s="16"/>
      <c r="CW25" s="17"/>
      <c r="CX25" s="15"/>
      <c r="CY25" s="16"/>
      <c r="CZ25" s="17"/>
      <c r="DA25" s="15"/>
      <c r="DB25" s="16"/>
      <c r="DC25" s="17"/>
      <c r="DD25" s="15"/>
      <c r="DE25" s="16"/>
      <c r="DF25" s="17"/>
    </row>
    <row r="26" spans="1:110" x14ac:dyDescent="0.2">
      <c r="A26" s="3">
        <v>43812</v>
      </c>
      <c r="B26" s="4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  <c r="W26" s="8">
        <f t="shared" si="24"/>
        <v>65.806557326447276</v>
      </c>
      <c r="X26" s="6">
        <f t="shared" si="0"/>
        <v>2.7173592067635401E-2</v>
      </c>
      <c r="Z26" s="8">
        <f t="shared" si="25"/>
        <v>66.213171089775557</v>
      </c>
      <c r="AA26" s="6">
        <f t="shared" si="1"/>
        <v>2.1162570934403487E-2</v>
      </c>
      <c r="AC26" s="24">
        <f t="shared" si="26"/>
        <v>66.469421120569109</v>
      </c>
      <c r="AD26" s="6">
        <f t="shared" si="2"/>
        <v>1.7374395300890102E-2</v>
      </c>
      <c r="AF26" s="8">
        <f t="shared" si="27"/>
        <v>66.679026909916672</v>
      </c>
      <c r="AG26" s="6">
        <f t="shared" si="3"/>
        <v>1.4275767209448105E-2</v>
      </c>
      <c r="AH26" s="9"/>
      <c r="AI26" s="9"/>
      <c r="AJ26" s="9"/>
      <c r="AK26" s="9"/>
      <c r="AL26" s="8">
        <f t="shared" si="28"/>
        <v>172.55041565059057</v>
      </c>
      <c r="AM26" s="6">
        <f t="shared" si="4"/>
        <v>6.9408843571514191E-3</v>
      </c>
      <c r="AO26" s="8">
        <f t="shared" si="29"/>
        <v>172.58474511462529</v>
      </c>
      <c r="AP26" s="6">
        <f t="shared" si="5"/>
        <v>6.7433120298621453E-3</v>
      </c>
      <c r="AR26" s="24">
        <f t="shared" si="30"/>
        <v>173.06583948691093</v>
      </c>
      <c r="AS26" s="6">
        <f t="shared" si="6"/>
        <v>3.9745261646911903E-3</v>
      </c>
      <c r="AU26" s="8">
        <f t="shared" si="31"/>
        <v>173.81518953822149</v>
      </c>
      <c r="AV26" s="6">
        <f t="shared" si="7"/>
        <v>3.3812006369150191E-4</v>
      </c>
      <c r="BB26" s="8">
        <f t="shared" si="32"/>
        <v>0.1976411193619704</v>
      </c>
      <c r="BC26" s="8">
        <f t="shared" si="8"/>
        <v>66.667062239931084</v>
      </c>
      <c r="BD26" s="6">
        <f t="shared" si="9"/>
        <v>0.97764476006891243</v>
      </c>
      <c r="BF26" s="8">
        <f t="shared" si="33"/>
        <v>0.24871326518197259</v>
      </c>
      <c r="BG26" s="8">
        <f t="shared" si="10"/>
        <v>66.718134385751085</v>
      </c>
      <c r="BH26" s="6">
        <f t="shared" si="11"/>
        <v>0.92657261424891146</v>
      </c>
      <c r="BI26" s="16"/>
      <c r="BJ26" s="8">
        <f t="shared" si="34"/>
        <v>0.27943585524539177</v>
      </c>
      <c r="BK26" s="8">
        <f t="shared" si="12"/>
        <v>66.748856975814505</v>
      </c>
      <c r="BL26" s="6">
        <f t="shared" si="13"/>
        <v>0.89585002418549209</v>
      </c>
      <c r="BM26" s="17"/>
      <c r="BN26" s="8">
        <f t="shared" si="35"/>
        <v>0.27688755120974462</v>
      </c>
      <c r="BO26" s="8">
        <f t="shared" si="14"/>
        <v>66.746308671778849</v>
      </c>
      <c r="BP26" s="6">
        <f t="shared" si="15"/>
        <v>0.89839832822114829</v>
      </c>
      <c r="BQ26" s="9"/>
      <c r="BR26" s="9"/>
      <c r="BS26" s="9"/>
      <c r="BT26" s="9"/>
      <c r="BU26" s="8">
        <f t="shared" si="36"/>
        <v>0.19193213056002284</v>
      </c>
      <c r="BV26" s="8">
        <f t="shared" si="16"/>
        <v>173.25777161747095</v>
      </c>
      <c r="BW26" s="6">
        <f t="shared" si="17"/>
        <v>0.49866738252904952</v>
      </c>
      <c r="BY26" s="8">
        <f t="shared" si="37"/>
        <v>0.46694453780663026</v>
      </c>
      <c r="BZ26" s="8">
        <f t="shared" si="18"/>
        <v>173.53278402471756</v>
      </c>
      <c r="CA26" s="6">
        <f t="shared" si="19"/>
        <v>0.22365497528244305</v>
      </c>
      <c r="CB26" s="16"/>
      <c r="CC26" s="8">
        <f t="shared" si="38"/>
        <v>0.89004152161178851</v>
      </c>
      <c r="CD26" s="8">
        <f t="shared" si="20"/>
        <v>173.95588100852271</v>
      </c>
      <c r="CE26" s="6">
        <f t="shared" si="21"/>
        <v>0.1994420085227091</v>
      </c>
      <c r="CF26" s="17"/>
      <c r="CG26" s="8">
        <f t="shared" si="39"/>
        <v>1.0463045485270048</v>
      </c>
      <c r="CH26" s="8">
        <f t="shared" si="22"/>
        <v>174.11214403543795</v>
      </c>
      <c r="CI26" s="6">
        <f t="shared" si="23"/>
        <v>0.35570503543794985</v>
      </c>
      <c r="CJ26" s="16"/>
      <c r="CK26" s="17"/>
      <c r="CL26" s="15"/>
      <c r="CM26" s="16"/>
      <c r="CN26" s="17"/>
      <c r="CO26" s="15"/>
      <c r="CP26" s="16"/>
      <c r="CQ26" s="17"/>
      <c r="CR26" s="15"/>
      <c r="CS26" s="16"/>
      <c r="CT26" s="17"/>
      <c r="CU26" s="15"/>
      <c r="CV26" s="16"/>
      <c r="CW26" s="17"/>
      <c r="CX26" s="15"/>
      <c r="CY26" s="16"/>
      <c r="CZ26" s="17"/>
      <c r="DA26" s="15"/>
      <c r="DB26" s="16"/>
      <c r="DC26" s="17"/>
      <c r="DD26" s="15"/>
      <c r="DE26" s="16"/>
      <c r="DF26" s="17"/>
    </row>
    <row r="27" spans="1:110" x14ac:dyDescent="0.2">
      <c r="A27" s="3">
        <v>43815</v>
      </c>
      <c r="B27" s="4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  <c r="W27" s="8">
        <f t="shared" si="24"/>
        <v>66.137424267686768</v>
      </c>
      <c r="X27" s="6">
        <f t="shared" si="0"/>
        <v>3.8737044479666034E-2</v>
      </c>
      <c r="Z27" s="8">
        <f t="shared" si="25"/>
        <v>66.685577940149614</v>
      </c>
      <c r="AA27" s="6">
        <f t="shared" si="1"/>
        <v>3.07699997223999E-2</v>
      </c>
      <c r="AC27" s="24">
        <f t="shared" si="26"/>
        <v>67.057064060284546</v>
      </c>
      <c r="AD27" s="6">
        <f t="shared" si="2"/>
        <v>2.5370698952379506E-2</v>
      </c>
      <c r="AF27" s="8">
        <f t="shared" si="27"/>
        <v>67.451570981983338</v>
      </c>
      <c r="AG27" s="6">
        <f t="shared" si="3"/>
        <v>1.963680632313948E-2</v>
      </c>
      <c r="AH27" s="9"/>
      <c r="AI27" s="9"/>
      <c r="AJ27" s="9"/>
      <c r="AK27" s="9"/>
      <c r="AL27" s="8">
        <f t="shared" si="28"/>
        <v>172.76749985348428</v>
      </c>
      <c r="AM27" s="6">
        <f t="shared" si="4"/>
        <v>2.4222150404162686E-3</v>
      </c>
      <c r="AO27" s="8">
        <f t="shared" si="29"/>
        <v>172.97140409679895</v>
      </c>
      <c r="AP27" s="6">
        <f t="shared" si="5"/>
        <v>1.244850411292107E-3</v>
      </c>
      <c r="AR27" s="24">
        <f t="shared" si="30"/>
        <v>173.41113924345547</v>
      </c>
      <c r="AS27" s="6">
        <f t="shared" si="6"/>
        <v>1.2942267527723181E-3</v>
      </c>
      <c r="AU27" s="8">
        <f t="shared" si="31"/>
        <v>173.76818910764428</v>
      </c>
      <c r="AV27" s="6">
        <f t="shared" si="7"/>
        <v>3.355870365949888E-3</v>
      </c>
      <c r="BB27" s="8">
        <f t="shared" si="32"/>
        <v>0.2756414834326637</v>
      </c>
      <c r="BC27" s="8">
        <f t="shared" si="8"/>
        <v>67.332705543717211</v>
      </c>
      <c r="BD27" s="6">
        <f t="shared" si="9"/>
        <v>1.4699294562827845</v>
      </c>
      <c r="BF27" s="8">
        <f t="shared" si="33"/>
        <v>0.36056005777801575</v>
      </c>
      <c r="BG27" s="8">
        <f t="shared" si="10"/>
        <v>67.417624118062562</v>
      </c>
      <c r="BH27" s="6">
        <f t="shared" si="11"/>
        <v>1.3850108819374327</v>
      </c>
      <c r="BI27" s="16"/>
      <c r="BJ27" s="8">
        <f t="shared" si="34"/>
        <v>0.48285253099562148</v>
      </c>
      <c r="BK27" s="8">
        <f t="shared" si="12"/>
        <v>67.539916591280161</v>
      </c>
      <c r="BL27" s="6">
        <f t="shared" si="13"/>
        <v>1.2627184087198344</v>
      </c>
      <c r="BM27" s="17"/>
      <c r="BN27" s="8">
        <f t="shared" si="35"/>
        <v>0.55035229309475364</v>
      </c>
      <c r="BO27" s="8">
        <f t="shared" si="14"/>
        <v>67.607416353379293</v>
      </c>
      <c r="BP27" s="6">
        <f t="shared" si="15"/>
        <v>1.1952186466207024</v>
      </c>
      <c r="BQ27" s="9"/>
      <c r="BR27" s="9"/>
      <c r="BS27" s="9"/>
      <c r="BT27" s="9"/>
      <c r="BU27" s="8">
        <f t="shared" si="36"/>
        <v>0.22260565575692517</v>
      </c>
      <c r="BV27" s="8">
        <f t="shared" si="16"/>
        <v>173.63374489921239</v>
      </c>
      <c r="BW27" s="6">
        <f t="shared" si="17"/>
        <v>0.44674889921239469</v>
      </c>
      <c r="BY27" s="8">
        <f t="shared" si="37"/>
        <v>0.42680175999013859</v>
      </c>
      <c r="BZ27" s="8">
        <f t="shared" si="18"/>
        <v>173.83794100344559</v>
      </c>
      <c r="CA27" s="6">
        <f t="shared" si="19"/>
        <v>0.65094500344559947</v>
      </c>
      <c r="CB27" s="16"/>
      <c r="CC27" s="8">
        <f t="shared" si="38"/>
        <v>0.53051195666740081</v>
      </c>
      <c r="CD27" s="8">
        <f t="shared" si="20"/>
        <v>173.94165120012286</v>
      </c>
      <c r="CE27" s="6">
        <f t="shared" si="21"/>
        <v>0.75465520012286902</v>
      </c>
      <c r="CF27" s="17"/>
      <c r="CG27" s="8">
        <f t="shared" si="39"/>
        <v>0.42942033158243087</v>
      </c>
      <c r="CH27" s="8">
        <f t="shared" si="22"/>
        <v>173.8405595750379</v>
      </c>
      <c r="CI27" s="6">
        <f t="shared" si="23"/>
        <v>0.65356357503790719</v>
      </c>
      <c r="CJ27" s="16"/>
      <c r="CK27" s="17"/>
      <c r="CL27" s="15"/>
      <c r="CM27" s="16"/>
      <c r="CN27" s="17"/>
      <c r="CO27" s="15"/>
      <c r="CP27" s="16"/>
      <c r="CQ27" s="17"/>
      <c r="CR27" s="15"/>
      <c r="CS27" s="16"/>
      <c r="CT27" s="17"/>
      <c r="CU27" s="15"/>
      <c r="CV27" s="16"/>
      <c r="CW27" s="17"/>
      <c r="CX27" s="15"/>
      <c r="CY27" s="16"/>
      <c r="CZ27" s="17"/>
      <c r="DA27" s="15"/>
      <c r="DB27" s="16"/>
      <c r="DC27" s="17"/>
      <c r="DD27" s="15"/>
      <c r="DE27" s="16"/>
      <c r="DF27" s="17"/>
    </row>
    <row r="28" spans="1:110" x14ac:dyDescent="0.2">
      <c r="A28" s="3">
        <v>43816</v>
      </c>
      <c r="B28" s="4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  <c r="W28" s="8">
        <f t="shared" si="24"/>
        <v>66.617162199503156</v>
      </c>
      <c r="X28" s="6">
        <f t="shared" si="0"/>
        <v>3.3663492070514923E-2</v>
      </c>
      <c r="Z28" s="8">
        <f t="shared" si="25"/>
        <v>67.384206769900231</v>
      </c>
      <c r="AA28" s="6">
        <f t="shared" si="1"/>
        <v>2.2536882243395773E-2</v>
      </c>
      <c r="AC28" s="24">
        <f t="shared" si="26"/>
        <v>67.929849530142263</v>
      </c>
      <c r="AD28" s="6">
        <f t="shared" si="2"/>
        <v>1.4621887036451595E-2</v>
      </c>
      <c r="AF28" s="8">
        <f t="shared" si="27"/>
        <v>68.532422196396666</v>
      </c>
      <c r="AG28" s="6">
        <f t="shared" si="3"/>
        <v>5.8810769080012149E-3</v>
      </c>
      <c r="AH28" s="9"/>
      <c r="AI28" s="9"/>
      <c r="AJ28" s="9"/>
      <c r="AK28" s="9"/>
      <c r="AL28" s="8">
        <f t="shared" si="28"/>
        <v>172.84300915985713</v>
      </c>
      <c r="AM28" s="6">
        <f t="shared" si="4"/>
        <v>3.68066741386359E-3</v>
      </c>
      <c r="AO28" s="8">
        <f t="shared" si="29"/>
        <v>173.04254942485528</v>
      </c>
      <c r="AP28" s="6">
        <f t="shared" si="5"/>
        <v>2.5304570315440662E-3</v>
      </c>
      <c r="AR28" s="24">
        <f t="shared" si="30"/>
        <v>173.29906762172772</v>
      </c>
      <c r="AS28" s="6">
        <f t="shared" si="6"/>
        <v>1.0518086329399277E-3</v>
      </c>
      <c r="AU28" s="8">
        <f t="shared" si="31"/>
        <v>173.30323462152884</v>
      </c>
      <c r="AV28" s="6">
        <f t="shared" si="7"/>
        <v>1.0277887869483127E-3</v>
      </c>
      <c r="BB28" s="8">
        <f t="shared" si="32"/>
        <v>0.39507028071767447</v>
      </c>
      <c r="BC28" s="8">
        <f t="shared" si="8"/>
        <v>68.324919810859939</v>
      </c>
      <c r="BD28" s="6">
        <f t="shared" si="9"/>
        <v>0.61293118914005618</v>
      </c>
      <c r="BF28" s="8">
        <f t="shared" si="33"/>
        <v>0.5295944437643173</v>
      </c>
      <c r="BG28" s="8">
        <f t="shared" si="10"/>
        <v>68.459443973906588</v>
      </c>
      <c r="BH28" s="6">
        <f t="shared" si="11"/>
        <v>0.47840702609340724</v>
      </c>
      <c r="BI28" s="16"/>
      <c r="BJ28" s="8">
        <f t="shared" si="34"/>
        <v>0.74020827064460493</v>
      </c>
      <c r="BK28" s="8">
        <f t="shared" si="12"/>
        <v>68.670057800786864</v>
      </c>
      <c r="BL28" s="6">
        <f t="shared" si="13"/>
        <v>0.26779319921313061</v>
      </c>
      <c r="BM28" s="17"/>
      <c r="BN28" s="8">
        <f t="shared" si="35"/>
        <v>0.83409348864616184</v>
      </c>
      <c r="BO28" s="8">
        <f t="shared" si="14"/>
        <v>68.763943018788424</v>
      </c>
      <c r="BP28" s="6">
        <f t="shared" si="15"/>
        <v>0.17390798121157047</v>
      </c>
      <c r="BQ28" s="9"/>
      <c r="BR28" s="9"/>
      <c r="BS28" s="9"/>
      <c r="BT28" s="9"/>
      <c r="BU28" s="8">
        <f t="shared" si="36"/>
        <v>0.15567020025999007</v>
      </c>
      <c r="BV28" s="8">
        <f t="shared" si="16"/>
        <v>173.45473782198769</v>
      </c>
      <c r="BW28" s="6">
        <f t="shared" si="17"/>
        <v>2.6799178012311131E-2</v>
      </c>
      <c r="BY28" s="8">
        <f t="shared" si="37"/>
        <v>0.24897354402323518</v>
      </c>
      <c r="BZ28" s="8">
        <f t="shared" si="18"/>
        <v>173.54804116575096</v>
      </c>
      <c r="CA28" s="6">
        <f t="shared" si="19"/>
        <v>6.650416575095619E-2</v>
      </c>
      <c r="CB28" s="16"/>
      <c r="CC28" s="8">
        <f t="shared" si="38"/>
        <v>0.10640679492660099</v>
      </c>
      <c r="CD28" s="8">
        <f t="shared" si="20"/>
        <v>173.40547441665433</v>
      </c>
      <c r="CE28" s="6">
        <f t="shared" si="21"/>
        <v>7.6062583345674284E-2</v>
      </c>
      <c r="CF28" s="17"/>
      <c r="CG28" s="8">
        <f t="shared" si="39"/>
        <v>-4.7092587330528665E-2</v>
      </c>
      <c r="CH28" s="8">
        <f t="shared" si="22"/>
        <v>173.25197503439719</v>
      </c>
      <c r="CI28" s="6">
        <f t="shared" si="23"/>
        <v>0.22956196560281228</v>
      </c>
      <c r="CJ28" s="16"/>
      <c r="CK28" s="17"/>
      <c r="CL28" s="15"/>
      <c r="CM28" s="16"/>
      <c r="CN28" s="17"/>
      <c r="CO28" s="15"/>
      <c r="CP28" s="16"/>
      <c r="CQ28" s="17"/>
      <c r="CR28" s="15"/>
      <c r="CS28" s="16"/>
      <c r="CT28" s="17"/>
      <c r="CU28" s="15"/>
      <c r="CV28" s="16"/>
      <c r="CW28" s="17"/>
      <c r="CX28" s="15"/>
      <c r="CY28" s="16"/>
      <c r="CZ28" s="17"/>
      <c r="DA28" s="15"/>
      <c r="DB28" s="16"/>
      <c r="DC28" s="17"/>
      <c r="DD28" s="15"/>
      <c r="DE28" s="16"/>
      <c r="DF28" s="17"/>
    </row>
    <row r="29" spans="1:110" x14ac:dyDescent="0.2">
      <c r="A29" s="3">
        <v>43817</v>
      </c>
      <c r="B29" s="4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  <c r="W29" s="8">
        <f t="shared" si="24"/>
        <v>67.03488618359259</v>
      </c>
      <c r="X29" s="6">
        <f t="shared" si="0"/>
        <v>2.5275071323019194E-2</v>
      </c>
      <c r="Z29" s="8">
        <f t="shared" si="25"/>
        <v>67.896909365833153</v>
      </c>
      <c r="AA29" s="6">
        <f t="shared" si="1"/>
        <v>1.2740769668114734E-2</v>
      </c>
      <c r="AC29" s="24">
        <f t="shared" si="26"/>
        <v>68.433850265071129</v>
      </c>
      <c r="AD29" s="6">
        <f t="shared" si="2"/>
        <v>4.9333471526187694E-3</v>
      </c>
      <c r="AF29" s="8">
        <f t="shared" si="27"/>
        <v>68.856765239279326</v>
      </c>
      <c r="AG29" s="6">
        <f t="shared" si="3"/>
        <v>1.2160743134298788E-3</v>
      </c>
      <c r="AH29" s="9"/>
      <c r="AI29" s="9"/>
      <c r="AJ29" s="9"/>
      <c r="AK29" s="9"/>
      <c r="AL29" s="8">
        <f t="shared" si="28"/>
        <v>172.95794417108286</v>
      </c>
      <c r="AM29" s="6">
        <f t="shared" si="4"/>
        <v>8.7419303613406954E-3</v>
      </c>
      <c r="AO29" s="8">
        <f t="shared" si="29"/>
        <v>173.18741532465305</v>
      </c>
      <c r="AP29" s="6">
        <f t="shared" si="5"/>
        <v>1.0080274058266623E-2</v>
      </c>
      <c r="AR29" s="24">
        <f t="shared" si="30"/>
        <v>173.39030231086386</v>
      </c>
      <c r="AS29" s="6">
        <f t="shared" si="6"/>
        <v>1.1263571021562214E-2</v>
      </c>
      <c r="AU29" s="8">
        <f t="shared" si="31"/>
        <v>173.44587652430576</v>
      </c>
      <c r="AV29" s="6">
        <f t="shared" si="7"/>
        <v>1.1587696285737671E-2</v>
      </c>
      <c r="BB29" s="8">
        <f t="shared" si="32"/>
        <v>0.41685637155991279</v>
      </c>
      <c r="BC29" s="8">
        <f t="shared" si="8"/>
        <v>68.850706636631045</v>
      </c>
      <c r="BD29" s="6">
        <f t="shared" si="9"/>
        <v>7.7574636631041471E-2</v>
      </c>
      <c r="BF29" s="8">
        <f t="shared" si="33"/>
        <v>0.52114851984861832</v>
      </c>
      <c r="BG29" s="8">
        <f t="shared" si="10"/>
        <v>68.954998784919752</v>
      </c>
      <c r="BH29" s="6">
        <f t="shared" si="11"/>
        <v>0.18186678491974817</v>
      </c>
      <c r="BI29" s="16"/>
      <c r="BJ29" s="8">
        <f t="shared" si="34"/>
        <v>0.58431129707221707</v>
      </c>
      <c r="BK29" s="8">
        <f t="shared" si="12"/>
        <v>69.018161562143348</v>
      </c>
      <c r="BL29" s="6">
        <f t="shared" si="13"/>
        <v>0.24502956214334404</v>
      </c>
      <c r="BM29" s="17"/>
      <c r="BN29" s="8">
        <f t="shared" si="35"/>
        <v>0.54361186537494133</v>
      </c>
      <c r="BO29" s="8">
        <f t="shared" si="14"/>
        <v>68.977462130446071</v>
      </c>
      <c r="BP29" s="6">
        <f t="shared" si="15"/>
        <v>0.20433013044606696</v>
      </c>
      <c r="BQ29" s="9"/>
      <c r="BR29" s="9"/>
      <c r="BS29" s="9"/>
      <c r="BT29" s="9"/>
      <c r="BU29" s="8">
        <f t="shared" si="36"/>
        <v>0.14278309803522082</v>
      </c>
      <c r="BV29" s="8">
        <f t="shared" si="16"/>
        <v>173.53308540889907</v>
      </c>
      <c r="BW29" s="6">
        <f t="shared" si="17"/>
        <v>2.0740244088990778</v>
      </c>
      <c r="BY29" s="8">
        <f t="shared" si="37"/>
        <v>0.19691972191049498</v>
      </c>
      <c r="BZ29" s="8">
        <f t="shared" si="18"/>
        <v>173.58722203277435</v>
      </c>
      <c r="CA29" s="6">
        <f t="shared" si="19"/>
        <v>2.1281610327743579</v>
      </c>
      <c r="CB29" s="16"/>
      <c r="CC29" s="8">
        <f t="shared" si="38"/>
        <v>9.639320510489921E-2</v>
      </c>
      <c r="CD29" s="8">
        <f t="shared" si="20"/>
        <v>173.48669551596876</v>
      </c>
      <c r="CE29" s="6">
        <f t="shared" si="21"/>
        <v>2.0276345159687708</v>
      </c>
      <c r="CF29" s="17"/>
      <c r="CG29" s="8">
        <f t="shared" si="39"/>
        <v>7.4635415960143059E-2</v>
      </c>
      <c r="CH29" s="8">
        <f t="shared" si="22"/>
        <v>173.46493772682399</v>
      </c>
      <c r="CI29" s="6">
        <f t="shared" si="23"/>
        <v>2.005876726823999</v>
      </c>
      <c r="CJ29" s="16"/>
      <c r="CK29" s="17"/>
      <c r="CL29" s="15"/>
      <c r="CM29" s="16"/>
      <c r="CN29" s="17"/>
      <c r="CO29" s="15"/>
      <c r="CP29" s="16"/>
      <c r="CQ29" s="17"/>
      <c r="CR29" s="15"/>
      <c r="CS29" s="16"/>
      <c r="CT29" s="17"/>
      <c r="CU29" s="15"/>
      <c r="CV29" s="16"/>
      <c r="CW29" s="17"/>
      <c r="CX29" s="15"/>
      <c r="CY29" s="16"/>
      <c r="CZ29" s="17"/>
      <c r="DA29" s="15"/>
      <c r="DB29" s="16"/>
      <c r="DC29" s="17"/>
      <c r="DD29" s="15"/>
      <c r="DE29" s="16"/>
      <c r="DF29" s="17"/>
    </row>
    <row r="30" spans="1:110" x14ac:dyDescent="0.2">
      <c r="A30" s="3">
        <v>43818</v>
      </c>
      <c r="B30" s="4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  <c r="W30" s="8">
        <f t="shared" si="24"/>
        <v>67.347770430545935</v>
      </c>
      <c r="X30" s="6">
        <f t="shared" si="0"/>
        <v>2.1704705399592624E-2</v>
      </c>
      <c r="Z30" s="8">
        <f t="shared" si="25"/>
        <v>68.186062835108203</v>
      </c>
      <c r="AA30" s="6">
        <f t="shared" si="1"/>
        <v>9.5276502478074104E-3</v>
      </c>
      <c r="AC30" s="24">
        <f t="shared" si="26"/>
        <v>68.603491132535567</v>
      </c>
      <c r="AD30" s="6">
        <f t="shared" si="2"/>
        <v>3.4640769981570882E-3</v>
      </c>
      <c r="AF30" s="8">
        <f t="shared" si="27"/>
        <v>68.789858647855866</v>
      </c>
      <c r="AG30" s="6">
        <f t="shared" si="3"/>
        <v>7.5689809470337285E-4</v>
      </c>
      <c r="AH30" s="9"/>
      <c r="AI30" s="9"/>
      <c r="AJ30" s="9"/>
      <c r="AK30" s="9"/>
      <c r="AL30" s="8">
        <f t="shared" si="28"/>
        <v>172.68814520028795</v>
      </c>
      <c r="AM30" s="6">
        <f t="shared" si="4"/>
        <v>3.4454289489387175E-3</v>
      </c>
      <c r="AO30" s="8">
        <f t="shared" si="29"/>
        <v>172.61705839751752</v>
      </c>
      <c r="AP30" s="6">
        <f t="shared" si="5"/>
        <v>3.8556590672835919E-3</v>
      </c>
      <c r="AR30" s="24">
        <f t="shared" si="30"/>
        <v>172.42468165543193</v>
      </c>
      <c r="AS30" s="6">
        <f t="shared" si="6"/>
        <v>4.9658332571039807E-3</v>
      </c>
      <c r="AU30" s="8">
        <f t="shared" si="31"/>
        <v>171.85642410486116</v>
      </c>
      <c r="AV30" s="6">
        <f t="shared" si="7"/>
        <v>8.245153090545734E-3</v>
      </c>
      <c r="BB30" s="8">
        <f t="shared" si="32"/>
        <v>0.3674132707408177</v>
      </c>
      <c r="BC30" s="8">
        <f t="shared" si="8"/>
        <v>68.970904403276379</v>
      </c>
      <c r="BD30" s="6">
        <f t="shared" si="9"/>
        <v>0.12893940327637665</v>
      </c>
      <c r="BF30" s="8">
        <f t="shared" si="33"/>
        <v>0.40515099456183856</v>
      </c>
      <c r="BG30" s="8">
        <f t="shared" si="10"/>
        <v>69.008642127097403</v>
      </c>
      <c r="BH30" s="6">
        <f t="shared" si="11"/>
        <v>0.16667712709740101</v>
      </c>
      <c r="BI30" s="16"/>
      <c r="BJ30" s="8">
        <f t="shared" si="34"/>
        <v>0.31062881353108246</v>
      </c>
      <c r="BK30" s="8">
        <f t="shared" si="12"/>
        <v>68.914119946066648</v>
      </c>
      <c r="BL30" s="6">
        <f t="shared" si="13"/>
        <v>7.215494606664663E-2</v>
      </c>
      <c r="BM30" s="17"/>
      <c r="BN30" s="8">
        <f t="shared" si="35"/>
        <v>0.2145173872136979</v>
      </c>
      <c r="BO30" s="8">
        <f t="shared" si="14"/>
        <v>68.81800851974927</v>
      </c>
      <c r="BP30" s="6">
        <f t="shared" si="15"/>
        <v>2.3956480250731715E-2</v>
      </c>
      <c r="BQ30" s="9"/>
      <c r="BR30" s="9"/>
      <c r="BS30" s="9"/>
      <c r="BT30" s="9"/>
      <c r="BU30" s="8">
        <f t="shared" si="36"/>
        <v>-7.8897652658210152E-2</v>
      </c>
      <c r="BV30" s="8">
        <f t="shared" si="16"/>
        <v>172.34578400277371</v>
      </c>
      <c r="BW30" s="6">
        <f t="shared" si="17"/>
        <v>0.93940299722629561</v>
      </c>
      <c r="BY30" s="8">
        <f t="shared" si="37"/>
        <v>-0.18671860261250661</v>
      </c>
      <c r="BZ30" s="8">
        <f t="shared" si="18"/>
        <v>172.23796305281942</v>
      </c>
      <c r="CA30" s="6">
        <f t="shared" si="19"/>
        <v>1.0472239471805835</v>
      </c>
      <c r="CB30" s="16"/>
      <c r="CC30" s="8">
        <f t="shared" si="38"/>
        <v>-0.6045359428494107</v>
      </c>
      <c r="CD30" s="8">
        <f t="shared" si="20"/>
        <v>171.8201457125825</v>
      </c>
      <c r="CE30" s="6">
        <f t="shared" si="21"/>
        <v>1.4650412874175061</v>
      </c>
      <c r="CF30" s="17"/>
      <c r="CG30" s="8">
        <f t="shared" si="39"/>
        <v>-0.84078992686488474</v>
      </c>
      <c r="CH30" s="8">
        <f t="shared" si="22"/>
        <v>171.58389172856704</v>
      </c>
      <c r="CI30" s="6">
        <f t="shared" si="23"/>
        <v>1.7012952714329685</v>
      </c>
      <c r="CJ30" s="16"/>
      <c r="CK30" s="17"/>
      <c r="CL30" s="15"/>
      <c r="CM30" s="16"/>
      <c r="CN30" s="17"/>
      <c r="CO30" s="15"/>
      <c r="CP30" s="16"/>
      <c r="CQ30" s="17"/>
      <c r="CR30" s="15"/>
      <c r="CS30" s="16"/>
      <c r="CT30" s="17"/>
      <c r="CU30" s="15"/>
      <c r="CV30" s="16"/>
      <c r="CW30" s="17"/>
      <c r="CX30" s="15"/>
      <c r="CY30" s="16"/>
      <c r="CZ30" s="17"/>
      <c r="DA30" s="15"/>
      <c r="DB30" s="16"/>
      <c r="DC30" s="17"/>
      <c r="DD30" s="15"/>
      <c r="DE30" s="16"/>
      <c r="DF30" s="17"/>
    </row>
    <row r="31" spans="1:110" x14ac:dyDescent="0.2">
      <c r="A31" s="3">
        <v>43819</v>
      </c>
      <c r="B31" s="4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  <c r="W31" s="8">
        <f t="shared" si="24"/>
        <v>67.616725453047664</v>
      </c>
      <c r="X31" s="6">
        <f t="shared" si="0"/>
        <v>1.5759406222246749E-2</v>
      </c>
      <c r="Z31" s="8">
        <f t="shared" si="25"/>
        <v>68.402510549522489</v>
      </c>
      <c r="AA31" s="6">
        <f t="shared" si="1"/>
        <v>4.3213842719952121E-3</v>
      </c>
      <c r="AC31" s="24">
        <f t="shared" si="26"/>
        <v>68.722728066267791</v>
      </c>
      <c r="AD31" s="6">
        <f t="shared" si="2"/>
        <v>3.3975654350146901E-4</v>
      </c>
      <c r="AF31" s="8">
        <f t="shared" si="27"/>
        <v>68.83154372957118</v>
      </c>
      <c r="AG31" s="6">
        <f t="shared" si="3"/>
        <v>1.9236959067943174E-3</v>
      </c>
      <c r="AH31" s="9"/>
      <c r="AI31" s="9"/>
      <c r="AJ31" s="9"/>
      <c r="AK31" s="9"/>
      <c r="AL31" s="8">
        <f t="shared" si="28"/>
        <v>172.79561272423612</v>
      </c>
      <c r="AM31" s="6">
        <f t="shared" si="4"/>
        <v>2.316499048968542E-3</v>
      </c>
      <c r="AO31" s="8">
        <f t="shared" si="29"/>
        <v>172.83754083633673</v>
      </c>
      <c r="AP31" s="6">
        <f t="shared" si="5"/>
        <v>2.0744154392674189E-3</v>
      </c>
      <c r="AR31" s="24">
        <f t="shared" si="30"/>
        <v>172.85493432771597</v>
      </c>
      <c r="AS31" s="6">
        <f t="shared" si="6"/>
        <v>1.9739892820322025E-3</v>
      </c>
      <c r="AU31" s="8">
        <f t="shared" si="31"/>
        <v>172.99943442097222</v>
      </c>
      <c r="AV31" s="6">
        <f t="shared" si="7"/>
        <v>1.1396778278535363E-3</v>
      </c>
      <c r="BB31" s="8">
        <f t="shared" si="32"/>
        <v>0.31777800333909911</v>
      </c>
      <c r="BC31" s="8">
        <f t="shared" si="8"/>
        <v>69.040506069606892</v>
      </c>
      <c r="BD31" s="6">
        <f t="shared" si="9"/>
        <v>0.34111906960688998</v>
      </c>
      <c r="BF31" s="8">
        <f t="shared" si="33"/>
        <v>0.31079935448806595</v>
      </c>
      <c r="BG31" s="8">
        <f t="shared" si="10"/>
        <v>69.03352742075586</v>
      </c>
      <c r="BH31" s="6">
        <f t="shared" si="11"/>
        <v>0.33414042075585826</v>
      </c>
      <c r="BI31" s="16"/>
      <c r="BJ31" s="8">
        <f t="shared" si="34"/>
        <v>0.18431017286383639</v>
      </c>
      <c r="BK31" s="8">
        <f t="shared" si="12"/>
        <v>68.907038239131623</v>
      </c>
      <c r="BL31" s="6">
        <f t="shared" si="13"/>
        <v>0.20765123913162142</v>
      </c>
      <c r="BM31" s="17"/>
      <c r="BN31" s="8">
        <f t="shared" si="35"/>
        <v>0.13067058815000154</v>
      </c>
      <c r="BO31" s="8">
        <f t="shared" si="14"/>
        <v>68.853398654417788</v>
      </c>
      <c r="BP31" s="6">
        <f t="shared" si="15"/>
        <v>0.1540116544177863</v>
      </c>
      <c r="BQ31" s="9"/>
      <c r="BR31" s="9"/>
      <c r="BS31" s="9"/>
      <c r="BT31" s="9"/>
      <c r="BU31" s="8">
        <f t="shared" si="36"/>
        <v>2.2932412330240112E-2</v>
      </c>
      <c r="BV31" s="8">
        <f t="shared" si="16"/>
        <v>172.87786674004622</v>
      </c>
      <c r="BW31" s="6">
        <f t="shared" si="17"/>
        <v>0.31895625995377941</v>
      </c>
      <c r="BY31" s="8">
        <f t="shared" si="37"/>
        <v>1.6881918103354182E-2</v>
      </c>
      <c r="BZ31" s="8">
        <f t="shared" si="18"/>
        <v>172.87181624581933</v>
      </c>
      <c r="CA31" s="6">
        <f t="shared" si="19"/>
        <v>0.32500675418066294</v>
      </c>
      <c r="CB31" s="16"/>
      <c r="CC31" s="8">
        <f t="shared" si="38"/>
        <v>7.8424543138667591E-2</v>
      </c>
      <c r="CD31" s="8">
        <f t="shared" si="20"/>
        <v>172.93335887085465</v>
      </c>
      <c r="CE31" s="6">
        <f t="shared" si="21"/>
        <v>0.26346412914534767</v>
      </c>
      <c r="CF31" s="17"/>
      <c r="CG31" s="8">
        <f t="shared" si="39"/>
        <v>0.27772756038617008</v>
      </c>
      <c r="CH31" s="8">
        <f t="shared" si="22"/>
        <v>173.13266188810215</v>
      </c>
      <c r="CI31" s="6">
        <f t="shared" si="23"/>
        <v>6.4161111897846013E-2</v>
      </c>
      <c r="CJ31" s="16"/>
      <c r="CK31" s="17"/>
      <c r="CL31" s="15"/>
      <c r="CM31" s="16"/>
      <c r="CN31" s="17"/>
      <c r="CO31" s="15"/>
      <c r="CP31" s="16"/>
      <c r="CQ31" s="17"/>
      <c r="CR31" s="15"/>
      <c r="CS31" s="16"/>
      <c r="CT31" s="17"/>
      <c r="CU31" s="15"/>
      <c r="CV31" s="16"/>
      <c r="CW31" s="17"/>
      <c r="CX31" s="15"/>
      <c r="CY31" s="16"/>
      <c r="CZ31" s="17"/>
      <c r="DA31" s="15"/>
      <c r="DB31" s="16"/>
      <c r="DC31" s="17"/>
      <c r="DD31" s="15"/>
      <c r="DE31" s="16"/>
      <c r="DF31" s="17"/>
    </row>
    <row r="32" spans="1:110" x14ac:dyDescent="0.2">
      <c r="A32" s="3">
        <v>43822</v>
      </c>
      <c r="B32" s="4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  <c r="W32" s="8">
        <f t="shared" si="24"/>
        <v>67.811604531499086</v>
      </c>
      <c r="X32" s="6">
        <f t="shared" si="0"/>
        <v>2.8771480256468647E-2</v>
      </c>
      <c r="Z32" s="8">
        <f t="shared" si="25"/>
        <v>68.500479778180065</v>
      </c>
      <c r="AA32" s="6">
        <f t="shared" si="1"/>
        <v>1.8905096902994901E-2</v>
      </c>
      <c r="AC32" s="24">
        <f t="shared" si="26"/>
        <v>68.711057533133896</v>
      </c>
      <c r="AD32" s="6">
        <f t="shared" si="2"/>
        <v>1.5889106901759566E-2</v>
      </c>
      <c r="AF32" s="8">
        <f t="shared" si="27"/>
        <v>68.725818345914234</v>
      </c>
      <c r="AG32" s="6">
        <f t="shared" si="3"/>
        <v>1.5677695854256629E-2</v>
      </c>
      <c r="AH32" s="9"/>
      <c r="AI32" s="9"/>
      <c r="AJ32" s="9"/>
      <c r="AK32" s="9"/>
      <c r="AL32" s="8">
        <f t="shared" si="28"/>
        <v>172.86783057387365</v>
      </c>
      <c r="AM32" s="6">
        <f t="shared" si="4"/>
        <v>2.012686462439402E-3</v>
      </c>
      <c r="AO32" s="8">
        <f t="shared" si="29"/>
        <v>172.95610395034561</v>
      </c>
      <c r="AP32" s="6">
        <f t="shared" si="5"/>
        <v>1.5030733693052549E-3</v>
      </c>
      <c r="AR32" s="24">
        <f t="shared" si="30"/>
        <v>173.02587866385798</v>
      </c>
      <c r="AS32" s="6">
        <f t="shared" si="6"/>
        <v>1.1002553397164079E-3</v>
      </c>
      <c r="AU32" s="8">
        <f t="shared" si="31"/>
        <v>173.15734528419443</v>
      </c>
      <c r="AV32" s="6">
        <f t="shared" si="7"/>
        <v>3.4128232076958932E-4</v>
      </c>
      <c r="BB32" s="8">
        <f t="shared" si="32"/>
        <v>0.25188829604450036</v>
      </c>
      <c r="BC32" s="8">
        <f t="shared" si="8"/>
        <v>68.962945829178395</v>
      </c>
      <c r="BD32" s="6">
        <f t="shared" si="9"/>
        <v>0.85749617082160512</v>
      </c>
      <c r="BF32" s="8">
        <f t="shared" si="33"/>
        <v>0.20438429157281887</v>
      </c>
      <c r="BG32" s="8">
        <f t="shared" si="10"/>
        <v>68.915441824706718</v>
      </c>
      <c r="BH32" s="6">
        <f t="shared" si="11"/>
        <v>0.90500017529328147</v>
      </c>
      <c r="BI32" s="16"/>
      <c r="BJ32" s="8">
        <f t="shared" si="34"/>
        <v>5.4962906905333751E-2</v>
      </c>
      <c r="BK32" s="8">
        <f t="shared" si="12"/>
        <v>68.766020440039227</v>
      </c>
      <c r="BL32" s="6">
        <f t="shared" si="13"/>
        <v>1.0544215599607725</v>
      </c>
      <c r="BM32" s="17"/>
      <c r="BN32" s="8">
        <f t="shared" si="35"/>
        <v>5.4104014201726922E-3</v>
      </c>
      <c r="BO32" s="8">
        <f t="shared" si="14"/>
        <v>68.716467934554075</v>
      </c>
      <c r="BP32" s="6">
        <f t="shared" si="15"/>
        <v>1.1039740654459251</v>
      </c>
      <c r="BQ32" s="9"/>
      <c r="BR32" s="9"/>
      <c r="BS32" s="9"/>
      <c r="BT32" s="9"/>
      <c r="BU32" s="8">
        <f t="shared" si="36"/>
        <v>5.2534797092594933E-2</v>
      </c>
      <c r="BV32" s="8">
        <f t="shared" si="16"/>
        <v>173.07841346095057</v>
      </c>
      <c r="BW32" s="6">
        <f t="shared" si="17"/>
        <v>0.13804753904943823</v>
      </c>
      <c r="BY32" s="8">
        <f t="shared" si="37"/>
        <v>6.7722516056111987E-2</v>
      </c>
      <c r="BZ32" s="8">
        <f t="shared" si="18"/>
        <v>173.09360117991409</v>
      </c>
      <c r="CA32" s="6">
        <f t="shared" si="19"/>
        <v>0.122859820085921</v>
      </c>
      <c r="CB32" s="16"/>
      <c r="CC32" s="8">
        <f t="shared" si="38"/>
        <v>0.13948760652087636</v>
      </c>
      <c r="CD32" s="8">
        <f t="shared" si="20"/>
        <v>173.16536627037885</v>
      </c>
      <c r="CE32" s="6">
        <f t="shared" si="21"/>
        <v>5.1094729621155466E-2</v>
      </c>
      <c r="CF32" s="17"/>
      <c r="CG32" s="8">
        <f t="shared" si="39"/>
        <v>0.1837583230513129</v>
      </c>
      <c r="CH32" s="8">
        <f t="shared" si="22"/>
        <v>173.20963698690929</v>
      </c>
      <c r="CI32" s="6">
        <f t="shared" si="23"/>
        <v>6.824013090721337E-3</v>
      </c>
      <c r="CJ32" s="16"/>
      <c r="CK32" s="17"/>
      <c r="CL32" s="15"/>
      <c r="CM32" s="16"/>
      <c r="CN32" s="17"/>
      <c r="CO32" s="15"/>
      <c r="CP32" s="16"/>
      <c r="CQ32" s="17"/>
      <c r="CR32" s="15"/>
      <c r="CS32" s="16"/>
      <c r="CT32" s="17"/>
      <c r="CU32" s="15"/>
      <c r="CV32" s="16"/>
      <c r="CW32" s="17"/>
      <c r="CX32" s="15"/>
      <c r="CY32" s="16"/>
      <c r="CZ32" s="17"/>
      <c r="DA32" s="15"/>
      <c r="DB32" s="16"/>
      <c r="DC32" s="17"/>
      <c r="DD32" s="15"/>
      <c r="DE32" s="16"/>
      <c r="DF32" s="17"/>
    </row>
    <row r="33" spans="1:110" x14ac:dyDescent="0.2">
      <c r="A33" s="3">
        <v>43823</v>
      </c>
      <c r="B33" s="4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  <c r="W33" s="8">
        <f t="shared" si="24"/>
        <v>68.173195275829258</v>
      </c>
      <c r="X33" s="6">
        <f t="shared" si="0"/>
        <v>2.4519970621222836E-2</v>
      </c>
      <c r="Z33" s="8">
        <f t="shared" si="25"/>
        <v>68.93606731138064</v>
      </c>
      <c r="AA33" s="6">
        <f t="shared" si="1"/>
        <v>1.3604149048814402E-2</v>
      </c>
      <c r="AC33" s="24">
        <f t="shared" si="26"/>
        <v>69.265749766566955</v>
      </c>
      <c r="AD33" s="6">
        <f t="shared" si="2"/>
        <v>8.8867722298223671E-3</v>
      </c>
      <c r="AF33" s="8">
        <f t="shared" si="27"/>
        <v>69.60151726918285</v>
      </c>
      <c r="AG33" s="6">
        <f t="shared" si="3"/>
        <v>4.0823253795466202E-3</v>
      </c>
      <c r="AH33" s="9"/>
      <c r="AI33" s="9"/>
      <c r="AJ33" s="9"/>
      <c r="AK33" s="9"/>
      <c r="AL33" s="8">
        <f t="shared" si="28"/>
        <v>172.93058405057639</v>
      </c>
      <c r="AM33" s="6">
        <f t="shared" si="4"/>
        <v>9.7091428133864923E-4</v>
      </c>
      <c r="AO33" s="8">
        <f t="shared" si="29"/>
        <v>173.04202177673156</v>
      </c>
      <c r="AP33" s="6">
        <f t="shared" si="5"/>
        <v>3.2713267216528475E-4</v>
      </c>
      <c r="AR33" s="24">
        <f t="shared" si="30"/>
        <v>173.121169831929</v>
      </c>
      <c r="AS33" s="6">
        <f t="shared" si="6"/>
        <v>1.3010980841975106E-4</v>
      </c>
      <c r="AU33" s="8">
        <f t="shared" si="31"/>
        <v>173.2046378568389</v>
      </c>
      <c r="AV33" s="6">
        <f t="shared" si="7"/>
        <v>6.1230898140176725E-4</v>
      </c>
      <c r="BB33" s="8">
        <f t="shared" si="32"/>
        <v>0.31244908352221207</v>
      </c>
      <c r="BC33" s="8">
        <f t="shared" si="8"/>
        <v>69.578198850089166</v>
      </c>
      <c r="BD33" s="6">
        <f t="shared" si="9"/>
        <v>0.3086191499108395</v>
      </c>
      <c r="BF33" s="8">
        <f t="shared" si="33"/>
        <v>0.31998591238669805</v>
      </c>
      <c r="BG33" s="8">
        <f t="shared" si="10"/>
        <v>69.585735678953654</v>
      </c>
      <c r="BH33" s="6">
        <f t="shared" si="11"/>
        <v>0.30108232104635135</v>
      </c>
      <c r="BI33" s="16"/>
      <c r="BJ33" s="8">
        <f t="shared" si="34"/>
        <v>0.38478426241363234</v>
      </c>
      <c r="BK33" s="8">
        <f t="shared" si="12"/>
        <v>69.650534028980587</v>
      </c>
      <c r="BL33" s="6">
        <f t="shared" si="13"/>
        <v>0.236283971019418</v>
      </c>
      <c r="BM33" s="17"/>
      <c r="BN33" s="8">
        <f t="shared" si="35"/>
        <v>0.48877841359151253</v>
      </c>
      <c r="BO33" s="8">
        <f t="shared" si="14"/>
        <v>69.754528180158474</v>
      </c>
      <c r="BP33" s="6">
        <f t="shared" si="15"/>
        <v>0.13228981984153165</v>
      </c>
      <c r="BQ33" s="9"/>
      <c r="BR33" s="9"/>
      <c r="BS33" s="9"/>
      <c r="BT33" s="9"/>
      <c r="BU33" s="8">
        <f t="shared" si="36"/>
        <v>6.1086071288278837E-2</v>
      </c>
      <c r="BV33" s="8">
        <f t="shared" si="16"/>
        <v>173.18225590321728</v>
      </c>
      <c r="BW33" s="6">
        <f t="shared" si="17"/>
        <v>8.3607903217284729E-2</v>
      </c>
      <c r="BY33" s="8">
        <f t="shared" si="37"/>
        <v>7.6820171221029798E-2</v>
      </c>
      <c r="BZ33" s="8">
        <f t="shared" si="18"/>
        <v>173.19799000315001</v>
      </c>
      <c r="CA33" s="6">
        <f t="shared" si="19"/>
        <v>9.9342003150013625E-2</v>
      </c>
      <c r="CB33" s="16"/>
      <c r="CC33" s="8">
        <f t="shared" si="38"/>
        <v>0.1103179571439675</v>
      </c>
      <c r="CD33" s="8">
        <f t="shared" si="20"/>
        <v>173.23148778907296</v>
      </c>
      <c r="CE33" s="6">
        <f t="shared" si="21"/>
        <v>0.13283978907296046</v>
      </c>
      <c r="CF33" s="17"/>
      <c r="CG33" s="8">
        <f t="shared" si="39"/>
        <v>0.10590722666865027</v>
      </c>
      <c r="CH33" s="8">
        <f t="shared" si="22"/>
        <v>173.22707705859764</v>
      </c>
      <c r="CI33" s="6">
        <f t="shared" si="23"/>
        <v>0.12842905859764642</v>
      </c>
      <c r="CJ33" s="16"/>
      <c r="CK33" s="17"/>
      <c r="CL33" s="15"/>
      <c r="CM33" s="16"/>
      <c r="CN33" s="17"/>
      <c r="CO33" s="15"/>
      <c r="CP33" s="16"/>
      <c r="CQ33" s="17"/>
      <c r="CR33" s="15"/>
      <c r="CS33" s="16"/>
      <c r="CT33" s="17"/>
      <c r="CU33" s="15"/>
      <c r="CV33" s="16"/>
      <c r="CW33" s="17"/>
      <c r="CX33" s="15"/>
      <c r="CY33" s="16"/>
      <c r="CZ33" s="17"/>
      <c r="DA33" s="15"/>
      <c r="DB33" s="16"/>
      <c r="DC33" s="17"/>
      <c r="DD33" s="15"/>
      <c r="DE33" s="16"/>
      <c r="DF33" s="17"/>
    </row>
    <row r="34" spans="1:110" x14ac:dyDescent="0.2">
      <c r="A34" s="3">
        <v>43825</v>
      </c>
      <c r="B34" s="4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  <c r="W34" s="8">
        <f t="shared" si="24"/>
        <v>68.481647366179999</v>
      </c>
      <c r="X34" s="6">
        <f t="shared" si="0"/>
        <v>3.916952112816522E-2</v>
      </c>
      <c r="Z34" s="8">
        <f t="shared" si="25"/>
        <v>69.24981503862503</v>
      </c>
      <c r="AA34" s="6">
        <f t="shared" si="1"/>
        <v>2.8391758896152593E-2</v>
      </c>
      <c r="AC34" s="24">
        <f t="shared" si="26"/>
        <v>69.57628388328348</v>
      </c>
      <c r="AD34" s="6">
        <f t="shared" si="2"/>
        <v>2.3811243847023877E-2</v>
      </c>
      <c r="AF34" s="8">
        <f t="shared" si="27"/>
        <v>69.829757853836583</v>
      </c>
      <c r="AG34" s="6">
        <f t="shared" si="3"/>
        <v>2.0254882020536057E-2</v>
      </c>
      <c r="AH34" s="9"/>
      <c r="AI34" s="9"/>
      <c r="AJ34" s="9"/>
      <c r="AK34" s="9"/>
      <c r="AL34" s="8">
        <f t="shared" si="28"/>
        <v>172.96083556147263</v>
      </c>
      <c r="AM34" s="6">
        <f t="shared" si="4"/>
        <v>4.0160970313936097E-3</v>
      </c>
      <c r="AO34" s="8">
        <f t="shared" si="29"/>
        <v>173.06070843041013</v>
      </c>
      <c r="AP34" s="6">
        <f t="shared" si="5"/>
        <v>3.4409855069717382E-3</v>
      </c>
      <c r="AR34" s="24">
        <f t="shared" si="30"/>
        <v>173.1099089159645</v>
      </c>
      <c r="AS34" s="6">
        <f t="shared" si="6"/>
        <v>3.1576676594872932E-3</v>
      </c>
      <c r="AU34" s="8">
        <f t="shared" si="31"/>
        <v>173.11984597136777</v>
      </c>
      <c r="AV34" s="6">
        <f t="shared" si="7"/>
        <v>3.1004457618684718E-3</v>
      </c>
      <c r="BB34" s="8">
        <f t="shared" si="32"/>
        <v>0.31206609016107467</v>
      </c>
      <c r="BC34" s="8">
        <f t="shared" si="8"/>
        <v>69.888349973444548</v>
      </c>
      <c r="BD34" s="6">
        <f t="shared" si="9"/>
        <v>1.3850420265554533</v>
      </c>
      <c r="BF34" s="8">
        <f t="shared" si="33"/>
        <v>0.31686681981554093</v>
      </c>
      <c r="BG34" s="8">
        <f t="shared" si="10"/>
        <v>69.893150703099025</v>
      </c>
      <c r="BH34" s="6">
        <f t="shared" si="11"/>
        <v>1.3802412969009765</v>
      </c>
      <c r="BI34" s="16"/>
      <c r="BJ34" s="8">
        <f t="shared" si="34"/>
        <v>0.33577916625354143</v>
      </c>
      <c r="BK34" s="8">
        <f t="shared" si="12"/>
        <v>69.912063049537025</v>
      </c>
      <c r="BL34" s="6">
        <f t="shared" si="13"/>
        <v>1.3613289504629762</v>
      </c>
      <c r="BM34" s="17"/>
      <c r="BN34" s="8">
        <f t="shared" si="35"/>
        <v>0.33192343234152344</v>
      </c>
      <c r="BO34" s="8">
        <f t="shared" si="14"/>
        <v>69.908207315625006</v>
      </c>
      <c r="BP34" s="6">
        <f t="shared" si="15"/>
        <v>1.3651846843749951</v>
      </c>
      <c r="BQ34" s="9"/>
      <c r="BR34" s="9"/>
      <c r="BS34" s="9"/>
      <c r="BT34" s="9"/>
      <c r="BU34" s="8">
        <f t="shared" si="36"/>
        <v>4.6616673837723284E-2</v>
      </c>
      <c r="BV34" s="8">
        <f t="shared" si="16"/>
        <v>173.15652558980221</v>
      </c>
      <c r="BW34" s="6">
        <f t="shared" si="17"/>
        <v>0.5017384101977882</v>
      </c>
      <c r="BY34" s="8">
        <f t="shared" si="37"/>
        <v>4.7753412449805299E-2</v>
      </c>
      <c r="BZ34" s="8">
        <f t="shared" si="18"/>
        <v>173.15766232841429</v>
      </c>
      <c r="CA34" s="6">
        <f t="shared" si="19"/>
        <v>0.50060167158571289</v>
      </c>
      <c r="CB34" s="16"/>
      <c r="CC34" s="8">
        <f t="shared" si="38"/>
        <v>3.0075900892379631E-2</v>
      </c>
      <c r="CD34" s="8">
        <f t="shared" si="20"/>
        <v>173.13998481685687</v>
      </c>
      <c r="CE34" s="6">
        <f t="shared" si="21"/>
        <v>0.51827918314313592</v>
      </c>
      <c r="CF34" s="17"/>
      <c r="CG34" s="8">
        <f t="shared" si="39"/>
        <v>2.799261151478943E-3</v>
      </c>
      <c r="CH34" s="8">
        <f t="shared" si="22"/>
        <v>173.11270817711596</v>
      </c>
      <c r="CI34" s="6">
        <f t="shared" si="23"/>
        <v>0.54555582288404025</v>
      </c>
      <c r="CJ34" s="16"/>
      <c r="CK34" s="17"/>
      <c r="CL34" s="15"/>
      <c r="CM34" s="16"/>
      <c r="CN34" s="17"/>
      <c r="CO34" s="15"/>
      <c r="CP34" s="16"/>
      <c r="CQ34" s="17"/>
      <c r="CR34" s="15"/>
      <c r="CS34" s="16"/>
      <c r="CT34" s="17"/>
      <c r="CU34" s="15"/>
      <c r="CV34" s="16"/>
      <c r="CW34" s="17"/>
      <c r="CX34" s="15"/>
      <c r="CY34" s="16"/>
      <c r="CZ34" s="17"/>
      <c r="DA34" s="15"/>
      <c r="DB34" s="16"/>
      <c r="DC34" s="17"/>
      <c r="DD34" s="15"/>
      <c r="DE34" s="16"/>
      <c r="DF34" s="17"/>
    </row>
    <row r="35" spans="1:110" x14ac:dyDescent="0.2">
      <c r="A35" s="3">
        <v>43826</v>
      </c>
      <c r="B35" s="4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  <c r="W35" s="8">
        <f t="shared" si="24"/>
        <v>68.984161400267595</v>
      </c>
      <c r="X35" s="6">
        <f t="shared" si="0"/>
        <v>3.1751682780624631E-2</v>
      </c>
      <c r="Z35" s="8">
        <f t="shared" si="25"/>
        <v>69.917595435878766</v>
      </c>
      <c r="AA35" s="6">
        <f t="shared" si="1"/>
        <v>1.865018359776581E-2</v>
      </c>
      <c r="AC35" s="24">
        <f t="shared" si="26"/>
        <v>70.424837941641741</v>
      </c>
      <c r="AD35" s="6">
        <f t="shared" si="2"/>
        <v>1.1530626113006212E-2</v>
      </c>
      <c r="AF35" s="8">
        <f t="shared" si="27"/>
        <v>70.984665170767315</v>
      </c>
      <c r="AG35" s="6">
        <f t="shared" si="3"/>
        <v>3.6729996443843871E-3</v>
      </c>
      <c r="AH35" s="9"/>
      <c r="AI35" s="9"/>
      <c r="AJ35" s="9"/>
      <c r="AK35" s="9"/>
      <c r="AL35" s="8">
        <f t="shared" si="28"/>
        <v>173.08637268040755</v>
      </c>
      <c r="AM35" s="6">
        <f t="shared" si="4"/>
        <v>1.0342004230711542E-3</v>
      </c>
      <c r="AO35" s="8">
        <f t="shared" si="29"/>
        <v>173.25790176837478</v>
      </c>
      <c r="AP35" s="6">
        <f t="shared" si="5"/>
        <v>4.4222472419462454E-5</v>
      </c>
      <c r="AR35" s="24">
        <f t="shared" si="30"/>
        <v>173.38408645798225</v>
      </c>
      <c r="AS35" s="6">
        <f t="shared" si="6"/>
        <v>6.8405085953627501E-4</v>
      </c>
      <c r="AU35" s="8">
        <f t="shared" si="31"/>
        <v>173.55058039427354</v>
      </c>
      <c r="AV35" s="6">
        <f t="shared" si="7"/>
        <v>1.6449684962992785E-3</v>
      </c>
      <c r="BB35" s="8">
        <f t="shared" si="32"/>
        <v>0.41936368380051187</v>
      </c>
      <c r="BC35" s="8">
        <f t="shared" si="8"/>
        <v>70.844201625442253</v>
      </c>
      <c r="BD35" s="6">
        <f t="shared" si="9"/>
        <v>0.40215137455774652</v>
      </c>
      <c r="BF35" s="8">
        <f t="shared" si="33"/>
        <v>0.49232360853463836</v>
      </c>
      <c r="BG35" s="8">
        <f t="shared" si="10"/>
        <v>70.917161550176374</v>
      </c>
      <c r="BH35" s="6">
        <f t="shared" si="11"/>
        <v>0.32919144982362525</v>
      </c>
      <c r="BI35" s="16"/>
      <c r="BJ35" s="8">
        <f t="shared" si="34"/>
        <v>0.67421059504265601</v>
      </c>
      <c r="BK35" s="8">
        <f t="shared" si="12"/>
        <v>71.099048536684393</v>
      </c>
      <c r="BL35" s="6">
        <f t="shared" si="13"/>
        <v>0.14730446331560643</v>
      </c>
      <c r="BM35" s="17"/>
      <c r="BN35" s="8">
        <f t="shared" si="35"/>
        <v>0.78655838323625205</v>
      </c>
      <c r="BO35" s="8">
        <f t="shared" si="14"/>
        <v>71.211396324877995</v>
      </c>
      <c r="BP35" s="6">
        <f t="shared" si="15"/>
        <v>3.4956675122003844E-2</v>
      </c>
      <c r="BQ35" s="9"/>
      <c r="BR35" s="9"/>
      <c r="BS35" s="9"/>
      <c r="BT35" s="9"/>
      <c r="BU35" s="8">
        <f t="shared" si="36"/>
        <v>9.2128847473729278E-2</v>
      </c>
      <c r="BV35" s="8">
        <f t="shared" si="16"/>
        <v>173.47621530545598</v>
      </c>
      <c r="BW35" s="6">
        <f t="shared" si="17"/>
        <v>0.21065130545596844</v>
      </c>
      <c r="BY35" s="8">
        <f t="shared" si="37"/>
        <v>0.12247337520722812</v>
      </c>
      <c r="BZ35" s="8">
        <f t="shared" si="18"/>
        <v>173.50655983318947</v>
      </c>
      <c r="CA35" s="6">
        <f t="shared" si="19"/>
        <v>0.24099583318945861</v>
      </c>
      <c r="CB35" s="16"/>
      <c r="CC35" s="8">
        <f t="shared" si="38"/>
        <v>0.19118298403512624</v>
      </c>
      <c r="CD35" s="8">
        <f t="shared" si="20"/>
        <v>173.57526944201737</v>
      </c>
      <c r="CE35" s="6">
        <f t="shared" si="21"/>
        <v>0.30970544201736061</v>
      </c>
      <c r="CF35" s="17"/>
      <c r="CG35" s="8">
        <f t="shared" si="39"/>
        <v>0.24161214831380035</v>
      </c>
      <c r="CH35" s="8">
        <f t="shared" si="22"/>
        <v>173.62569860629606</v>
      </c>
      <c r="CI35" s="6">
        <f t="shared" si="23"/>
        <v>0.3601346062960431</v>
      </c>
      <c r="CJ35" s="16"/>
      <c r="CK35" s="17"/>
      <c r="CL35" s="15"/>
      <c r="CM35" s="16"/>
      <c r="CN35" s="17"/>
      <c r="CO35" s="15"/>
      <c r="CP35" s="16"/>
      <c r="CQ35" s="17"/>
      <c r="CR35" s="15"/>
      <c r="CS35" s="16"/>
      <c r="CT35" s="17"/>
      <c r="CU35" s="15"/>
      <c r="CV35" s="16"/>
      <c r="CW35" s="17"/>
      <c r="CX35" s="15"/>
      <c r="CY35" s="16"/>
      <c r="CZ35" s="17"/>
      <c r="DA35" s="15"/>
      <c r="DB35" s="16"/>
      <c r="DC35" s="17"/>
      <c r="DD35" s="15"/>
      <c r="DE35" s="16"/>
      <c r="DF35" s="17"/>
    </row>
    <row r="36" spans="1:110" x14ac:dyDescent="0.2">
      <c r="A36" s="3">
        <v>43829</v>
      </c>
      <c r="B36" s="4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  <c r="W36" s="8">
        <f t="shared" si="24"/>
        <v>69.391355888219437</v>
      </c>
      <c r="X36" s="6">
        <f t="shared" si="0"/>
        <v>3.1782909958331412E-2</v>
      </c>
      <c r="Z36" s="8">
        <f t="shared" si="25"/>
        <v>70.356085432038768</v>
      </c>
      <c r="AA36" s="6">
        <f t="shared" si="1"/>
        <v>1.8322045566250039E-2</v>
      </c>
      <c r="AC36" s="24">
        <f t="shared" si="26"/>
        <v>70.835595470820863</v>
      </c>
      <c r="AD36" s="6">
        <f t="shared" si="2"/>
        <v>1.163144544102339E-2</v>
      </c>
      <c r="AF36" s="8">
        <f t="shared" si="27"/>
        <v>71.194015434153471</v>
      </c>
      <c r="AG36" s="6">
        <f t="shared" si="3"/>
        <v>6.6304142683546027E-3</v>
      </c>
      <c r="AH36" s="9"/>
      <c r="AI36" s="9"/>
      <c r="AJ36" s="9"/>
      <c r="AK36" s="9"/>
      <c r="AL36" s="8">
        <f t="shared" si="28"/>
        <v>173.11862711793418</v>
      </c>
      <c r="AM36" s="6">
        <f t="shared" si="4"/>
        <v>5.0801685624847666E-4</v>
      </c>
      <c r="AO36" s="8">
        <f t="shared" si="29"/>
        <v>173.26043030481111</v>
      </c>
      <c r="AP36" s="6">
        <f t="shared" si="5"/>
        <v>3.1067695404365556E-4</v>
      </c>
      <c r="AR36" s="24">
        <f t="shared" si="30"/>
        <v>173.32482522899113</v>
      </c>
      <c r="AS36" s="6">
        <f t="shared" si="6"/>
        <v>6.8245792033583557E-4</v>
      </c>
      <c r="AU36" s="8">
        <f t="shared" si="31"/>
        <v>173.32256727885471</v>
      </c>
      <c r="AV36" s="6">
        <f t="shared" si="7"/>
        <v>6.69421754919866E-4</v>
      </c>
      <c r="BB36" s="8">
        <f t="shared" si="32"/>
        <v>0.41764245287623392</v>
      </c>
      <c r="BC36" s="8">
        <f t="shared" si="8"/>
        <v>71.2532379236971</v>
      </c>
      <c r="BD36" s="6">
        <f t="shared" si="9"/>
        <v>0.41597407630290206</v>
      </c>
      <c r="BF36" s="8">
        <f t="shared" si="33"/>
        <v>0.46540680234731802</v>
      </c>
      <c r="BG36" s="8">
        <f t="shared" si="10"/>
        <v>71.30100227316818</v>
      </c>
      <c r="BH36" s="6">
        <f t="shared" si="11"/>
        <v>0.36820972683182163</v>
      </c>
      <c r="BI36" s="16"/>
      <c r="BJ36" s="8">
        <f t="shared" si="34"/>
        <v>0.50033157157272368</v>
      </c>
      <c r="BK36" s="8">
        <f t="shared" si="12"/>
        <v>71.335927042393593</v>
      </c>
      <c r="BL36" s="6">
        <f t="shared" si="13"/>
        <v>0.33328495760640919</v>
      </c>
      <c r="BM36" s="17"/>
      <c r="BN36" s="8">
        <f t="shared" si="35"/>
        <v>0.4558536316659777</v>
      </c>
      <c r="BO36" s="8">
        <f t="shared" si="14"/>
        <v>71.291449102486837</v>
      </c>
      <c r="BP36" s="6">
        <f t="shared" si="15"/>
        <v>0.37776289751316483</v>
      </c>
      <c r="BQ36" s="9"/>
      <c r="BR36" s="9"/>
      <c r="BS36" s="9"/>
      <c r="BT36" s="9"/>
      <c r="BU36" s="8">
        <f t="shared" si="36"/>
        <v>6.1850832180759679E-2</v>
      </c>
      <c r="BV36" s="8">
        <f t="shared" si="16"/>
        <v>173.3866760611719</v>
      </c>
      <c r="BW36" s="6">
        <f t="shared" si="17"/>
        <v>0.18005706117190812</v>
      </c>
      <c r="BY36" s="8">
        <f t="shared" si="37"/>
        <v>6.2500955821773646E-2</v>
      </c>
      <c r="BZ36" s="8">
        <f t="shared" si="18"/>
        <v>173.38732618481291</v>
      </c>
      <c r="CA36" s="6">
        <f t="shared" si="19"/>
        <v>0.18070718481291692</v>
      </c>
      <c r="CB36" s="16"/>
      <c r="CC36" s="8">
        <f t="shared" si="38"/>
        <v>2.5889803437804539E-2</v>
      </c>
      <c r="CD36" s="8">
        <f t="shared" si="20"/>
        <v>173.35071503242892</v>
      </c>
      <c r="CE36" s="6">
        <f t="shared" si="21"/>
        <v>0.14409603242893354</v>
      </c>
      <c r="CF36" s="17"/>
      <c r="CG36" s="8">
        <f t="shared" si="39"/>
        <v>-2.3156423714528453E-2</v>
      </c>
      <c r="CH36" s="8">
        <f t="shared" si="22"/>
        <v>173.30166880527659</v>
      </c>
      <c r="CI36" s="6">
        <f t="shared" si="23"/>
        <v>9.5049805276602228E-2</v>
      </c>
      <c r="CJ36" s="16"/>
      <c r="CK36" s="17"/>
      <c r="CL36" s="15"/>
      <c r="CM36" s="16"/>
      <c r="CN36" s="17"/>
      <c r="CO36" s="15"/>
      <c r="CP36" s="16"/>
      <c r="CQ36" s="17"/>
      <c r="CR36" s="15"/>
      <c r="CS36" s="16"/>
      <c r="CT36" s="17"/>
      <c r="CU36" s="15"/>
      <c r="CV36" s="16"/>
      <c r="CW36" s="17"/>
      <c r="CX36" s="15"/>
      <c r="CY36" s="16"/>
      <c r="CZ36" s="17"/>
      <c r="DA36" s="15"/>
      <c r="DB36" s="16"/>
      <c r="DC36" s="17"/>
      <c r="DD36" s="15"/>
      <c r="DE36" s="16"/>
      <c r="DF36" s="17"/>
    </row>
    <row r="37" spans="1:110" x14ac:dyDescent="0.2">
      <c r="A37" s="3">
        <v>43830</v>
      </c>
      <c r="B37" s="4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  <c r="W37" s="8">
        <f t="shared" si="24"/>
        <v>69.801369988339943</v>
      </c>
      <c r="X37" s="6">
        <f t="shared" si="0"/>
        <v>3.3126446469647006E-2</v>
      </c>
      <c r="Z37" s="8">
        <f t="shared" si="25"/>
        <v>70.789417199465973</v>
      </c>
      <c r="AA37" s="6">
        <f t="shared" si="1"/>
        <v>1.9440229161351168E-2</v>
      </c>
      <c r="AC37" s="24">
        <f t="shared" si="26"/>
        <v>71.252403735410439</v>
      </c>
      <c r="AD37" s="6">
        <f t="shared" si="2"/>
        <v>1.3027039315362286E-2</v>
      </c>
      <c r="AF37" s="8">
        <f t="shared" si="27"/>
        <v>71.574172686830693</v>
      </c>
      <c r="AG37" s="6">
        <f t="shared" si="3"/>
        <v>8.5699650555389386E-3</v>
      </c>
      <c r="AH37" s="9"/>
      <c r="AI37" s="9"/>
      <c r="AJ37" s="9"/>
      <c r="AK37" s="9"/>
      <c r="AL37" s="8">
        <f t="shared" si="28"/>
        <v>173.13446565670603</v>
      </c>
      <c r="AM37" s="6">
        <f t="shared" si="4"/>
        <v>3.6920870222848594E-3</v>
      </c>
      <c r="AO37" s="8">
        <f t="shared" si="29"/>
        <v>173.24267257422343</v>
      </c>
      <c r="AP37" s="6">
        <f t="shared" si="5"/>
        <v>3.0694067965273729E-3</v>
      </c>
      <c r="AR37" s="24">
        <f t="shared" si="30"/>
        <v>173.26572211449556</v>
      </c>
      <c r="AS37" s="6">
        <f t="shared" si="6"/>
        <v>2.936767467457262E-3</v>
      </c>
      <c r="AU37" s="8">
        <f t="shared" si="31"/>
        <v>173.22980865577094</v>
      </c>
      <c r="AV37" s="6">
        <f t="shared" si="7"/>
        <v>3.1434326335986243E-3</v>
      </c>
      <c r="BB37" s="8">
        <f t="shared" si="32"/>
        <v>0.41747561521890247</v>
      </c>
      <c r="BC37" s="8">
        <f t="shared" si="8"/>
        <v>71.669879350629344</v>
      </c>
      <c r="BD37" s="6">
        <f t="shared" si="9"/>
        <v>0.52298364937065855</v>
      </c>
      <c r="BF37" s="8">
        <f t="shared" si="33"/>
        <v>0.44936928488726335</v>
      </c>
      <c r="BG37" s="8">
        <f t="shared" si="10"/>
        <v>71.701773020297708</v>
      </c>
      <c r="BH37" s="6">
        <f t="shared" si="11"/>
        <v>0.49108997970229495</v>
      </c>
      <c r="BI37" s="16"/>
      <c r="BJ37" s="8">
        <f t="shared" si="34"/>
        <v>0.44520618896384656</v>
      </c>
      <c r="BK37" s="8">
        <f t="shared" si="12"/>
        <v>71.697609924374291</v>
      </c>
      <c r="BL37" s="6">
        <f t="shared" si="13"/>
        <v>0.49525307562571186</v>
      </c>
      <c r="BM37" s="17"/>
      <c r="BN37" s="8">
        <f t="shared" si="35"/>
        <v>0.42149370863874469</v>
      </c>
      <c r="BO37" s="8">
        <f t="shared" si="14"/>
        <v>71.673897444049189</v>
      </c>
      <c r="BP37" s="6">
        <f t="shared" si="15"/>
        <v>0.51896555595081395</v>
      </c>
      <c r="BQ37" s="9"/>
      <c r="BR37" s="9"/>
      <c r="BS37" s="9"/>
      <c r="BT37" s="9"/>
      <c r="BU37" s="8">
        <f t="shared" si="36"/>
        <v>3.7660042845493603E-2</v>
      </c>
      <c r="BV37" s="8">
        <f t="shared" si="16"/>
        <v>173.30338215734105</v>
      </c>
      <c r="BW37" s="6">
        <f t="shared" si="17"/>
        <v>0.47267984265894825</v>
      </c>
      <c r="BY37" s="8">
        <f t="shared" si="37"/>
        <v>2.2371612617050004E-2</v>
      </c>
      <c r="BZ37" s="8">
        <f t="shared" si="18"/>
        <v>173.2880937271126</v>
      </c>
      <c r="CA37" s="6">
        <f t="shared" si="19"/>
        <v>0.48796827288740019</v>
      </c>
      <c r="CB37" s="16"/>
      <c r="CC37" s="8">
        <f t="shared" si="38"/>
        <v>-3.0205522398223127E-2</v>
      </c>
      <c r="CD37" s="8">
        <f t="shared" si="20"/>
        <v>173.23551659209733</v>
      </c>
      <c r="CE37" s="6">
        <f t="shared" si="21"/>
        <v>0.54054540790266969</v>
      </c>
      <c r="CF37" s="17"/>
      <c r="CG37" s="8">
        <f t="shared" si="39"/>
        <v>-5.4789511601845635E-2</v>
      </c>
      <c r="CH37" s="8">
        <f t="shared" si="22"/>
        <v>173.21093260289371</v>
      </c>
      <c r="CI37" s="6">
        <f t="shared" si="23"/>
        <v>0.56512939710628984</v>
      </c>
      <c r="CJ37" s="16"/>
      <c r="CK37" s="17"/>
      <c r="CL37" s="15"/>
      <c r="CM37" s="16"/>
      <c r="CN37" s="17"/>
      <c r="CO37" s="15"/>
      <c r="CP37" s="16"/>
      <c r="CQ37" s="17"/>
      <c r="CR37" s="15"/>
      <c r="CS37" s="16"/>
      <c r="CT37" s="17"/>
      <c r="CU37" s="15"/>
      <c r="CV37" s="16"/>
      <c r="CW37" s="17"/>
      <c r="CX37" s="15"/>
      <c r="CY37" s="16"/>
      <c r="CZ37" s="17"/>
      <c r="DA37" s="15"/>
      <c r="DB37" s="16"/>
      <c r="DC37" s="17"/>
      <c r="DD37" s="15"/>
      <c r="DE37" s="16"/>
      <c r="DF37" s="17"/>
    </row>
    <row r="38" spans="1:110" x14ac:dyDescent="0.2">
      <c r="A38" s="3">
        <v>43832</v>
      </c>
      <c r="B38" s="4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  <c r="W38" s="8">
        <f t="shared" si="24"/>
        <v>70.231838730438753</v>
      </c>
      <c r="X38" s="6">
        <f t="shared" si="0"/>
        <v>4.8865130244119363E-2</v>
      </c>
      <c r="Z38" s="8">
        <f t="shared" si="25"/>
        <v>71.252554313642207</v>
      </c>
      <c r="AA38" s="6">
        <f t="shared" si="1"/>
        <v>3.5041795972404643E-2</v>
      </c>
      <c r="AC38" s="24">
        <f t="shared" si="26"/>
        <v>71.722633367705214</v>
      </c>
      <c r="AD38" s="6">
        <f t="shared" si="2"/>
        <v>2.8675615221004112E-2</v>
      </c>
      <c r="AF38" s="8">
        <f t="shared" si="27"/>
        <v>72.069124937366141</v>
      </c>
      <c r="AG38" s="6">
        <f t="shared" si="3"/>
        <v>2.3983153512207592E-2</v>
      </c>
      <c r="AH38" s="9"/>
      <c r="AI38" s="9"/>
      <c r="AJ38" s="9"/>
      <c r="AK38" s="9"/>
      <c r="AL38" s="8">
        <f t="shared" si="28"/>
        <v>173.24995299849894</v>
      </c>
      <c r="AM38" s="6">
        <f t="shared" si="4"/>
        <v>2.3927649731516974E-2</v>
      </c>
      <c r="AO38" s="8">
        <f t="shared" si="29"/>
        <v>173.41869108472969</v>
      </c>
      <c r="AP38" s="6">
        <f t="shared" si="5"/>
        <v>2.2976996772849347E-2</v>
      </c>
      <c r="AR38" s="24">
        <f t="shared" si="30"/>
        <v>173.52089205724778</v>
      </c>
      <c r="AS38" s="6">
        <f t="shared" si="6"/>
        <v>2.2401207044084905E-2</v>
      </c>
      <c r="AU38" s="8">
        <f t="shared" si="31"/>
        <v>173.66681133115418</v>
      </c>
      <c r="AV38" s="6">
        <f t="shared" si="7"/>
        <v>2.1579112918422863E-2</v>
      </c>
      <c r="BB38" s="8">
        <f t="shared" si="32"/>
        <v>0.42802641863407692</v>
      </c>
      <c r="BC38" s="8">
        <f t="shared" si="8"/>
        <v>72.15065978633929</v>
      </c>
      <c r="BD38" s="6">
        <f t="shared" si="9"/>
        <v>1.6893822136607071</v>
      </c>
      <c r="BF38" s="8">
        <f t="shared" si="33"/>
        <v>0.45625319953174204</v>
      </c>
      <c r="BG38" s="8">
        <f t="shared" si="10"/>
        <v>72.178886567236958</v>
      </c>
      <c r="BH38" s="6">
        <f t="shared" si="11"/>
        <v>1.6611554327630387</v>
      </c>
      <c r="BI38" s="16"/>
      <c r="BJ38" s="8">
        <f t="shared" si="34"/>
        <v>0.46172166156225902</v>
      </c>
      <c r="BK38" s="8">
        <f t="shared" si="12"/>
        <v>72.184355029267479</v>
      </c>
      <c r="BL38" s="6">
        <f t="shared" si="13"/>
        <v>1.6556869707325177</v>
      </c>
      <c r="BM38" s="17"/>
      <c r="BN38" s="8">
        <f t="shared" si="35"/>
        <v>0.46438132145605093</v>
      </c>
      <c r="BO38" s="8">
        <f t="shared" si="14"/>
        <v>72.187014689161259</v>
      </c>
      <c r="BP38" s="6">
        <f t="shared" si="15"/>
        <v>1.6530273108387377</v>
      </c>
      <c r="BQ38" s="9"/>
      <c r="BR38" s="9"/>
      <c r="BS38" s="9"/>
      <c r="BT38" s="9"/>
      <c r="BU38" s="8">
        <f t="shared" si="36"/>
        <v>8.1162022826838487E-2</v>
      </c>
      <c r="BV38" s="8">
        <f t="shared" si="16"/>
        <v>173.60205408007462</v>
      </c>
      <c r="BW38" s="6">
        <f t="shared" si="17"/>
        <v>3.8949859199253751</v>
      </c>
      <c r="BY38" s="8">
        <f t="shared" si="37"/>
        <v>9.9195061561655459E-2</v>
      </c>
      <c r="BZ38" s="8">
        <f t="shared" si="18"/>
        <v>173.62008711880944</v>
      </c>
      <c r="CA38" s="6">
        <f t="shared" si="19"/>
        <v>3.8769528811905616</v>
      </c>
      <c r="CB38" s="16"/>
      <c r="CC38" s="8">
        <f t="shared" si="38"/>
        <v>0.15814228460106805</v>
      </c>
      <c r="CD38" s="8">
        <f t="shared" si="20"/>
        <v>173.67903434184885</v>
      </c>
      <c r="CE38" s="6">
        <f t="shared" si="21"/>
        <v>3.8180056581511508</v>
      </c>
      <c r="CF38" s="17"/>
      <c r="CG38" s="8">
        <f t="shared" si="39"/>
        <v>0.21797480822973042</v>
      </c>
      <c r="CH38" s="8">
        <f t="shared" si="22"/>
        <v>173.73886686547752</v>
      </c>
      <c r="CI38" s="6">
        <f t="shared" si="23"/>
        <v>3.7581731345224796</v>
      </c>
      <c r="CJ38" s="16"/>
      <c r="CK38" s="17"/>
      <c r="CL38" s="15"/>
      <c r="CM38" s="16"/>
      <c r="CN38" s="17"/>
      <c r="CO38" s="15"/>
      <c r="CP38" s="16"/>
      <c r="CQ38" s="17"/>
      <c r="CR38" s="15"/>
      <c r="CS38" s="16"/>
      <c r="CT38" s="17"/>
      <c r="CU38" s="15"/>
      <c r="CV38" s="16"/>
      <c r="CW38" s="17"/>
      <c r="CX38" s="15"/>
      <c r="CY38" s="16"/>
      <c r="CZ38" s="17"/>
      <c r="DA38" s="15"/>
      <c r="DB38" s="16"/>
      <c r="DC38" s="17"/>
      <c r="DD38" s="15"/>
      <c r="DE38" s="16"/>
      <c r="DF38" s="17"/>
    </row>
    <row r="39" spans="1:110" x14ac:dyDescent="0.2">
      <c r="A39" s="3">
        <v>43833</v>
      </c>
      <c r="B39" s="4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  <c r="W39" s="8">
        <f t="shared" si="24"/>
        <v>70.881315318959778</v>
      </c>
      <c r="X39" s="6">
        <f t="shared" si="0"/>
        <v>3.0645140473299193E-2</v>
      </c>
      <c r="Z39" s="8">
        <f t="shared" si="25"/>
        <v>72.106425250140276</v>
      </c>
      <c r="AA39" s="6">
        <f t="shared" si="1"/>
        <v>1.3890848317456822E-2</v>
      </c>
      <c r="AC39" s="24">
        <f t="shared" si="26"/>
        <v>72.781337683852598</v>
      </c>
      <c r="AD39" s="6">
        <f t="shared" si="2"/>
        <v>4.6609173486245568E-3</v>
      </c>
      <c r="AF39" s="8">
        <f t="shared" si="27"/>
        <v>73.485858587473217</v>
      </c>
      <c r="AG39" s="6">
        <f t="shared" si="3"/>
        <v>4.9739315320664968E-3</v>
      </c>
      <c r="AH39" s="9"/>
      <c r="AI39" s="9"/>
      <c r="AJ39" s="9"/>
      <c r="AK39" s="9"/>
      <c r="AL39" s="8">
        <f t="shared" si="28"/>
        <v>174.01442865876913</v>
      </c>
      <c r="AM39" s="6">
        <f t="shared" si="4"/>
        <v>9.0418816740634456E-3</v>
      </c>
      <c r="AO39" s="8">
        <f t="shared" si="29"/>
        <v>174.76454622676886</v>
      </c>
      <c r="AP39" s="6">
        <f t="shared" si="5"/>
        <v>4.7701951280824523E-3</v>
      </c>
      <c r="AR39" s="24">
        <f t="shared" si="30"/>
        <v>175.50896602862389</v>
      </c>
      <c r="AS39" s="6">
        <f t="shared" si="6"/>
        <v>5.309555904382062E-4</v>
      </c>
      <c r="AU39" s="8">
        <f t="shared" si="31"/>
        <v>176.73099426623082</v>
      </c>
      <c r="AV39" s="6">
        <f t="shared" si="7"/>
        <v>6.428115632642833E-3</v>
      </c>
      <c r="BB39" s="8">
        <f t="shared" si="32"/>
        <v>0.5541619981367385</v>
      </c>
      <c r="BC39" s="8">
        <f t="shared" si="8"/>
        <v>73.335499681989333</v>
      </c>
      <c r="BD39" s="6">
        <f t="shared" si="9"/>
        <v>0.21334568198933823</v>
      </c>
      <c r="BF39" s="8">
        <f t="shared" si="33"/>
        <v>0.65506206801490396</v>
      </c>
      <c r="BG39" s="8">
        <f t="shared" si="10"/>
        <v>73.436399751867498</v>
      </c>
      <c r="BH39" s="6">
        <f t="shared" si="11"/>
        <v>0.31424575186750303</v>
      </c>
      <c r="BI39" s="16"/>
      <c r="BJ39" s="8">
        <f t="shared" si="34"/>
        <v>0.8557302135884417</v>
      </c>
      <c r="BK39" s="8">
        <f t="shared" si="12"/>
        <v>73.637067897441042</v>
      </c>
      <c r="BL39" s="6">
        <f t="shared" si="13"/>
        <v>0.51491389744104765</v>
      </c>
      <c r="BM39" s="17"/>
      <c r="BN39" s="8">
        <f t="shared" si="35"/>
        <v>0.9873855567844243</v>
      </c>
      <c r="BO39" s="8">
        <f t="shared" si="14"/>
        <v>73.768723240637016</v>
      </c>
      <c r="BP39" s="6">
        <f t="shared" si="15"/>
        <v>0.64656924063702093</v>
      </c>
      <c r="BQ39" s="9"/>
      <c r="BR39" s="9"/>
      <c r="BS39" s="9"/>
      <c r="BT39" s="9"/>
      <c r="BU39" s="8">
        <f t="shared" si="36"/>
        <v>0.46254441253669287</v>
      </c>
      <c r="BV39" s="8">
        <f t="shared" si="16"/>
        <v>175.97151044116058</v>
      </c>
      <c r="BW39" s="6">
        <f t="shared" si="17"/>
        <v>0.36930744116057213</v>
      </c>
      <c r="BY39" s="8">
        <f t="shared" si="37"/>
        <v>0.72252510180042551</v>
      </c>
      <c r="BZ39" s="8">
        <f t="shared" si="18"/>
        <v>176.2314911304243</v>
      </c>
      <c r="CA39" s="6">
        <f t="shared" si="19"/>
        <v>0.62928813042429965</v>
      </c>
      <c r="CB39" s="16"/>
      <c r="CC39" s="8">
        <f t="shared" si="38"/>
        <v>1.3658971978725958</v>
      </c>
      <c r="CD39" s="8">
        <f t="shared" si="20"/>
        <v>176.87486322649647</v>
      </c>
      <c r="CE39" s="6">
        <f t="shared" si="21"/>
        <v>1.2726602264964697</v>
      </c>
      <c r="CF39" s="17"/>
      <c r="CG39" s="8">
        <f t="shared" si="39"/>
        <v>1.7756620717985445</v>
      </c>
      <c r="CH39" s="8">
        <f t="shared" si="22"/>
        <v>177.28462810042242</v>
      </c>
      <c r="CI39" s="6">
        <f t="shared" si="23"/>
        <v>1.6824251004224209</v>
      </c>
      <c r="CJ39" s="16"/>
      <c r="CK39" s="17"/>
      <c r="CL39" s="15"/>
      <c r="CM39" s="16"/>
      <c r="CN39" s="17"/>
      <c r="CO39" s="15"/>
      <c r="CP39" s="16"/>
      <c r="CQ39" s="17"/>
      <c r="CR39" s="15"/>
      <c r="CS39" s="16"/>
      <c r="CT39" s="17"/>
      <c r="CU39" s="15"/>
      <c r="CV39" s="16"/>
      <c r="CW39" s="17"/>
      <c r="CX39" s="15"/>
      <c r="CY39" s="16"/>
      <c r="CZ39" s="17"/>
      <c r="DA39" s="15"/>
      <c r="DB39" s="16"/>
      <c r="DC39" s="17"/>
      <c r="DD39" s="15"/>
      <c r="DE39" s="16"/>
      <c r="DF39" s="17"/>
    </row>
    <row r="40" spans="1:110" x14ac:dyDescent="0.2">
      <c r="A40" s="3">
        <v>43836</v>
      </c>
      <c r="B40" s="4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  <c r="W40" s="8">
        <f t="shared" si="24"/>
        <v>71.284666281547032</v>
      </c>
      <c r="X40" s="6">
        <f t="shared" si="0"/>
        <v>3.2835746037894319E-2</v>
      </c>
      <c r="Z40" s="8">
        <f t="shared" si="25"/>
        <v>72.441615737593978</v>
      </c>
      <c r="AA40" s="6">
        <f t="shared" si="1"/>
        <v>1.7138679390909611E-2</v>
      </c>
      <c r="AC40" s="24">
        <f t="shared" si="26"/>
        <v>72.951745841926297</v>
      </c>
      <c r="AD40" s="6">
        <f t="shared" si="2"/>
        <v>1.0217420899896709E-2</v>
      </c>
      <c r="AF40" s="8">
        <f t="shared" si="27"/>
        <v>73.194894917494636</v>
      </c>
      <c r="AG40" s="6">
        <f t="shared" si="3"/>
        <v>6.9184632622917661E-3</v>
      </c>
      <c r="AH40" s="9"/>
      <c r="AI40" s="9"/>
      <c r="AJ40" s="9"/>
      <c r="AK40" s="9"/>
      <c r="AL40" s="8">
        <f t="shared" si="28"/>
        <v>174.30022804019069</v>
      </c>
      <c r="AM40" s="6">
        <f t="shared" si="4"/>
        <v>1.3446448980862819E-4</v>
      </c>
      <c r="AO40" s="8">
        <f t="shared" si="29"/>
        <v>175.04097296193513</v>
      </c>
      <c r="AP40" s="6">
        <f t="shared" si="5"/>
        <v>4.3848578138012458E-3</v>
      </c>
      <c r="AR40" s="24">
        <f t="shared" si="30"/>
        <v>175.55558451431193</v>
      </c>
      <c r="AS40" s="6">
        <f t="shared" si="6"/>
        <v>7.3376981809289881E-3</v>
      </c>
      <c r="AU40" s="8">
        <f t="shared" si="31"/>
        <v>175.82796125324617</v>
      </c>
      <c r="AV40" s="6">
        <f t="shared" si="7"/>
        <v>8.900595527630473E-3</v>
      </c>
      <c r="BB40" s="8">
        <f t="shared" si="32"/>
        <v>0.47741123012413045</v>
      </c>
      <c r="BC40" s="8">
        <f t="shared" si="8"/>
        <v>73.42915707205043</v>
      </c>
      <c r="BD40" s="6">
        <f t="shared" si="9"/>
        <v>0.2756619279495709</v>
      </c>
      <c r="BF40" s="8">
        <f t="shared" si="33"/>
        <v>0.49512627773430601</v>
      </c>
      <c r="BG40" s="8">
        <f t="shared" si="10"/>
        <v>73.446872119660597</v>
      </c>
      <c r="BH40" s="6">
        <f t="shared" si="11"/>
        <v>0.25794688033940361</v>
      </c>
      <c r="BI40" s="16"/>
      <c r="BJ40" s="8">
        <f t="shared" si="34"/>
        <v>0.40341765694871101</v>
      </c>
      <c r="BK40" s="8">
        <f t="shared" si="12"/>
        <v>73.355163498875001</v>
      </c>
      <c r="BL40" s="6">
        <f t="shared" si="13"/>
        <v>0.34965550112499955</v>
      </c>
      <c r="BM40" s="17"/>
      <c r="BN40" s="8">
        <f t="shared" si="35"/>
        <v>0.26844544591898534</v>
      </c>
      <c r="BO40" s="8">
        <f t="shared" si="14"/>
        <v>73.220191287845282</v>
      </c>
      <c r="BP40" s="6">
        <f t="shared" si="15"/>
        <v>0.48462771215471889</v>
      </c>
      <c r="BQ40" s="9"/>
      <c r="BR40" s="9"/>
      <c r="BS40" s="9"/>
      <c r="BT40" s="9"/>
      <c r="BU40" s="8">
        <f t="shared" si="36"/>
        <v>0.37935922716696291</v>
      </c>
      <c r="BV40" s="8">
        <f t="shared" si="16"/>
        <v>175.93494374147889</v>
      </c>
      <c r="BW40" s="6">
        <f t="shared" si="17"/>
        <v>1.6581497414788942</v>
      </c>
      <c r="BY40" s="8">
        <f t="shared" si="37"/>
        <v>0.49947591848333928</v>
      </c>
      <c r="BZ40" s="8">
        <f t="shared" si="18"/>
        <v>176.05506043279527</v>
      </c>
      <c r="CA40" s="6">
        <f t="shared" si="19"/>
        <v>1.7782664327952773</v>
      </c>
      <c r="CB40" s="16"/>
      <c r="CC40" s="8">
        <f t="shared" si="38"/>
        <v>0.49517324783079103</v>
      </c>
      <c r="CD40" s="8">
        <f t="shared" si="20"/>
        <v>176.05075776214272</v>
      </c>
      <c r="CE40" s="6">
        <f t="shared" si="21"/>
        <v>1.7739637621427278</v>
      </c>
      <c r="CF40" s="17"/>
      <c r="CG40" s="8">
        <f t="shared" si="39"/>
        <v>0.25410371602130333</v>
      </c>
      <c r="CH40" s="8">
        <f t="shared" si="22"/>
        <v>175.80968823033322</v>
      </c>
      <c r="CI40" s="6">
        <f t="shared" si="23"/>
        <v>1.5328942303332269</v>
      </c>
      <c r="CJ40" s="16"/>
      <c r="CK40" s="17"/>
      <c r="CL40" s="15"/>
      <c r="CM40" s="16"/>
      <c r="CN40" s="17"/>
      <c r="CO40" s="15"/>
      <c r="CP40" s="16"/>
      <c r="CQ40" s="17"/>
      <c r="CR40" s="15"/>
      <c r="CS40" s="16"/>
      <c r="CT40" s="17"/>
      <c r="CU40" s="15"/>
      <c r="CV40" s="16"/>
      <c r="CW40" s="17"/>
      <c r="CX40" s="15"/>
      <c r="CY40" s="16"/>
      <c r="CZ40" s="17"/>
      <c r="DA40" s="15"/>
      <c r="DB40" s="16"/>
      <c r="DC40" s="17"/>
      <c r="DD40" s="15"/>
      <c r="DE40" s="16"/>
      <c r="DF40" s="17"/>
    </row>
    <row r="41" spans="1:110" x14ac:dyDescent="0.2">
      <c r="A41" s="3">
        <v>43837</v>
      </c>
      <c r="B41" s="4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  <c r="W41" s="8">
        <f t="shared" si="24"/>
        <v>71.720293770868565</v>
      </c>
      <c r="X41" s="6">
        <f t="shared" si="0"/>
        <v>2.2327313975004159E-2</v>
      </c>
      <c r="Z41" s="8">
        <f t="shared" si="25"/>
        <v>72.858472814187962</v>
      </c>
      <c r="AA41" s="6">
        <f t="shared" si="1"/>
        <v>6.8119486027638718E-3</v>
      </c>
      <c r="AC41" s="24">
        <f t="shared" si="26"/>
        <v>73.328282420963149</v>
      </c>
      <c r="AD41" s="6">
        <f t="shared" si="2"/>
        <v>4.0762430309388711E-4</v>
      </c>
      <c r="AF41" s="8">
        <f t="shared" si="27"/>
        <v>73.602834183498928</v>
      </c>
      <c r="AG41" s="6">
        <f t="shared" si="3"/>
        <v>3.3349950451871417E-3</v>
      </c>
      <c r="AH41" s="9"/>
      <c r="AI41" s="9"/>
      <c r="AJ41" s="9"/>
      <c r="AK41" s="9"/>
      <c r="AL41" s="8">
        <f t="shared" si="28"/>
        <v>174.29600991295638</v>
      </c>
      <c r="AM41" s="6">
        <f t="shared" si="4"/>
        <v>4.5281204920881918E-4</v>
      </c>
      <c r="AO41" s="8">
        <f t="shared" si="29"/>
        <v>174.78879390449652</v>
      </c>
      <c r="AP41" s="6">
        <f t="shared" si="5"/>
        <v>2.3731898383679262E-3</v>
      </c>
      <c r="AR41" s="24">
        <f t="shared" si="30"/>
        <v>174.91618925715596</v>
      </c>
      <c r="AS41" s="6">
        <f t="shared" si="6"/>
        <v>3.1037726358303774E-3</v>
      </c>
      <c r="AU41" s="8">
        <f t="shared" si="31"/>
        <v>174.5870274506492</v>
      </c>
      <c r="AV41" s="6">
        <f t="shared" si="7"/>
        <v>1.2161060263713042E-3</v>
      </c>
      <c r="BB41" s="8">
        <f t="shared" si="32"/>
        <v>0.4572362999066748</v>
      </c>
      <c r="BC41" s="8">
        <f t="shared" si="8"/>
        <v>73.785518720869817</v>
      </c>
      <c r="BD41" s="6">
        <f t="shared" si="9"/>
        <v>0.42733372086981092</v>
      </c>
      <c r="BF41" s="8">
        <f t="shared" si="33"/>
        <v>0.45599167716414618</v>
      </c>
      <c r="BG41" s="8">
        <f t="shared" si="10"/>
        <v>73.784274098127298</v>
      </c>
      <c r="BH41" s="6">
        <f t="shared" si="11"/>
        <v>0.42608909812729223</v>
      </c>
      <c r="BI41" s="16"/>
      <c r="BJ41" s="8">
        <f t="shared" si="34"/>
        <v>0.38567614552688406</v>
      </c>
      <c r="BK41" s="8">
        <f t="shared" si="12"/>
        <v>73.713958566490035</v>
      </c>
      <c r="BL41" s="6">
        <f t="shared" si="13"/>
        <v>0.35577356649002922</v>
      </c>
      <c r="BM41" s="17"/>
      <c r="BN41" s="8">
        <f t="shared" si="35"/>
        <v>0.363565643062708</v>
      </c>
      <c r="BO41" s="8">
        <f t="shared" si="14"/>
        <v>73.691848064025862</v>
      </c>
      <c r="BP41" s="6">
        <f t="shared" si="15"/>
        <v>0.33366306402585622</v>
      </c>
      <c r="BQ41" s="9"/>
      <c r="BR41" s="9"/>
      <c r="BS41" s="9"/>
      <c r="BT41" s="9"/>
      <c r="BU41" s="8">
        <f t="shared" si="36"/>
        <v>0.17560833030237677</v>
      </c>
      <c r="BV41" s="8">
        <f t="shared" si="16"/>
        <v>175.09179758745833</v>
      </c>
      <c r="BW41" s="6">
        <f t="shared" si="17"/>
        <v>0.71682858745833755</v>
      </c>
      <c r="BY41" s="8">
        <f t="shared" si="37"/>
        <v>0.12364843052236779</v>
      </c>
      <c r="BZ41" s="8">
        <f t="shared" si="18"/>
        <v>175.03983768767833</v>
      </c>
      <c r="CA41" s="6">
        <f t="shared" si="19"/>
        <v>0.66486868767833585</v>
      </c>
      <c r="CB41" s="16"/>
      <c r="CC41" s="8">
        <f t="shared" si="38"/>
        <v>-0.25364196546047002</v>
      </c>
      <c r="CD41" s="8">
        <f t="shared" si="20"/>
        <v>174.66254729169549</v>
      </c>
      <c r="CE41" s="6">
        <f t="shared" si="21"/>
        <v>0.28757829169549609</v>
      </c>
      <c r="CF41" s="17"/>
      <c r="CG41" s="8">
        <f t="shared" si="39"/>
        <v>-0.53217538037469547</v>
      </c>
      <c r="CH41" s="8">
        <f t="shared" si="22"/>
        <v>174.38401387678127</v>
      </c>
      <c r="CI41" s="6">
        <f t="shared" si="23"/>
        <v>9.0448767812745245E-3</v>
      </c>
      <c r="CJ41" s="16"/>
      <c r="CK41" s="17"/>
      <c r="CL41" s="15"/>
      <c r="CM41" s="16"/>
      <c r="CN41" s="17"/>
      <c r="CO41" s="15"/>
      <c r="CP41" s="16"/>
      <c r="CQ41" s="17"/>
      <c r="CR41" s="15"/>
      <c r="CS41" s="16"/>
      <c r="CT41" s="17"/>
      <c r="CU41" s="15"/>
      <c r="CV41" s="16"/>
      <c r="CW41" s="17"/>
      <c r="CX41" s="15"/>
      <c r="CY41" s="16"/>
      <c r="CZ41" s="17"/>
      <c r="DA41" s="15"/>
      <c r="DB41" s="16"/>
      <c r="DC41" s="17"/>
      <c r="DD41" s="15"/>
      <c r="DE41" s="16"/>
      <c r="DF41" s="17"/>
    </row>
    <row r="42" spans="1:110" x14ac:dyDescent="0.2">
      <c r="A42" s="3">
        <v>43838</v>
      </c>
      <c r="B42" s="4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  <c r="W42" s="8">
        <f t="shared" si="24"/>
        <v>72.015114192112222</v>
      </c>
      <c r="X42" s="6">
        <f t="shared" si="0"/>
        <v>3.3850072684005618E-2</v>
      </c>
      <c r="Z42" s="8">
        <f t="shared" si="25"/>
        <v>73.023377835505926</v>
      </c>
      <c r="AA42" s="6">
        <f t="shared" si="1"/>
        <v>2.0323275473332264E-2</v>
      </c>
      <c r="AC42" s="24">
        <f t="shared" si="26"/>
        <v>73.34323371048157</v>
      </c>
      <c r="AD42" s="6">
        <f t="shared" si="2"/>
        <v>1.6032110572379289E-2</v>
      </c>
      <c r="AF42" s="8">
        <f t="shared" si="27"/>
        <v>73.40711483669979</v>
      </c>
      <c r="AG42" s="6">
        <f t="shared" si="3"/>
        <v>1.5175085680521833E-2</v>
      </c>
      <c r="AH42" s="9"/>
      <c r="AI42" s="9"/>
      <c r="AJ42" s="9"/>
      <c r="AK42" s="9"/>
      <c r="AL42" s="8">
        <f t="shared" si="28"/>
        <v>174.31022254862424</v>
      </c>
      <c r="AM42" s="6">
        <f t="shared" si="4"/>
        <v>1.2147991057996756E-3</v>
      </c>
      <c r="AO42" s="8">
        <f t="shared" si="29"/>
        <v>174.65223168601267</v>
      </c>
      <c r="AP42" s="6">
        <f t="shared" si="5"/>
        <v>7.4488897215494506E-4</v>
      </c>
      <c r="AR42" s="24">
        <f t="shared" si="30"/>
        <v>174.64557912857799</v>
      </c>
      <c r="AS42" s="6">
        <f t="shared" si="6"/>
        <v>7.0677029032031804E-4</v>
      </c>
      <c r="AU42" s="8">
        <f t="shared" si="31"/>
        <v>174.41738069012982</v>
      </c>
      <c r="AV42" s="6">
        <f t="shared" si="7"/>
        <v>6.0079056214559898E-4</v>
      </c>
      <c r="BB42" s="8">
        <f t="shared" si="32"/>
        <v>0.36877929782902419</v>
      </c>
      <c r="BC42" s="8">
        <f t="shared" si="8"/>
        <v>73.712013008310592</v>
      </c>
      <c r="BD42" s="6">
        <f t="shared" si="9"/>
        <v>0.82622599168941235</v>
      </c>
      <c r="BF42" s="8">
        <f t="shared" si="33"/>
        <v>0.31044834924105702</v>
      </c>
      <c r="BG42" s="8">
        <f t="shared" si="10"/>
        <v>73.653682059722627</v>
      </c>
      <c r="BH42" s="6">
        <f t="shared" si="11"/>
        <v>0.88455694027737763</v>
      </c>
      <c r="BI42" s="16"/>
      <c r="BJ42" s="8">
        <f t="shared" si="34"/>
        <v>0.14099774056129882</v>
      </c>
      <c r="BK42" s="8">
        <f t="shared" si="12"/>
        <v>73.484231451042874</v>
      </c>
      <c r="BL42" s="6">
        <f t="shared" si="13"/>
        <v>1.0540075489571308</v>
      </c>
      <c r="BM42" s="17"/>
      <c r="BN42" s="8">
        <f t="shared" si="35"/>
        <v>5.6785011943735988E-2</v>
      </c>
      <c r="BO42" s="8">
        <f t="shared" si="14"/>
        <v>73.400018722425301</v>
      </c>
      <c r="BP42" s="6">
        <f t="shared" si="15"/>
        <v>1.1382202775747032</v>
      </c>
      <c r="BQ42" s="9"/>
      <c r="BR42" s="9"/>
      <c r="BS42" s="9"/>
      <c r="BT42" s="9"/>
      <c r="BU42" s="8">
        <f t="shared" si="36"/>
        <v>8.6364638526307241E-2</v>
      </c>
      <c r="BV42" s="8">
        <f t="shared" si="16"/>
        <v>174.7319437671043</v>
      </c>
      <c r="BW42" s="6">
        <f t="shared" si="17"/>
        <v>0.20971176710429518</v>
      </c>
      <c r="BY42" s="8">
        <f t="shared" si="37"/>
        <v>-6.4568939807440051E-3</v>
      </c>
      <c r="BZ42" s="8">
        <f t="shared" si="18"/>
        <v>174.63912223459724</v>
      </c>
      <c r="CA42" s="6">
        <f t="shared" si="19"/>
        <v>0.11689023459723558</v>
      </c>
      <c r="CB42" s="16"/>
      <c r="CC42" s="8">
        <f t="shared" si="38"/>
        <v>-0.26484095311802064</v>
      </c>
      <c r="CD42" s="8">
        <f t="shared" si="20"/>
        <v>174.38073817545998</v>
      </c>
      <c r="CE42" s="6">
        <f t="shared" si="21"/>
        <v>0.1414938245400208</v>
      </c>
      <c r="CF42" s="17"/>
      <c r="CG42" s="8">
        <f t="shared" si="39"/>
        <v>-0.30199795879357788</v>
      </c>
      <c r="CH42" s="8">
        <f t="shared" si="22"/>
        <v>174.34358116978441</v>
      </c>
      <c r="CI42" s="6">
        <f t="shared" si="23"/>
        <v>0.17865083021558803</v>
      </c>
      <c r="CJ42" s="16"/>
      <c r="CK42" s="17"/>
      <c r="CL42" s="15"/>
      <c r="CM42" s="16"/>
      <c r="CN42" s="17"/>
      <c r="CO42" s="15"/>
      <c r="CP42" s="16"/>
      <c r="CQ42" s="17"/>
      <c r="CR42" s="15"/>
      <c r="CS42" s="16"/>
      <c r="CT42" s="17"/>
      <c r="CU42" s="15"/>
      <c r="CV42" s="16"/>
      <c r="CW42" s="17"/>
      <c r="CX42" s="15"/>
      <c r="CY42" s="16"/>
      <c r="CZ42" s="17"/>
      <c r="DA42" s="15"/>
      <c r="DB42" s="16"/>
      <c r="DC42" s="17"/>
      <c r="DD42" s="15"/>
      <c r="DE42" s="16"/>
      <c r="DF42" s="17"/>
    </row>
    <row r="43" spans="1:110" x14ac:dyDescent="0.2">
      <c r="A43" s="3">
        <v>43839</v>
      </c>
      <c r="B43" s="4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  <c r="W43" s="8">
        <f t="shared" si="24"/>
        <v>72.469276657532021</v>
      </c>
      <c r="X43" s="6">
        <f t="shared" si="0"/>
        <v>4.7978842224938631E-2</v>
      </c>
      <c r="Z43" s="8">
        <f t="shared" si="25"/>
        <v>73.523282019788965</v>
      </c>
      <c r="AA43" s="6">
        <f t="shared" si="1"/>
        <v>3.4132486202662973E-2</v>
      </c>
      <c r="AC43" s="24">
        <f t="shared" si="26"/>
        <v>73.940736355240787</v>
      </c>
      <c r="AD43" s="6">
        <f t="shared" si="2"/>
        <v>2.8648433124098729E-2</v>
      </c>
      <c r="AF43" s="8">
        <f t="shared" si="27"/>
        <v>74.312014167339953</v>
      </c>
      <c r="AG43" s="6">
        <f t="shared" si="3"/>
        <v>2.3770996107565428E-2</v>
      </c>
      <c r="AH43" s="9"/>
      <c r="AI43" s="9"/>
      <c r="AJ43" s="9"/>
      <c r="AK43" s="9"/>
      <c r="AL43" s="8">
        <f t="shared" si="28"/>
        <v>174.34838424987188</v>
      </c>
      <c r="AM43" s="6">
        <f t="shared" si="4"/>
        <v>8.3044718922278635E-3</v>
      </c>
      <c r="AO43" s="8">
        <f t="shared" si="29"/>
        <v>174.60933178962847</v>
      </c>
      <c r="AP43" s="6">
        <f t="shared" si="5"/>
        <v>6.8201994146782387E-3</v>
      </c>
      <c r="AR43" s="24">
        <f t="shared" si="30"/>
        <v>174.58390556428901</v>
      </c>
      <c r="AS43" s="6">
        <f t="shared" si="6"/>
        <v>6.9648240641941419E-3</v>
      </c>
      <c r="AU43" s="8">
        <f t="shared" si="31"/>
        <v>174.50126173802596</v>
      </c>
      <c r="AV43" s="6">
        <f t="shared" si="7"/>
        <v>7.4349030573743974E-3</v>
      </c>
      <c r="BB43" s="8">
        <f t="shared" si="32"/>
        <v>0.41452396721506279</v>
      </c>
      <c r="BC43" s="8">
        <f t="shared" si="8"/>
        <v>74.355260322455848</v>
      </c>
      <c r="BD43" s="6">
        <f t="shared" si="9"/>
        <v>1.7662376775441544</v>
      </c>
      <c r="BF43" s="8">
        <f t="shared" si="33"/>
        <v>0.40517626676204987</v>
      </c>
      <c r="BG43" s="8">
        <f t="shared" si="10"/>
        <v>74.345912622002842</v>
      </c>
      <c r="BH43" s="6">
        <f t="shared" si="11"/>
        <v>1.7755853779971602</v>
      </c>
      <c r="BI43" s="16"/>
      <c r="BJ43" s="8">
        <f t="shared" si="34"/>
        <v>0.44229097733192491</v>
      </c>
      <c r="BK43" s="8">
        <f t="shared" si="12"/>
        <v>74.383027332572709</v>
      </c>
      <c r="BL43" s="6">
        <f t="shared" si="13"/>
        <v>1.7384706674272934</v>
      </c>
      <c r="BM43" s="17"/>
      <c r="BN43" s="8">
        <f t="shared" si="35"/>
        <v>0.53261652882135935</v>
      </c>
      <c r="BO43" s="8">
        <f t="shared" si="14"/>
        <v>74.473352884062152</v>
      </c>
      <c r="BP43" s="6">
        <f t="shared" si="15"/>
        <v>1.6481451159378508</v>
      </c>
      <c r="BQ43" s="9"/>
      <c r="BR43" s="9"/>
      <c r="BS43" s="9"/>
      <c r="BT43" s="9"/>
      <c r="BU43" s="8">
        <f t="shared" si="36"/>
        <v>5.675699796324965E-2</v>
      </c>
      <c r="BV43" s="8">
        <f t="shared" si="16"/>
        <v>174.64066256225226</v>
      </c>
      <c r="BW43" s="6">
        <f t="shared" si="17"/>
        <v>1.16771743774774</v>
      </c>
      <c r="BY43" s="8">
        <f t="shared" si="37"/>
        <v>-2.4678395182462128E-2</v>
      </c>
      <c r="BZ43" s="8">
        <f t="shared" si="18"/>
        <v>174.55922716910655</v>
      </c>
      <c r="CA43" s="6">
        <f t="shared" si="19"/>
        <v>1.2491528308934505</v>
      </c>
      <c r="CB43" s="16"/>
      <c r="CC43" s="8">
        <f t="shared" si="38"/>
        <v>-0.13075047649085431</v>
      </c>
      <c r="CD43" s="8">
        <f t="shared" si="20"/>
        <v>174.45315508779817</v>
      </c>
      <c r="CE43" s="6">
        <f t="shared" si="21"/>
        <v>1.3552249122018338</v>
      </c>
      <c r="CF43" s="17"/>
      <c r="CG43" s="8">
        <f t="shared" si="39"/>
        <v>-9.0512491629532399E-2</v>
      </c>
      <c r="CH43" s="8">
        <f t="shared" si="22"/>
        <v>174.49339307265947</v>
      </c>
      <c r="CI43" s="6">
        <f t="shared" si="23"/>
        <v>1.3149869273405272</v>
      </c>
      <c r="CJ43" s="16"/>
      <c r="CK43" s="17"/>
      <c r="CL43" s="15"/>
      <c r="CM43" s="16"/>
      <c r="CN43" s="17"/>
      <c r="CO43" s="15"/>
      <c r="CP43" s="16"/>
      <c r="CQ43" s="17"/>
      <c r="CR43" s="15"/>
      <c r="CS43" s="16"/>
      <c r="CT43" s="17"/>
      <c r="CU43" s="15"/>
      <c r="CV43" s="16"/>
      <c r="CW43" s="17"/>
      <c r="CX43" s="15"/>
      <c r="CY43" s="16"/>
      <c r="CZ43" s="17"/>
      <c r="DA43" s="15"/>
      <c r="DB43" s="16"/>
      <c r="DC43" s="17"/>
      <c r="DD43" s="15"/>
      <c r="DE43" s="16"/>
      <c r="DF43" s="17"/>
    </row>
    <row r="44" spans="1:110" x14ac:dyDescent="0.2">
      <c r="A44" s="3">
        <v>43840</v>
      </c>
      <c r="B44" s="4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  <c r="W44" s="8">
        <f t="shared" si="24"/>
        <v>73.12667649917627</v>
      </c>
      <c r="X44" s="6">
        <f t="shared" si="0"/>
        <v>4.1509423759288108E-2</v>
      </c>
      <c r="Z44" s="8">
        <f t="shared" si="25"/>
        <v>74.380693293258602</v>
      </c>
      <c r="AA44" s="6">
        <f t="shared" si="1"/>
        <v>2.5072695917717949E-2</v>
      </c>
      <c r="AC44" s="24">
        <f t="shared" si="26"/>
        <v>75.031117177620388</v>
      </c>
      <c r="AD44" s="6">
        <f t="shared" si="2"/>
        <v>1.6547419047933332E-2</v>
      </c>
      <c r="AF44" s="8">
        <f t="shared" si="27"/>
        <v>75.75960123346799</v>
      </c>
      <c r="AG44" s="6">
        <f t="shared" si="3"/>
        <v>6.9989869859428703E-3</v>
      </c>
      <c r="AH44" s="9"/>
      <c r="AI44" s="9"/>
      <c r="AJ44" s="9"/>
      <c r="AK44" s="9"/>
      <c r="AL44" s="8">
        <f t="shared" si="28"/>
        <v>174.61118348489498</v>
      </c>
      <c r="AM44" s="6">
        <f t="shared" si="4"/>
        <v>4.6417293730528254E-3</v>
      </c>
      <c r="AO44" s="8">
        <f t="shared" si="29"/>
        <v>175.00501769905108</v>
      </c>
      <c r="AP44" s="6">
        <f t="shared" si="5"/>
        <v>2.3967062623191974E-3</v>
      </c>
      <c r="AR44" s="24">
        <f t="shared" si="30"/>
        <v>175.19614278214451</v>
      </c>
      <c r="AS44" s="6">
        <f t="shared" si="6"/>
        <v>1.3072117157241336E-3</v>
      </c>
      <c r="AU44" s="8">
        <f t="shared" si="31"/>
        <v>175.54695634760517</v>
      </c>
      <c r="AV44" s="6">
        <f t="shared" si="7"/>
        <v>6.9257533605775667E-4</v>
      </c>
      <c r="BB44" s="8">
        <f t="shared" si="32"/>
        <v>0.54969533824797034</v>
      </c>
      <c r="BC44" s="8">
        <f t="shared" si="8"/>
        <v>75.580812515868359</v>
      </c>
      <c r="BD44" s="6">
        <f t="shared" si="9"/>
        <v>0.71276648413163457</v>
      </c>
      <c r="BF44" s="8">
        <f t="shared" si="33"/>
        <v>0.63129377011584165</v>
      </c>
      <c r="BG44" s="8">
        <f t="shared" si="10"/>
        <v>75.662410947736234</v>
      </c>
      <c r="BH44" s="6">
        <f t="shared" si="11"/>
        <v>0.63116805226376016</v>
      </c>
      <c r="BI44" s="16"/>
      <c r="BJ44" s="8">
        <f t="shared" si="34"/>
        <v>0.87003027506339092</v>
      </c>
      <c r="BK44" s="8">
        <f t="shared" si="12"/>
        <v>75.901147452683773</v>
      </c>
      <c r="BL44" s="6">
        <f t="shared" si="13"/>
        <v>0.39243154731622099</v>
      </c>
      <c r="BM44" s="17"/>
      <c r="BN44" s="8">
        <f t="shared" si="35"/>
        <v>1.0234491071526115</v>
      </c>
      <c r="BO44" s="8">
        <f t="shared" si="14"/>
        <v>76.054566284773003</v>
      </c>
      <c r="BP44" s="6">
        <f t="shared" si="15"/>
        <v>0.23901271522699119</v>
      </c>
      <c r="BQ44" s="9"/>
      <c r="BR44" s="9"/>
      <c r="BS44" s="9"/>
      <c r="BT44" s="9"/>
      <c r="BU44" s="8">
        <f t="shared" si="36"/>
        <v>0.16785304194169853</v>
      </c>
      <c r="BV44" s="8">
        <f t="shared" si="16"/>
        <v>175.3639958240862</v>
      </c>
      <c r="BW44" s="6">
        <f t="shared" si="17"/>
        <v>6.1465175913809844E-2</v>
      </c>
      <c r="BY44" s="8">
        <f t="shared" si="37"/>
        <v>0.18550375712006342</v>
      </c>
      <c r="BZ44" s="8">
        <f t="shared" si="18"/>
        <v>175.38164653926458</v>
      </c>
      <c r="CA44" s="6">
        <f t="shared" si="19"/>
        <v>4.3814460735433158E-2</v>
      </c>
      <c r="CB44" s="16"/>
      <c r="CC44" s="8">
        <f t="shared" si="38"/>
        <v>0.35962140177773561</v>
      </c>
      <c r="CD44" s="8">
        <f t="shared" si="20"/>
        <v>175.55576418392224</v>
      </c>
      <c r="CE44" s="6">
        <f t="shared" si="21"/>
        <v>0.13030318392222284</v>
      </c>
      <c r="CF44" s="17"/>
      <c r="CG44" s="8">
        <f t="shared" si="39"/>
        <v>0.52790725271729089</v>
      </c>
      <c r="CH44" s="8">
        <f t="shared" si="22"/>
        <v>175.72405003486179</v>
      </c>
      <c r="CI44" s="6">
        <f t="shared" si="23"/>
        <v>0.29858903486177724</v>
      </c>
      <c r="CJ44" s="16"/>
      <c r="CK44" s="17"/>
      <c r="CL44" s="15"/>
      <c r="CM44" s="16"/>
      <c r="CN44" s="17"/>
      <c r="CO44" s="15"/>
      <c r="CP44" s="16"/>
      <c r="CQ44" s="17"/>
      <c r="CR44" s="15"/>
      <c r="CS44" s="16"/>
      <c r="CT44" s="17"/>
      <c r="CU44" s="15"/>
      <c r="CV44" s="16"/>
      <c r="CW44" s="17"/>
      <c r="CX44" s="15"/>
      <c r="CY44" s="16"/>
      <c r="CZ44" s="17"/>
      <c r="DA44" s="15"/>
      <c r="DB44" s="16"/>
      <c r="DC44" s="17"/>
      <c r="DD44" s="15"/>
      <c r="DE44" s="16"/>
      <c r="DF44" s="17"/>
    </row>
    <row r="45" spans="1:110" x14ac:dyDescent="0.2">
      <c r="A45" s="3">
        <v>43843</v>
      </c>
      <c r="B45" s="4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  <c r="W45" s="8">
        <f t="shared" si="24"/>
        <v>73.696718949324548</v>
      </c>
      <c r="X45" s="6">
        <f t="shared" si="0"/>
        <v>5.4243161426723786E-2</v>
      </c>
      <c r="Z45" s="8">
        <f t="shared" si="25"/>
        <v>75.011945576483257</v>
      </c>
      <c r="AA45" s="6">
        <f t="shared" si="1"/>
        <v>3.736473597383036E-2</v>
      </c>
      <c r="AC45" s="24">
        <f t="shared" si="26"/>
        <v>75.662348088810191</v>
      </c>
      <c r="AD45" s="6">
        <f t="shared" si="2"/>
        <v>2.9018060129531117E-2</v>
      </c>
      <c r="AF45" s="8">
        <f t="shared" si="27"/>
        <v>76.186783446693596</v>
      </c>
      <c r="AG45" s="6">
        <f t="shared" si="3"/>
        <v>2.2287932476915996E-2</v>
      </c>
      <c r="AH45" s="9"/>
      <c r="AI45" s="9"/>
      <c r="AJ45" s="9"/>
      <c r="AK45" s="9"/>
      <c r="AL45" s="8">
        <f t="shared" si="28"/>
        <v>174.7577534376139</v>
      </c>
      <c r="AM45" s="6">
        <f t="shared" si="4"/>
        <v>1.8039947039476513E-2</v>
      </c>
      <c r="AO45" s="8">
        <f t="shared" si="29"/>
        <v>175.14376398836421</v>
      </c>
      <c r="AP45" s="6">
        <f t="shared" si="5"/>
        <v>1.5870962067983312E-2</v>
      </c>
      <c r="AR45" s="24">
        <f t="shared" si="30"/>
        <v>175.31080189107226</v>
      </c>
      <c r="AS45" s="6">
        <f t="shared" si="6"/>
        <v>1.4932379690016534E-2</v>
      </c>
      <c r="AU45" s="8">
        <f t="shared" si="31"/>
        <v>175.44976006952106</v>
      </c>
      <c r="AV45" s="6">
        <f t="shared" si="7"/>
        <v>1.4151576677933892E-2</v>
      </c>
      <c r="BB45" s="8">
        <f t="shared" si="32"/>
        <v>0.56600245283633699</v>
      </c>
      <c r="BC45" s="8">
        <f t="shared" si="8"/>
        <v>76.228350541646535</v>
      </c>
      <c r="BD45" s="6">
        <f t="shared" si="9"/>
        <v>1.695187458353459</v>
      </c>
      <c r="BF45" s="8">
        <f t="shared" si="33"/>
        <v>0.63127302667024887</v>
      </c>
      <c r="BG45" s="8">
        <f t="shared" si="10"/>
        <v>76.293621115480434</v>
      </c>
      <c r="BH45" s="6">
        <f t="shared" si="11"/>
        <v>1.6299168845195595</v>
      </c>
      <c r="BI45" s="16"/>
      <c r="BJ45" s="8">
        <f t="shared" si="34"/>
        <v>0.71242269490682297</v>
      </c>
      <c r="BK45" s="8">
        <f t="shared" si="12"/>
        <v>76.374770783717011</v>
      </c>
      <c r="BL45" s="6">
        <f t="shared" si="13"/>
        <v>1.5487672162829824</v>
      </c>
      <c r="BM45" s="17"/>
      <c r="BN45" s="8">
        <f t="shared" si="35"/>
        <v>0.67829709470534005</v>
      </c>
      <c r="BO45" s="8">
        <f t="shared" si="14"/>
        <v>76.340645183515534</v>
      </c>
      <c r="BP45" s="6">
        <f t="shared" si="15"/>
        <v>1.5828928164844598</v>
      </c>
      <c r="BQ45" s="9"/>
      <c r="BR45" s="9"/>
      <c r="BS45" s="9"/>
      <c r="BT45" s="9"/>
      <c r="BU45" s="8">
        <f t="shared" si="36"/>
        <v>0.15721425533890954</v>
      </c>
      <c r="BV45" s="8">
        <f t="shared" si="16"/>
        <v>175.46801614641117</v>
      </c>
      <c r="BW45" s="6">
        <f t="shared" si="17"/>
        <v>2.5002758535888177</v>
      </c>
      <c r="BY45" s="8">
        <f t="shared" si="37"/>
        <v>0.16212502321660116</v>
      </c>
      <c r="BZ45" s="8">
        <f t="shared" si="18"/>
        <v>175.47292691428885</v>
      </c>
      <c r="CA45" s="6">
        <f t="shared" si="19"/>
        <v>2.4953650857111427</v>
      </c>
      <c r="CB45" s="16"/>
      <c r="CC45" s="8">
        <f t="shared" si="38"/>
        <v>0.19794628849674745</v>
      </c>
      <c r="CD45" s="8">
        <f t="shared" si="20"/>
        <v>175.50874817956901</v>
      </c>
      <c r="CE45" s="6">
        <f t="shared" si="21"/>
        <v>2.4595438204309801</v>
      </c>
      <c r="CF45" s="17"/>
      <c r="CG45" s="8">
        <f t="shared" si="39"/>
        <v>0.16424888618249803</v>
      </c>
      <c r="CH45" s="8">
        <f t="shared" si="22"/>
        <v>175.47505077725475</v>
      </c>
      <c r="CI45" s="6">
        <f t="shared" si="23"/>
        <v>2.4932412227452403</v>
      </c>
      <c r="CJ45" s="16"/>
      <c r="CK45" s="17"/>
      <c r="CL45" s="15"/>
      <c r="CM45" s="16"/>
      <c r="CN45" s="17"/>
      <c r="CO45" s="15"/>
      <c r="CP45" s="16"/>
      <c r="CQ45" s="17"/>
      <c r="CR45" s="15"/>
      <c r="CS45" s="16"/>
      <c r="CT45" s="17"/>
      <c r="CU45" s="15"/>
      <c r="CV45" s="16"/>
      <c r="CW45" s="17"/>
      <c r="CX45" s="15"/>
      <c r="CY45" s="16"/>
      <c r="CZ45" s="17"/>
      <c r="DA45" s="15"/>
      <c r="DB45" s="16"/>
      <c r="DC45" s="17"/>
      <c r="DD45" s="15"/>
      <c r="DE45" s="16"/>
      <c r="DF45" s="17"/>
    </row>
    <row r="46" spans="1:110" x14ac:dyDescent="0.2">
      <c r="A46" s="3">
        <v>43844</v>
      </c>
      <c r="B46" s="4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  <c r="W46" s="8">
        <f t="shared" si="24"/>
        <v>74.457546378446139</v>
      </c>
      <c r="X46" s="6">
        <f t="shared" si="0"/>
        <v>3.1400222181083896E-2</v>
      </c>
      <c r="Z46" s="8">
        <f t="shared" si="25"/>
        <v>75.972771076243774</v>
      </c>
      <c r="AA46" s="6">
        <f t="shared" si="1"/>
        <v>1.1689039406232542E-2</v>
      </c>
      <c r="AC46" s="24">
        <f t="shared" si="26"/>
        <v>76.792943044405092</v>
      </c>
      <c r="AD46" s="6">
        <f t="shared" si="2"/>
        <v>1.0196254277412607E-3</v>
      </c>
      <c r="AF46" s="8">
        <f t="shared" si="27"/>
        <v>77.576187089338717</v>
      </c>
      <c r="AG46" s="6">
        <f t="shared" si="3"/>
        <v>9.1694023444700307E-3</v>
      </c>
      <c r="AH46" s="9"/>
      <c r="AI46" s="9"/>
      <c r="AJ46" s="9"/>
      <c r="AK46" s="9"/>
      <c r="AL46" s="8">
        <f t="shared" si="28"/>
        <v>175.33565037884341</v>
      </c>
      <c r="AM46" s="6">
        <f t="shared" si="4"/>
        <v>1.0315756228687356E-2</v>
      </c>
      <c r="AO46" s="8">
        <f t="shared" si="29"/>
        <v>176.07585823220401</v>
      </c>
      <c r="AP46" s="6">
        <f t="shared" si="5"/>
        <v>6.1376438596173841E-3</v>
      </c>
      <c r="AR46" s="24">
        <f t="shared" si="30"/>
        <v>176.63954694553613</v>
      </c>
      <c r="AS46" s="6">
        <f t="shared" si="6"/>
        <v>2.9558959562609832E-3</v>
      </c>
      <c r="AU46" s="8">
        <f t="shared" si="31"/>
        <v>177.46458561390421</v>
      </c>
      <c r="AV46" s="6">
        <f t="shared" si="7"/>
        <v>1.7010449956886221E-3</v>
      </c>
      <c r="BB46" s="8">
        <f t="shared" si="32"/>
        <v>0.67892095338804981</v>
      </c>
      <c r="BC46" s="8">
        <f t="shared" si="8"/>
        <v>77.471863997793136</v>
      </c>
      <c r="BD46" s="6">
        <f t="shared" si="9"/>
        <v>0.60054099779313219</v>
      </c>
      <c r="BF46" s="8">
        <f t="shared" si="33"/>
        <v>0.79604926321538416</v>
      </c>
      <c r="BG46" s="8">
        <f t="shared" si="10"/>
        <v>77.588992307620472</v>
      </c>
      <c r="BH46" s="6">
        <f t="shared" si="11"/>
        <v>0.71766930762046854</v>
      </c>
      <c r="BI46" s="16"/>
      <c r="BJ46" s="8">
        <f t="shared" si="34"/>
        <v>0.9884163869609548</v>
      </c>
      <c r="BK46" s="8">
        <f t="shared" si="12"/>
        <v>77.781359431366042</v>
      </c>
      <c r="BL46" s="6">
        <f t="shared" si="13"/>
        <v>0.91003643136603785</v>
      </c>
      <c r="BM46" s="17"/>
      <c r="BN46" s="8">
        <f t="shared" si="35"/>
        <v>1.076319212288154</v>
      </c>
      <c r="BO46" s="8">
        <f t="shared" si="14"/>
        <v>77.869262256693247</v>
      </c>
      <c r="BP46" s="6">
        <f t="shared" si="15"/>
        <v>0.99793925669324324</v>
      </c>
      <c r="BQ46" s="9"/>
      <c r="BR46" s="9"/>
      <c r="BS46" s="9"/>
      <c r="BT46" s="9"/>
      <c r="BU46" s="8">
        <f t="shared" si="36"/>
        <v>0.39152041516390079</v>
      </c>
      <c r="BV46" s="8">
        <f t="shared" si="16"/>
        <v>177.03106736070004</v>
      </c>
      <c r="BW46" s="6">
        <f t="shared" si="17"/>
        <v>0.13215563929995255</v>
      </c>
      <c r="BY46" s="8">
        <f t="shared" si="37"/>
        <v>0.54710963352819852</v>
      </c>
      <c r="BZ46" s="8">
        <f t="shared" si="18"/>
        <v>177.18665657906433</v>
      </c>
      <c r="CA46" s="6">
        <f t="shared" si="19"/>
        <v>2.3433579064345622E-2</v>
      </c>
      <c r="CB46" s="16"/>
      <c r="CC46" s="8">
        <f t="shared" si="38"/>
        <v>0.94427347403504569</v>
      </c>
      <c r="CD46" s="8">
        <f t="shared" si="20"/>
        <v>177.58382041957117</v>
      </c>
      <c r="CE46" s="6">
        <f t="shared" si="21"/>
        <v>0.42059741957118035</v>
      </c>
      <c r="CF46" s="17"/>
      <c r="CG46" s="8">
        <f t="shared" si="39"/>
        <v>1.1890055142701017</v>
      </c>
      <c r="CH46" s="8">
        <f t="shared" si="22"/>
        <v>177.82855245980622</v>
      </c>
      <c r="CI46" s="6">
        <f t="shared" si="23"/>
        <v>0.66532945980623026</v>
      </c>
      <c r="CJ46" s="16"/>
      <c r="CK46" s="17"/>
      <c r="CL46" s="15"/>
      <c r="CM46" s="16"/>
      <c r="CN46" s="17"/>
      <c r="CO46" s="15"/>
      <c r="CP46" s="16"/>
      <c r="CQ46" s="17"/>
      <c r="CR46" s="15"/>
      <c r="CS46" s="16"/>
      <c r="CT46" s="17"/>
      <c r="CU46" s="15"/>
      <c r="CV46" s="16"/>
      <c r="CW46" s="17"/>
      <c r="CX46" s="15"/>
      <c r="CY46" s="16"/>
      <c r="CZ46" s="17"/>
      <c r="DA46" s="15"/>
      <c r="DB46" s="16"/>
      <c r="DC46" s="17"/>
      <c r="DD46" s="15"/>
      <c r="DE46" s="16"/>
      <c r="DF46" s="17"/>
    </row>
    <row r="47" spans="1:110" x14ac:dyDescent="0.2">
      <c r="A47" s="3">
        <v>43845</v>
      </c>
      <c r="B47" s="4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  <c r="W47" s="8">
        <f t="shared" si="24"/>
        <v>74.892026170325835</v>
      </c>
      <c r="X47" s="6">
        <f t="shared" si="0"/>
        <v>2.1554980383278501E-2</v>
      </c>
      <c r="Z47" s="8">
        <f t="shared" si="25"/>
        <v>76.269293211083323</v>
      </c>
      <c r="AA47" s="6">
        <f t="shared" si="1"/>
        <v>3.5613414657435067E-3</v>
      </c>
      <c r="AC47" s="24">
        <f t="shared" si="26"/>
        <v>76.832133022202555</v>
      </c>
      <c r="AD47" s="6">
        <f t="shared" si="2"/>
        <v>3.7920156029938594E-3</v>
      </c>
      <c r="AF47" s="8">
        <f t="shared" si="27"/>
        <v>77.012295817867752</v>
      </c>
      <c r="AG47" s="6">
        <f t="shared" si="3"/>
        <v>6.1457960940961755E-3</v>
      </c>
      <c r="AH47" s="9"/>
      <c r="AI47" s="9"/>
      <c r="AJ47" s="9"/>
      <c r="AK47" s="9"/>
      <c r="AL47" s="8">
        <f t="shared" si="28"/>
        <v>175.66461345065159</v>
      </c>
      <c r="AM47" s="6">
        <f t="shared" si="4"/>
        <v>9.9951041488593306E-3</v>
      </c>
      <c r="AO47" s="8">
        <f t="shared" si="29"/>
        <v>176.43468860557667</v>
      </c>
      <c r="AP47" s="6">
        <f t="shared" si="5"/>
        <v>5.6551397213434476E-3</v>
      </c>
      <c r="AR47" s="24">
        <f t="shared" si="30"/>
        <v>176.90138497276806</v>
      </c>
      <c r="AS47" s="6">
        <f t="shared" si="6"/>
        <v>3.0249475652823032E-3</v>
      </c>
      <c r="AU47" s="8">
        <f t="shared" si="31"/>
        <v>177.22349552278081</v>
      </c>
      <c r="AV47" s="6">
        <f t="shared" si="7"/>
        <v>1.2096074392670404E-3</v>
      </c>
      <c r="BB47" s="8">
        <f t="shared" si="32"/>
        <v>0.55097475826993247</v>
      </c>
      <c r="BC47" s="8">
        <f t="shared" si="8"/>
        <v>77.383107780472486</v>
      </c>
      <c r="BD47" s="6">
        <f t="shared" si="9"/>
        <v>0.8412227804724921</v>
      </c>
      <c r="BF47" s="8">
        <f t="shared" si="33"/>
        <v>0.54628569902747015</v>
      </c>
      <c r="BG47" s="8">
        <f t="shared" si="10"/>
        <v>77.37841872123002</v>
      </c>
      <c r="BH47" s="6">
        <f t="shared" si="11"/>
        <v>0.83653372123002612</v>
      </c>
      <c r="BI47" s="16"/>
      <c r="BJ47" s="8">
        <f t="shared" si="34"/>
        <v>0.36192695691305016</v>
      </c>
      <c r="BK47" s="8">
        <f t="shared" si="12"/>
        <v>77.194059979115607</v>
      </c>
      <c r="BL47" s="6">
        <f t="shared" si="13"/>
        <v>0.65217497911561395</v>
      </c>
      <c r="BM47" s="17"/>
      <c r="BN47" s="8">
        <f t="shared" si="35"/>
        <v>0.16364548593634581</v>
      </c>
      <c r="BO47" s="8">
        <f t="shared" si="14"/>
        <v>76.995778508138898</v>
      </c>
      <c r="BP47" s="6">
        <f t="shared" si="15"/>
        <v>0.45389350813890417</v>
      </c>
      <c r="BQ47" s="9"/>
      <c r="BR47" s="9"/>
      <c r="BS47" s="9"/>
      <c r="BT47" s="9"/>
      <c r="BU47" s="8">
        <f t="shared" si="36"/>
        <v>0.36558393757750696</v>
      </c>
      <c r="BV47" s="8">
        <f t="shared" si="16"/>
        <v>177.26696891034555</v>
      </c>
      <c r="BW47" s="6">
        <f t="shared" si="17"/>
        <v>0.1711570896544572</v>
      </c>
      <c r="BY47" s="8">
        <f t="shared" si="37"/>
        <v>0.45297000345043037</v>
      </c>
      <c r="BZ47" s="8">
        <f t="shared" si="18"/>
        <v>177.35435497621847</v>
      </c>
      <c r="CA47" s="6">
        <f t="shared" si="19"/>
        <v>8.3771023781537224E-2</v>
      </c>
      <c r="CB47" s="16"/>
      <c r="CC47" s="8">
        <f t="shared" si="38"/>
        <v>0.49386607914499026</v>
      </c>
      <c r="CD47" s="8">
        <f t="shared" si="20"/>
        <v>177.39525105191305</v>
      </c>
      <c r="CE47" s="6">
        <f t="shared" si="21"/>
        <v>4.287494808696124E-2</v>
      </c>
      <c r="CF47" s="17"/>
      <c r="CG47" s="8">
        <f t="shared" si="39"/>
        <v>0.37309812567651179</v>
      </c>
      <c r="CH47" s="8">
        <f t="shared" si="22"/>
        <v>177.27448309844456</v>
      </c>
      <c r="CI47" s="6">
        <f t="shared" si="23"/>
        <v>0.16364290155544836</v>
      </c>
      <c r="CJ47" s="16"/>
      <c r="CK47" s="17"/>
      <c r="CL47" s="15"/>
      <c r="CM47" s="16"/>
      <c r="CN47" s="17"/>
      <c r="CO47" s="15"/>
      <c r="CP47" s="16"/>
      <c r="CQ47" s="17"/>
      <c r="CR47" s="15"/>
      <c r="CS47" s="16"/>
      <c r="CT47" s="17"/>
      <c r="CU47" s="15"/>
      <c r="CV47" s="16"/>
      <c r="CW47" s="17"/>
      <c r="CX47" s="15"/>
      <c r="CY47" s="16"/>
      <c r="CZ47" s="17"/>
      <c r="DA47" s="15"/>
      <c r="DB47" s="16"/>
      <c r="DC47" s="17"/>
      <c r="DD47" s="15"/>
      <c r="DE47" s="16"/>
      <c r="DF47" s="17"/>
    </row>
    <row r="48" spans="1:110" x14ac:dyDescent="0.2">
      <c r="A48" s="3">
        <v>43846</v>
      </c>
      <c r="B48" s="4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  <c r="W48" s="8">
        <f t="shared" si="24"/>
        <v>75.189000759667181</v>
      </c>
      <c r="X48" s="6">
        <f t="shared" si="0"/>
        <v>2.9828032770039647E-2</v>
      </c>
      <c r="Z48" s="8">
        <f t="shared" si="25"/>
        <v>76.35924850142581</v>
      </c>
      <c r="AA48" s="6">
        <f t="shared" si="1"/>
        <v>1.4728197125230718E-2</v>
      </c>
      <c r="AC48" s="24">
        <f t="shared" si="26"/>
        <v>76.687009011101281</v>
      </c>
      <c r="AD48" s="6">
        <f t="shared" si="2"/>
        <v>1.0499067129627438E-2</v>
      </c>
      <c r="AF48" s="8">
        <f t="shared" si="27"/>
        <v>76.635967163573554</v>
      </c>
      <c r="AG48" s="6">
        <f t="shared" si="3"/>
        <v>1.1157665716212064E-2</v>
      </c>
      <c r="AH48" s="9"/>
      <c r="AI48" s="9"/>
      <c r="AJ48" s="9"/>
      <c r="AK48" s="9"/>
      <c r="AL48" s="8">
        <f t="shared" si="28"/>
        <v>175.98384570953431</v>
      </c>
      <c r="AM48" s="6">
        <f t="shared" si="4"/>
        <v>1.6521805978274934E-2</v>
      </c>
      <c r="AO48" s="8">
        <f t="shared" si="29"/>
        <v>176.76582294573637</v>
      </c>
      <c r="AP48" s="6">
        <f t="shared" si="5"/>
        <v>1.2151759642911529E-2</v>
      </c>
      <c r="AR48" s="24">
        <f t="shared" si="30"/>
        <v>177.16975548638402</v>
      </c>
      <c r="AS48" s="6">
        <f t="shared" si="6"/>
        <v>9.8943999177556283E-3</v>
      </c>
      <c r="AU48" s="8">
        <f t="shared" si="31"/>
        <v>177.39519990455616</v>
      </c>
      <c r="AV48" s="6">
        <f t="shared" si="7"/>
        <v>8.6345134302073679E-3</v>
      </c>
      <c r="BB48" s="8">
        <f t="shared" si="32"/>
        <v>0.41175500439569129</v>
      </c>
      <c r="BC48" s="8">
        <f t="shared" si="8"/>
        <v>77.098764015496968</v>
      </c>
      <c r="BD48" s="6">
        <f t="shared" si="9"/>
        <v>0.40192998450302753</v>
      </c>
      <c r="BF48" s="8">
        <f t="shared" si="33"/>
        <v>0.3181204946849846</v>
      </c>
      <c r="BG48" s="8">
        <f t="shared" si="10"/>
        <v>77.005129505786272</v>
      </c>
      <c r="BH48" s="6">
        <f t="shared" si="11"/>
        <v>0.49556449421372406</v>
      </c>
      <c r="BI48" s="16"/>
      <c r="BJ48" s="8">
        <f t="shared" si="34"/>
        <v>2.7273318023596393E-2</v>
      </c>
      <c r="BK48" s="8">
        <f t="shared" si="12"/>
        <v>76.714282329124885</v>
      </c>
      <c r="BL48" s="6">
        <f t="shared" si="13"/>
        <v>0.78641167087511121</v>
      </c>
      <c r="BM48" s="17"/>
      <c r="BN48" s="8">
        <f t="shared" si="35"/>
        <v>-0.10807167145675936</v>
      </c>
      <c r="BO48" s="8">
        <f t="shared" si="14"/>
        <v>76.578937339644526</v>
      </c>
      <c r="BP48" s="6">
        <f t="shared" si="15"/>
        <v>0.9217566603554701</v>
      </c>
      <c r="BQ48" s="9"/>
      <c r="BR48" s="9"/>
      <c r="BS48" s="9"/>
      <c r="BT48" s="9"/>
      <c r="BU48" s="8">
        <f t="shared" si="36"/>
        <v>0.34614125278519819</v>
      </c>
      <c r="BV48" s="8">
        <f t="shared" si="16"/>
        <v>177.51589673916922</v>
      </c>
      <c r="BW48" s="6">
        <f t="shared" si="17"/>
        <v>1.4243652608307684</v>
      </c>
      <c r="BY48" s="8">
        <f t="shared" si="37"/>
        <v>0.39205217180505614</v>
      </c>
      <c r="BZ48" s="8">
        <f t="shared" si="18"/>
        <v>177.56180765818908</v>
      </c>
      <c r="CA48" s="6">
        <f t="shared" si="19"/>
        <v>1.3784543418109081</v>
      </c>
      <c r="CB48" s="16"/>
      <c r="CC48" s="8">
        <f t="shared" si="38"/>
        <v>0.34503900589583236</v>
      </c>
      <c r="CD48" s="8">
        <f t="shared" si="20"/>
        <v>177.51479449227986</v>
      </c>
      <c r="CE48" s="6">
        <f t="shared" si="21"/>
        <v>1.4254675077201284</v>
      </c>
      <c r="CF48" s="17"/>
      <c r="CG48" s="8">
        <f t="shared" si="39"/>
        <v>0.28093782706322895</v>
      </c>
      <c r="CH48" s="8">
        <f t="shared" si="22"/>
        <v>177.45069331344726</v>
      </c>
      <c r="CI48" s="6">
        <f t="shared" si="23"/>
        <v>1.4895686865527296</v>
      </c>
      <c r="CJ48" s="16"/>
      <c r="CK48" s="17"/>
      <c r="CL48" s="15"/>
      <c r="CM48" s="16"/>
      <c r="CN48" s="17"/>
      <c r="CO48" s="15"/>
      <c r="CP48" s="16"/>
      <c r="CQ48" s="17"/>
      <c r="CR48" s="15"/>
      <c r="CS48" s="16"/>
      <c r="CT48" s="17"/>
      <c r="CU48" s="15"/>
      <c r="CV48" s="16"/>
      <c r="CW48" s="17"/>
      <c r="CX48" s="15"/>
      <c r="CY48" s="16"/>
      <c r="CZ48" s="17"/>
      <c r="DA48" s="15"/>
      <c r="DB48" s="16"/>
      <c r="DC48" s="17"/>
      <c r="DD48" s="15"/>
      <c r="DE48" s="16"/>
      <c r="DF48" s="17"/>
    </row>
    <row r="49" spans="1:110" x14ac:dyDescent="0.2">
      <c r="A49" s="3">
        <v>43847</v>
      </c>
      <c r="B49" s="4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  <c r="W49" s="8">
        <f t="shared" si="24"/>
        <v>75.605105542927092</v>
      </c>
      <c r="X49" s="6">
        <f t="shared" si="0"/>
        <v>3.5140840744375117E-2</v>
      </c>
      <c r="Z49" s="8">
        <f t="shared" si="25"/>
        <v>76.735925515955287</v>
      </c>
      <c r="AA49" s="6">
        <f t="shared" si="1"/>
        <v>2.070951364536117E-2</v>
      </c>
      <c r="AC49" s="24">
        <f t="shared" si="26"/>
        <v>77.093851505550646</v>
      </c>
      <c r="AD49" s="6">
        <f t="shared" si="2"/>
        <v>1.6141724645970999E-2</v>
      </c>
      <c r="AF49" s="8">
        <f t="shared" si="27"/>
        <v>77.327748632714702</v>
      </c>
      <c r="AG49" s="6">
        <f t="shared" si="3"/>
        <v>1.315677033835904E-2</v>
      </c>
      <c r="AH49" s="9"/>
      <c r="AI49" s="9"/>
      <c r="AJ49" s="9"/>
      <c r="AK49" s="9"/>
      <c r="AL49" s="8">
        <f t="shared" si="28"/>
        <v>176.51600064181812</v>
      </c>
      <c r="AM49" s="6">
        <f t="shared" si="4"/>
        <v>1.8770046625443224E-2</v>
      </c>
      <c r="AO49" s="8">
        <f t="shared" si="29"/>
        <v>177.48338783364335</v>
      </c>
      <c r="AP49" s="6">
        <f t="shared" si="5"/>
        <v>1.3392464504398224E-2</v>
      </c>
      <c r="AR49" s="24">
        <f t="shared" si="30"/>
        <v>178.05500874319199</v>
      </c>
      <c r="AS49" s="6">
        <f t="shared" si="6"/>
        <v>1.0214896712328864E-2</v>
      </c>
      <c r="AU49" s="8">
        <f t="shared" si="31"/>
        <v>178.63124958091123</v>
      </c>
      <c r="AV49" s="6">
        <f t="shared" si="7"/>
        <v>7.0116473282964709E-3</v>
      </c>
      <c r="BB49" s="8">
        <f t="shared" si="32"/>
        <v>0.41077250240642593</v>
      </c>
      <c r="BC49" s="8">
        <f t="shared" si="8"/>
        <v>77.504624007957077</v>
      </c>
      <c r="BD49" s="6">
        <f t="shared" si="9"/>
        <v>0.85407199204291828</v>
      </c>
      <c r="BF49" s="8">
        <f t="shared" si="33"/>
        <v>0.34739875460722991</v>
      </c>
      <c r="BG49" s="8">
        <f t="shared" si="10"/>
        <v>77.441250260157872</v>
      </c>
      <c r="BH49" s="6">
        <f t="shared" si="11"/>
        <v>0.91744573984212252</v>
      </c>
      <c r="BI49" s="16"/>
      <c r="BJ49" s="8">
        <f t="shared" si="34"/>
        <v>0.27778897446460321</v>
      </c>
      <c r="BK49" s="8">
        <f t="shared" si="12"/>
        <v>77.371640480015245</v>
      </c>
      <c r="BL49" s="6">
        <f t="shared" si="13"/>
        <v>0.98705551998475016</v>
      </c>
      <c r="BM49" s="17"/>
      <c r="BN49" s="8">
        <f t="shared" si="35"/>
        <v>0.34505279454062943</v>
      </c>
      <c r="BO49" s="8">
        <f t="shared" si="14"/>
        <v>77.438904300091281</v>
      </c>
      <c r="BP49" s="6">
        <f t="shared" si="15"/>
        <v>0.91979169990871412</v>
      </c>
      <c r="BQ49" s="9"/>
      <c r="BR49" s="9"/>
      <c r="BS49" s="9"/>
      <c r="BT49" s="9"/>
      <c r="BU49" s="8">
        <f t="shared" si="36"/>
        <v>0.45396365358975277</v>
      </c>
      <c r="BV49" s="8">
        <f t="shared" si="16"/>
        <v>178.50897239678173</v>
      </c>
      <c r="BW49" s="6">
        <f t="shared" si="17"/>
        <v>1.3836206032182758</v>
      </c>
      <c r="BY49" s="8">
        <f t="shared" si="37"/>
        <v>0.55480852985601803</v>
      </c>
      <c r="BZ49" s="8">
        <f t="shared" si="18"/>
        <v>178.60981727304801</v>
      </c>
      <c r="CA49" s="6">
        <f t="shared" si="19"/>
        <v>1.2827757269519964</v>
      </c>
      <c r="CB49" s="16"/>
      <c r="CC49" s="8">
        <f t="shared" si="38"/>
        <v>0.70158041149784389</v>
      </c>
      <c r="CD49" s="8">
        <f t="shared" si="20"/>
        <v>178.75658915468983</v>
      </c>
      <c r="CE49" s="6">
        <f t="shared" si="21"/>
        <v>1.1360038453101708</v>
      </c>
      <c r="CF49" s="17"/>
      <c r="CG49" s="8">
        <f t="shared" si="39"/>
        <v>0.81273540523860188</v>
      </c>
      <c r="CH49" s="8">
        <f t="shared" si="22"/>
        <v>178.8677441484306</v>
      </c>
      <c r="CI49" s="6">
        <f t="shared" si="23"/>
        <v>1.0248488515694021</v>
      </c>
      <c r="CJ49" s="16"/>
      <c r="CK49" s="17"/>
      <c r="CL49" s="15"/>
      <c r="CM49" s="16"/>
      <c r="CN49" s="17"/>
      <c r="CO49" s="15"/>
      <c r="CP49" s="16"/>
      <c r="CQ49" s="17"/>
      <c r="CR49" s="15"/>
      <c r="CS49" s="16"/>
      <c r="CT49" s="17"/>
      <c r="CU49" s="15"/>
      <c r="CV49" s="16"/>
      <c r="CW49" s="17"/>
      <c r="CX49" s="15"/>
      <c r="CY49" s="16"/>
      <c r="CZ49" s="17"/>
      <c r="DA49" s="15"/>
      <c r="DB49" s="16"/>
      <c r="DC49" s="17"/>
      <c r="DD49" s="15"/>
      <c r="DE49" s="16"/>
      <c r="DF49" s="17"/>
    </row>
    <row r="50" spans="1:110" x14ac:dyDescent="0.2">
      <c r="A50" s="3">
        <v>43851</v>
      </c>
      <c r="B50" s="4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  <c r="W50" s="8">
        <f t="shared" si="24"/>
        <v>76.10075182520022</v>
      </c>
      <c r="X50" s="6">
        <f t="shared" si="0"/>
        <v>2.2188962375035412E-2</v>
      </c>
      <c r="Z50" s="8">
        <f t="shared" si="25"/>
        <v>77.271439775690041</v>
      </c>
      <c r="AA50" s="6">
        <f t="shared" si="1"/>
        <v>7.146908621968125E-3</v>
      </c>
      <c r="AC50" s="24">
        <f t="shared" si="26"/>
        <v>77.726273752775313</v>
      </c>
      <c r="AD50" s="6">
        <f t="shared" si="2"/>
        <v>1.3027918108439781E-3</v>
      </c>
      <c r="AF50" s="8">
        <f t="shared" si="27"/>
        <v>78.152506526542936</v>
      </c>
      <c r="AG50" s="6">
        <f t="shared" si="3"/>
        <v>4.1738309660873029E-3</v>
      </c>
      <c r="AH50" s="9"/>
      <c r="AI50" s="9"/>
      <c r="AJ50" s="9"/>
      <c r="AK50" s="9"/>
      <c r="AL50" s="8">
        <f t="shared" si="28"/>
        <v>177.12378726629089</v>
      </c>
      <c r="AM50" s="6">
        <f t="shared" si="4"/>
        <v>2.875025738718204E-3</v>
      </c>
      <c r="AO50" s="8">
        <f t="shared" si="29"/>
        <v>178.27842553854103</v>
      </c>
      <c r="AP50" s="6">
        <f t="shared" si="5"/>
        <v>3.6250535293904833E-3</v>
      </c>
      <c r="AR50" s="24">
        <f t="shared" si="30"/>
        <v>178.97380087159598</v>
      </c>
      <c r="AS50" s="6">
        <f t="shared" si="6"/>
        <v>7.5396949323089883E-3</v>
      </c>
      <c r="AU50" s="8">
        <f t="shared" si="31"/>
        <v>179.64032431618224</v>
      </c>
      <c r="AV50" s="6">
        <f t="shared" si="7"/>
        <v>1.1291913551756384E-2</v>
      </c>
      <c r="BB50" s="8">
        <f t="shared" si="32"/>
        <v>0.45510245137007432</v>
      </c>
      <c r="BC50" s="8">
        <f t="shared" si="8"/>
        <v>78.181376204145394</v>
      </c>
      <c r="BD50" s="6">
        <f t="shared" si="9"/>
        <v>0.35370920414538887</v>
      </c>
      <c r="BF50" s="8">
        <f t="shared" si="33"/>
        <v>0.44145650717098428</v>
      </c>
      <c r="BG50" s="8">
        <f t="shared" si="10"/>
        <v>78.167730259946296</v>
      </c>
      <c r="BH50" s="6">
        <f t="shared" si="11"/>
        <v>0.34006325994629094</v>
      </c>
      <c r="BI50" s="16"/>
      <c r="BJ50" s="8">
        <f t="shared" si="34"/>
        <v>0.51184693448624563</v>
      </c>
      <c r="BK50" s="8">
        <f t="shared" si="12"/>
        <v>78.238120687261556</v>
      </c>
      <c r="BL50" s="6">
        <f t="shared" si="13"/>
        <v>0.41045368726155118</v>
      </c>
      <c r="BM50" s="17"/>
      <c r="BN50" s="8">
        <f t="shared" si="35"/>
        <v>0.5979379129025828</v>
      </c>
      <c r="BO50" s="8">
        <f t="shared" si="14"/>
        <v>78.324211665677893</v>
      </c>
      <c r="BP50" s="6">
        <f t="shared" si="15"/>
        <v>0.49654466567788802</v>
      </c>
      <c r="BQ50" s="9"/>
      <c r="BR50" s="9"/>
      <c r="BS50" s="9"/>
      <c r="BT50" s="9"/>
      <c r="BU50" s="8">
        <f t="shared" si="36"/>
        <v>0.54692934855260089</v>
      </c>
      <c r="BV50" s="8">
        <f t="shared" si="16"/>
        <v>179.52073022014858</v>
      </c>
      <c r="BW50" s="6">
        <f t="shared" si="17"/>
        <v>1.8862392201485818</v>
      </c>
      <c r="BY50" s="8">
        <f t="shared" si="37"/>
        <v>0.67492311737684973</v>
      </c>
      <c r="BZ50" s="8">
        <f t="shared" si="18"/>
        <v>179.64872398897285</v>
      </c>
      <c r="CA50" s="6">
        <f t="shared" si="19"/>
        <v>2.0142329889728501</v>
      </c>
      <c r="CB50" s="16"/>
      <c r="CC50" s="8">
        <f t="shared" si="38"/>
        <v>0.84494014465590239</v>
      </c>
      <c r="CD50" s="8">
        <f t="shared" si="20"/>
        <v>179.81874101625189</v>
      </c>
      <c r="CE50" s="6">
        <f t="shared" si="21"/>
        <v>2.1842500162518945</v>
      </c>
      <c r="CF50" s="17"/>
      <c r="CG50" s="8">
        <f t="shared" si="39"/>
        <v>0.9060653216241461</v>
      </c>
      <c r="CH50" s="8">
        <f t="shared" si="22"/>
        <v>179.87986619322012</v>
      </c>
      <c r="CI50" s="6">
        <f t="shared" si="23"/>
        <v>2.2453751932201271</v>
      </c>
      <c r="CJ50" s="16"/>
      <c r="CK50" s="17"/>
      <c r="CL50" s="15"/>
      <c r="CM50" s="16"/>
      <c r="CN50" s="17"/>
      <c r="CO50" s="15"/>
      <c r="CP50" s="16"/>
      <c r="CQ50" s="17"/>
      <c r="CR50" s="15"/>
      <c r="CS50" s="16"/>
      <c r="CT50" s="17"/>
      <c r="CU50" s="15"/>
      <c r="CV50" s="16"/>
      <c r="CW50" s="17"/>
      <c r="CX50" s="15"/>
      <c r="CY50" s="16"/>
      <c r="CZ50" s="17"/>
      <c r="DA50" s="15"/>
      <c r="DB50" s="16"/>
      <c r="DC50" s="17"/>
      <c r="DD50" s="15"/>
      <c r="DE50" s="16"/>
      <c r="DF50" s="17"/>
    </row>
    <row r="51" spans="1:110" x14ac:dyDescent="0.2">
      <c r="A51" s="3">
        <v>43852</v>
      </c>
      <c r="B51" s="4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  <c r="W51" s="8">
        <f t="shared" si="24"/>
        <v>76.411596556664193</v>
      </c>
      <c r="X51" s="6">
        <f t="shared" si="0"/>
        <v>2.1687076631295387E-2</v>
      </c>
      <c r="Z51" s="8">
        <f t="shared" si="25"/>
        <v>77.454994759712321</v>
      </c>
      <c r="AA51" s="6">
        <f t="shared" si="1"/>
        <v>8.3282411631122408E-3</v>
      </c>
      <c r="AC51" s="24">
        <f t="shared" si="26"/>
        <v>77.776970376387652</v>
      </c>
      <c r="AD51" s="6">
        <f t="shared" si="2"/>
        <v>4.205923072696514E-3</v>
      </c>
      <c r="AF51" s="8">
        <f t="shared" si="27"/>
        <v>77.892634905308597</v>
      </c>
      <c r="AG51" s="6">
        <f t="shared" si="3"/>
        <v>2.7250470209207712E-3</v>
      </c>
      <c r="AH51" s="9"/>
      <c r="AI51" s="9"/>
      <c r="AJ51" s="9"/>
      <c r="AK51" s="9"/>
      <c r="AL51" s="8">
        <f t="shared" si="28"/>
        <v>177.21571393835853</v>
      </c>
      <c r="AM51" s="6">
        <f t="shared" si="4"/>
        <v>2.51846818577629E-3</v>
      </c>
      <c r="AO51" s="8">
        <f t="shared" si="29"/>
        <v>178.06592714082248</v>
      </c>
      <c r="AP51" s="6">
        <f t="shared" si="5"/>
        <v>7.3281682875514483E-3</v>
      </c>
      <c r="AR51" s="24">
        <f t="shared" si="30"/>
        <v>178.30414593579798</v>
      </c>
      <c r="AS51" s="6">
        <f t="shared" si="6"/>
        <v>8.6757843432865717E-3</v>
      </c>
      <c r="AU51" s="8">
        <f t="shared" si="31"/>
        <v>178.03565766323644</v>
      </c>
      <c r="AV51" s="6">
        <f t="shared" si="7"/>
        <v>7.1569322857999241E-3</v>
      </c>
      <c r="BB51" s="8">
        <f t="shared" si="32"/>
        <v>0.37422128581852732</v>
      </c>
      <c r="BC51" s="8">
        <f t="shared" si="8"/>
        <v>78.151191662206173</v>
      </c>
      <c r="BD51" s="6">
        <f t="shared" si="9"/>
        <v>4.5715662206177399E-2</v>
      </c>
      <c r="BF51" s="8">
        <f t="shared" si="33"/>
        <v>0.3125057455966313</v>
      </c>
      <c r="BG51" s="8">
        <f t="shared" si="10"/>
        <v>78.089476121984276</v>
      </c>
      <c r="BH51" s="6">
        <f t="shared" si="11"/>
        <v>1.599987801571956E-2</v>
      </c>
      <c r="BI51" s="16"/>
      <c r="BJ51" s="8">
        <f t="shared" si="34"/>
        <v>0.20748772930946721</v>
      </c>
      <c r="BK51" s="8">
        <f t="shared" si="12"/>
        <v>77.984458105697115</v>
      </c>
      <c r="BL51" s="6">
        <f t="shared" si="13"/>
        <v>0.12101789430288079</v>
      </c>
      <c r="BM51" s="17"/>
      <c r="BN51" s="8">
        <f t="shared" si="35"/>
        <v>0.11636557832716822</v>
      </c>
      <c r="BO51" s="8">
        <f t="shared" si="14"/>
        <v>77.893335954714814</v>
      </c>
      <c r="BP51" s="6">
        <f t="shared" si="15"/>
        <v>0.2121400452851816</v>
      </c>
      <c r="BQ51" s="9"/>
      <c r="BR51" s="9"/>
      <c r="BS51" s="9"/>
      <c r="BT51" s="9"/>
      <c r="BU51" s="8">
        <f t="shared" si="36"/>
        <v>0.30361249168247922</v>
      </c>
      <c r="BV51" s="8">
        <f t="shared" si="16"/>
        <v>178.60775842748046</v>
      </c>
      <c r="BW51" s="6">
        <f t="shared" si="17"/>
        <v>1.837235427480465</v>
      </c>
      <c r="BY51" s="8">
        <f t="shared" si="37"/>
        <v>0.23121235982914681</v>
      </c>
      <c r="BZ51" s="8">
        <f t="shared" si="18"/>
        <v>178.53535829562713</v>
      </c>
      <c r="CA51" s="6">
        <f t="shared" si="19"/>
        <v>1.7648352956271367</v>
      </c>
      <c r="CB51" s="16"/>
      <c r="CC51" s="8">
        <f t="shared" si="38"/>
        <v>-0.15469260844367816</v>
      </c>
      <c r="CD51" s="8">
        <f t="shared" si="20"/>
        <v>178.14945332735431</v>
      </c>
      <c r="CE51" s="6">
        <f t="shared" si="21"/>
        <v>1.3789303273543112</v>
      </c>
      <c r="CF51" s="17"/>
      <c r="CG51" s="8">
        <f t="shared" si="39"/>
        <v>-0.48056850490734904</v>
      </c>
      <c r="CH51" s="8">
        <f t="shared" si="22"/>
        <v>177.82357743089062</v>
      </c>
      <c r="CI51" s="6">
        <f t="shared" si="23"/>
        <v>1.0530544308906258</v>
      </c>
      <c r="CJ51" s="16"/>
      <c r="CK51" s="17"/>
      <c r="CL51" s="15"/>
      <c r="CM51" s="16"/>
      <c r="CN51" s="17"/>
      <c r="CO51" s="15"/>
      <c r="CP51" s="16"/>
      <c r="CQ51" s="17"/>
      <c r="CR51" s="15"/>
      <c r="CS51" s="16"/>
      <c r="CT51" s="17"/>
      <c r="CU51" s="15"/>
      <c r="CV51" s="16"/>
      <c r="CW51" s="17"/>
      <c r="CX51" s="15"/>
      <c r="CY51" s="16"/>
      <c r="CZ51" s="17"/>
      <c r="DA51" s="15"/>
      <c r="DB51" s="16"/>
      <c r="DC51" s="17"/>
      <c r="DD51" s="15"/>
      <c r="DE51" s="16"/>
      <c r="DF51" s="17"/>
    </row>
    <row r="52" spans="1:110" x14ac:dyDescent="0.2">
      <c r="A52" s="3">
        <v>43853</v>
      </c>
      <c r="B52" s="4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  <c r="W52" s="8">
        <f t="shared" si="24"/>
        <v>76.716494856464635</v>
      </c>
      <c r="X52" s="6">
        <f t="shared" si="0"/>
        <v>2.2490949104317925E-2</v>
      </c>
      <c r="Z52" s="8">
        <f t="shared" si="25"/>
        <v>77.669653569007252</v>
      </c>
      <c r="AA52" s="6">
        <f t="shared" si="1"/>
        <v>1.0345956424533481E-2</v>
      </c>
      <c r="AC52" s="24">
        <f t="shared" si="26"/>
        <v>77.941223188193817</v>
      </c>
      <c r="AD52" s="6">
        <f t="shared" si="2"/>
        <v>6.8856606797938992E-3</v>
      </c>
      <c r="AF52" s="8">
        <f t="shared" si="27"/>
        <v>78.06290778106171</v>
      </c>
      <c r="AG52" s="6">
        <f t="shared" si="3"/>
        <v>5.3351754666012005E-3</v>
      </c>
      <c r="AH52" s="9"/>
      <c r="AI52" s="9"/>
      <c r="AJ52" s="9"/>
      <c r="AK52" s="9"/>
      <c r="AL52" s="8">
        <f t="shared" si="28"/>
        <v>177.13557956945399</v>
      </c>
      <c r="AM52" s="6">
        <f t="shared" si="4"/>
        <v>4.6876910126423402E-3</v>
      </c>
      <c r="AO52" s="8">
        <f t="shared" si="29"/>
        <v>177.63844377435106</v>
      </c>
      <c r="AP52" s="6">
        <f t="shared" si="5"/>
        <v>7.5398649132157472E-3</v>
      </c>
      <c r="AR52" s="24">
        <f t="shared" si="30"/>
        <v>177.53733446789897</v>
      </c>
      <c r="AS52" s="6">
        <f t="shared" si="6"/>
        <v>6.966387377611967E-3</v>
      </c>
      <c r="AU52" s="8">
        <f t="shared" si="31"/>
        <v>177.02354993264728</v>
      </c>
      <c r="AV52" s="6">
        <f t="shared" si="7"/>
        <v>4.0522749240061978E-3</v>
      </c>
      <c r="BB52" s="8">
        <f t="shared" si="32"/>
        <v>0.33222759101605481</v>
      </c>
      <c r="BC52" s="8">
        <f t="shared" si="8"/>
        <v>78.273450779209867</v>
      </c>
      <c r="BD52" s="6">
        <f t="shared" si="9"/>
        <v>0.20817022079013725</v>
      </c>
      <c r="BF52" s="8">
        <f t="shared" si="33"/>
        <v>0.26358227744577734</v>
      </c>
      <c r="BG52" s="8">
        <f t="shared" si="10"/>
        <v>78.204805465639595</v>
      </c>
      <c r="BH52" s="6">
        <f t="shared" si="11"/>
        <v>0.27681553436040929</v>
      </c>
      <c r="BI52" s="16"/>
      <c r="BJ52" s="8">
        <f t="shared" si="34"/>
        <v>0.17895268375728762</v>
      </c>
      <c r="BK52" s="8">
        <f t="shared" si="12"/>
        <v>78.120175871951105</v>
      </c>
      <c r="BL52" s="6">
        <f t="shared" si="13"/>
        <v>0.36144512804889928</v>
      </c>
      <c r="BM52" s="17"/>
      <c r="BN52" s="8">
        <f t="shared" si="35"/>
        <v>0.15850634378868522</v>
      </c>
      <c r="BO52" s="8">
        <f t="shared" si="14"/>
        <v>78.099729531982504</v>
      </c>
      <c r="BP52" s="6">
        <f t="shared" si="15"/>
        <v>0.38189146801749985</v>
      </c>
      <c r="BQ52" s="9"/>
      <c r="BR52" s="9"/>
      <c r="BS52" s="9"/>
      <c r="BT52" s="9"/>
      <c r="BU52" s="8">
        <f t="shared" si="36"/>
        <v>8.9527699766182633E-2</v>
      </c>
      <c r="BV52" s="8">
        <f t="shared" si="16"/>
        <v>177.62686216766517</v>
      </c>
      <c r="BW52" s="6">
        <f t="shared" si="17"/>
        <v>1.3177651676651578</v>
      </c>
      <c r="BY52" s="8">
        <f t="shared" si="37"/>
        <v>-9.8135503321142903E-2</v>
      </c>
      <c r="BZ52" s="8">
        <f t="shared" si="18"/>
        <v>177.43919896457783</v>
      </c>
      <c r="CA52" s="6">
        <f t="shared" si="19"/>
        <v>1.1301019645778183</v>
      </c>
      <c r="CB52" s="16"/>
      <c r="CC52" s="8">
        <f t="shared" si="38"/>
        <v>-0.55869105568419308</v>
      </c>
      <c r="CD52" s="8">
        <f t="shared" si="20"/>
        <v>176.97864341221478</v>
      </c>
      <c r="CE52" s="6">
        <f t="shared" si="21"/>
        <v>0.66954641221477118</v>
      </c>
      <c r="CF52" s="17"/>
      <c r="CG52" s="8">
        <f t="shared" si="39"/>
        <v>-0.73246231234000514</v>
      </c>
      <c r="CH52" s="8">
        <f t="shared" si="22"/>
        <v>176.80487215555897</v>
      </c>
      <c r="CI52" s="6">
        <f t="shared" si="23"/>
        <v>0.49577515555895957</v>
      </c>
      <c r="CJ52" s="16"/>
      <c r="CK52" s="17"/>
      <c r="CL52" s="15"/>
      <c r="CM52" s="16"/>
      <c r="CN52" s="17"/>
      <c r="CO52" s="15"/>
      <c r="CP52" s="16"/>
      <c r="CQ52" s="17"/>
      <c r="CR52" s="15"/>
      <c r="CS52" s="16"/>
      <c r="CT52" s="17"/>
      <c r="CU52" s="15"/>
      <c r="CV52" s="16"/>
      <c r="CW52" s="17"/>
      <c r="CX52" s="15"/>
      <c r="CY52" s="16"/>
      <c r="CZ52" s="17"/>
      <c r="DA52" s="15"/>
      <c r="DB52" s="16"/>
      <c r="DC52" s="17"/>
      <c r="DD52" s="15"/>
      <c r="DE52" s="16"/>
      <c r="DF52" s="17"/>
    </row>
    <row r="53" spans="1:110" x14ac:dyDescent="0.2">
      <c r="A53" s="3">
        <v>43854</v>
      </c>
      <c r="B53" s="4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  <c r="W53" s="8">
        <f t="shared" si="24"/>
        <v>77.034217562301009</v>
      </c>
      <c r="X53" s="6">
        <f t="shared" si="0"/>
        <v>1.5605591607420312E-2</v>
      </c>
      <c r="Z53" s="8">
        <f t="shared" si="25"/>
        <v>77.937602821234861</v>
      </c>
      <c r="AA53" s="6">
        <f t="shared" si="1"/>
        <v>4.0615346200229855E-3</v>
      </c>
      <c r="AC53" s="24">
        <f t="shared" si="26"/>
        <v>78.211422094096918</v>
      </c>
      <c r="AD53" s="6">
        <f t="shared" si="2"/>
        <v>5.624900441819178E-4</v>
      </c>
      <c r="AF53" s="8">
        <f t="shared" si="27"/>
        <v>78.397878356212345</v>
      </c>
      <c r="AG53" s="6">
        <f t="shared" si="3"/>
        <v>1.8201719421979145E-3</v>
      </c>
      <c r="AH53" s="9"/>
      <c r="AI53" s="9"/>
      <c r="AJ53" s="9"/>
      <c r="AK53" s="9"/>
      <c r="AL53" s="8">
        <f t="shared" si="28"/>
        <v>176.98681270695229</v>
      </c>
      <c r="AM53" s="6">
        <f t="shared" si="4"/>
        <v>1.7728751059140919E-2</v>
      </c>
      <c r="AO53" s="8">
        <f t="shared" si="29"/>
        <v>177.1997593388152</v>
      </c>
      <c r="AP53" s="6">
        <f t="shared" si="5"/>
        <v>1.8953259859392182E-2</v>
      </c>
      <c r="AR53" s="24">
        <f t="shared" si="30"/>
        <v>176.92321573394949</v>
      </c>
      <c r="AS53" s="6">
        <f t="shared" si="6"/>
        <v>1.7363048852771158E-2</v>
      </c>
      <c r="AU53" s="8">
        <f t="shared" si="31"/>
        <v>176.45198758652944</v>
      </c>
      <c r="AV53" s="6">
        <f t="shared" si="7"/>
        <v>1.465334169096248E-2</v>
      </c>
      <c r="BB53" s="8">
        <f t="shared" si="32"/>
        <v>0.31982185399346402</v>
      </c>
      <c r="BC53" s="8">
        <f t="shared" si="8"/>
        <v>78.531243948090378</v>
      </c>
      <c r="BD53" s="6">
        <f t="shared" si="9"/>
        <v>0.27580394809038467</v>
      </c>
      <c r="BF53" s="8">
        <f t="shared" si="33"/>
        <v>0.26576576483669401</v>
      </c>
      <c r="BG53" s="8">
        <f t="shared" si="10"/>
        <v>78.477187858933618</v>
      </c>
      <c r="BH53" s="6">
        <f t="shared" si="11"/>
        <v>0.22174785893362525</v>
      </c>
      <c r="BI53" s="16"/>
      <c r="BJ53" s="8">
        <f t="shared" si="34"/>
        <v>0.23917519037352425</v>
      </c>
      <c r="BK53" s="8">
        <f t="shared" si="12"/>
        <v>78.450597284470447</v>
      </c>
      <c r="BL53" s="6">
        <f t="shared" si="13"/>
        <v>0.19515728447045433</v>
      </c>
      <c r="BM53" s="17"/>
      <c r="BN53" s="8">
        <f t="shared" si="35"/>
        <v>0.25679579844937084</v>
      </c>
      <c r="BO53" s="8">
        <f t="shared" si="14"/>
        <v>78.468217892546292</v>
      </c>
      <c r="BP53" s="6">
        <f t="shared" si="15"/>
        <v>0.21277789254629909</v>
      </c>
      <c r="BQ53" s="9"/>
      <c r="BR53" s="9"/>
      <c r="BS53" s="9"/>
      <c r="BT53" s="9"/>
      <c r="BU53" s="8">
        <f t="shared" si="36"/>
        <v>-5.1201586976950306E-2</v>
      </c>
      <c r="BV53" s="8">
        <f t="shared" si="16"/>
        <v>176.87201414697253</v>
      </c>
      <c r="BW53" s="6">
        <f t="shared" si="17"/>
        <v>2.9682971469725317</v>
      </c>
      <c r="BY53" s="8">
        <f t="shared" si="37"/>
        <v>-0.26840996942849482</v>
      </c>
      <c r="BZ53" s="8">
        <f t="shared" si="18"/>
        <v>176.654805764521</v>
      </c>
      <c r="CA53" s="6">
        <f t="shared" si="19"/>
        <v>2.7510887645210005</v>
      </c>
      <c r="CB53" s="16"/>
      <c r="CC53" s="8">
        <f t="shared" si="38"/>
        <v>-0.59527332333928373</v>
      </c>
      <c r="CD53" s="8">
        <f t="shared" si="20"/>
        <v>176.32794241061021</v>
      </c>
      <c r="CE53" s="6">
        <f t="shared" si="21"/>
        <v>2.4242254106102052</v>
      </c>
      <c r="CF53" s="17"/>
      <c r="CG53" s="8">
        <f t="shared" si="39"/>
        <v>-0.62831996335634477</v>
      </c>
      <c r="CH53" s="8">
        <f t="shared" si="22"/>
        <v>176.29489577059314</v>
      </c>
      <c r="CI53" s="6">
        <f t="shared" si="23"/>
        <v>2.3911787705931431</v>
      </c>
      <c r="CJ53" s="16"/>
      <c r="CK53" s="17"/>
      <c r="CL53" s="15"/>
      <c r="CM53" s="16"/>
      <c r="CN53" s="17"/>
      <c r="CO53" s="15"/>
      <c r="CP53" s="16"/>
      <c r="CQ53" s="17"/>
      <c r="CR53" s="15"/>
      <c r="CS53" s="16"/>
      <c r="CT53" s="17"/>
      <c r="CU53" s="15"/>
      <c r="CV53" s="16"/>
      <c r="CW53" s="17"/>
      <c r="CX53" s="15"/>
      <c r="CY53" s="16"/>
      <c r="CZ53" s="17"/>
      <c r="DA53" s="15"/>
      <c r="DB53" s="16"/>
      <c r="DC53" s="17"/>
      <c r="DD53" s="15"/>
      <c r="DE53" s="16"/>
      <c r="DF53" s="17"/>
    </row>
    <row r="54" spans="1:110" x14ac:dyDescent="0.2">
      <c r="A54" s="3">
        <v>43857</v>
      </c>
      <c r="B54" s="4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  <c r="W54" s="8">
        <f t="shared" si="24"/>
        <v>77.254037601086836</v>
      </c>
      <c r="X54" s="6">
        <f t="shared" si="0"/>
        <v>1.7111899450173988E-2</v>
      </c>
      <c r="Z54" s="8">
        <f t="shared" si="25"/>
        <v>78.042489090227349</v>
      </c>
      <c r="AA54" s="6">
        <f t="shared" si="1"/>
        <v>2.7492501120276774E-2</v>
      </c>
      <c r="AC54" s="24">
        <f t="shared" si="26"/>
        <v>78.233431047048455</v>
      </c>
      <c r="AD54" s="6">
        <f t="shared" si="2"/>
        <v>3.0006406443774281E-2</v>
      </c>
      <c r="AF54" s="8">
        <f t="shared" si="27"/>
        <v>78.283927671242466</v>
      </c>
      <c r="AG54" s="6">
        <f t="shared" si="3"/>
        <v>3.0671235350387564E-2</v>
      </c>
      <c r="AH54" s="9"/>
      <c r="AI54" s="9"/>
      <c r="AJ54" s="9"/>
      <c r="AK54" s="9"/>
      <c r="AL54" s="8">
        <f t="shared" si="28"/>
        <v>176.43185547970089</v>
      </c>
      <c r="AM54" s="6">
        <f t="shared" si="4"/>
        <v>3.5525289606994512E-2</v>
      </c>
      <c r="AO54" s="8">
        <f t="shared" si="29"/>
        <v>176.11206536700615</v>
      </c>
      <c r="AP54" s="6">
        <f t="shared" si="5"/>
        <v>3.364835673587948E-2</v>
      </c>
      <c r="AR54" s="24">
        <f t="shared" si="30"/>
        <v>175.41346636697475</v>
      </c>
      <c r="AS54" s="6">
        <f t="shared" si="6"/>
        <v>2.9548094173544689E-2</v>
      </c>
      <c r="AU54" s="8">
        <f t="shared" si="31"/>
        <v>174.41337111730587</v>
      </c>
      <c r="AV54" s="6">
        <f t="shared" si="7"/>
        <v>2.367827026769628E-2</v>
      </c>
      <c r="BB54" s="8">
        <f t="shared" si="32"/>
        <v>0.26025927378507879</v>
      </c>
      <c r="BC54" s="8">
        <f t="shared" si="8"/>
        <v>78.493690320833537</v>
      </c>
      <c r="BD54" s="6">
        <f t="shared" si="9"/>
        <v>2.5393753208335426</v>
      </c>
      <c r="BF54" s="8">
        <f t="shared" si="33"/>
        <v>0.18532601691459241</v>
      </c>
      <c r="BG54" s="8">
        <f t="shared" si="10"/>
        <v>78.418757063963042</v>
      </c>
      <c r="BH54" s="6">
        <f t="shared" si="11"/>
        <v>2.4644420639630482</v>
      </c>
      <c r="BI54" s="16"/>
      <c r="BJ54" s="8">
        <f t="shared" si="34"/>
        <v>9.5845473675013129E-2</v>
      </c>
      <c r="BK54" s="8">
        <f t="shared" si="12"/>
        <v>78.329276520723468</v>
      </c>
      <c r="BL54" s="6">
        <f t="shared" si="13"/>
        <v>2.374961520723474</v>
      </c>
      <c r="BM54" s="17"/>
      <c r="BN54" s="8">
        <f t="shared" si="35"/>
        <v>5.0183374411277681E-2</v>
      </c>
      <c r="BO54" s="8">
        <f t="shared" si="14"/>
        <v>78.283614421459731</v>
      </c>
      <c r="BP54" s="6">
        <f t="shared" si="15"/>
        <v>2.3292994214597371</v>
      </c>
      <c r="BQ54" s="9"/>
      <c r="BR54" s="9"/>
      <c r="BS54" s="9"/>
      <c r="BT54" s="9"/>
      <c r="BU54" s="8">
        <f t="shared" si="36"/>
        <v>-0.34291114297650932</v>
      </c>
      <c r="BV54" s="8">
        <f t="shared" si="16"/>
        <v>175.07055522399824</v>
      </c>
      <c r="BW54" s="6">
        <f t="shared" si="17"/>
        <v>4.6914662239982476</v>
      </c>
      <c r="BY54" s="8">
        <f t="shared" si="37"/>
        <v>-0.67805197061875744</v>
      </c>
      <c r="BZ54" s="8">
        <f t="shared" si="18"/>
        <v>174.73541439635599</v>
      </c>
      <c r="CA54" s="6">
        <f t="shared" si="19"/>
        <v>4.3563253963559987</v>
      </c>
      <c r="CB54" s="16"/>
      <c r="CC54" s="8">
        <f t="shared" si="38"/>
        <v>-1.1988275121386882</v>
      </c>
      <c r="CD54" s="8">
        <f t="shared" si="20"/>
        <v>174.21463885483607</v>
      </c>
      <c r="CE54" s="6">
        <f t="shared" si="21"/>
        <v>3.8355498548360742</v>
      </c>
      <c r="CF54" s="17"/>
      <c r="CG54" s="8">
        <f t="shared" si="39"/>
        <v>-1.403977838540537</v>
      </c>
      <c r="CH54" s="8">
        <f t="shared" si="22"/>
        <v>174.00948852843422</v>
      </c>
      <c r="CI54" s="6">
        <f t="shared" si="23"/>
        <v>3.630399528434225</v>
      </c>
      <c r="CJ54" s="16"/>
      <c r="CK54" s="17"/>
      <c r="CL54" s="15"/>
      <c r="CM54" s="16"/>
      <c r="CN54" s="17"/>
      <c r="CO54" s="15"/>
      <c r="CP54" s="16"/>
      <c r="CQ54" s="17"/>
      <c r="CR54" s="15"/>
      <c r="CS54" s="16"/>
      <c r="CT54" s="17"/>
      <c r="CU54" s="15"/>
      <c r="CV54" s="16"/>
      <c r="CW54" s="17"/>
      <c r="CX54" s="15"/>
      <c r="CY54" s="16"/>
      <c r="CZ54" s="17"/>
      <c r="DA54" s="15"/>
      <c r="DB54" s="16"/>
      <c r="DC54" s="17"/>
      <c r="DD54" s="15"/>
      <c r="DE54" s="16"/>
      <c r="DF54" s="17"/>
    </row>
    <row r="55" spans="1:110" x14ac:dyDescent="0.2">
      <c r="A55" s="3">
        <v>43858</v>
      </c>
      <c r="B55" s="4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  <c r="W55" s="8">
        <f t="shared" si="24"/>
        <v>77.02008753289121</v>
      </c>
      <c r="X55" s="6">
        <f t="shared" si="0"/>
        <v>1.3865335527761672E-2</v>
      </c>
      <c r="Z55" s="8">
        <f t="shared" si="25"/>
        <v>77.353391640452315</v>
      </c>
      <c r="AA55" s="6">
        <f t="shared" si="1"/>
        <v>9.5978418802554148E-3</v>
      </c>
      <c r="AC55" s="24">
        <f t="shared" si="26"/>
        <v>77.093873023524225</v>
      </c>
      <c r="AD55" s="6">
        <f t="shared" si="2"/>
        <v>1.2920615359568744E-2</v>
      </c>
      <c r="AF55" s="8">
        <f t="shared" si="27"/>
        <v>76.420237534248486</v>
      </c>
      <c r="AG55" s="6">
        <f t="shared" si="3"/>
        <v>2.1545577086726449E-2</v>
      </c>
      <c r="AH55" s="9"/>
      <c r="AI55" s="9"/>
      <c r="AJ55" s="9"/>
      <c r="AK55" s="9"/>
      <c r="AL55" s="8">
        <f t="shared" si="28"/>
        <v>175.34235751335473</v>
      </c>
      <c r="AM55" s="6">
        <f t="shared" si="4"/>
        <v>1.7869142260304453E-2</v>
      </c>
      <c r="AO55" s="8">
        <f t="shared" si="29"/>
        <v>174.2201831658941</v>
      </c>
      <c r="AP55" s="6">
        <f t="shared" si="5"/>
        <v>1.1354876929810817E-2</v>
      </c>
      <c r="AR55" s="24">
        <f t="shared" si="30"/>
        <v>172.89627768348737</v>
      </c>
      <c r="AS55" s="6">
        <f t="shared" si="6"/>
        <v>3.6695545871565779E-3</v>
      </c>
      <c r="AU55" s="8">
        <f t="shared" si="31"/>
        <v>171.18594542346119</v>
      </c>
      <c r="AV55" s="6">
        <f t="shared" si="7"/>
        <v>6.2589900907053042E-3</v>
      </c>
      <c r="BB55" s="8">
        <f t="shared" si="32"/>
        <v>-1.9704185676783087E-2</v>
      </c>
      <c r="BC55" s="8">
        <f t="shared" si="8"/>
        <v>77.074168837847438</v>
      </c>
      <c r="BD55" s="6">
        <f t="shared" si="9"/>
        <v>1.0288431621525689</v>
      </c>
      <c r="BF55" s="8">
        <f t="shared" si="33"/>
        <v>-0.25188571643021923</v>
      </c>
      <c r="BG55" s="8">
        <f t="shared" si="10"/>
        <v>76.841987307094001</v>
      </c>
      <c r="BH55" s="6">
        <f t="shared" si="11"/>
        <v>1.2610246929060054</v>
      </c>
      <c r="BI55" s="16"/>
      <c r="BJ55" s="8">
        <f t="shared" si="34"/>
        <v>-0.71952083447648774</v>
      </c>
      <c r="BK55" s="8">
        <f t="shared" si="12"/>
        <v>76.374352189047741</v>
      </c>
      <c r="BL55" s="6">
        <f t="shared" si="13"/>
        <v>1.7286598109522657</v>
      </c>
      <c r="BM55" s="17"/>
      <c r="BN55" s="8">
        <f t="shared" si="35"/>
        <v>-0.99678905577196963</v>
      </c>
      <c r="BO55" s="8">
        <f t="shared" si="14"/>
        <v>76.097083967752255</v>
      </c>
      <c r="BP55" s="6">
        <f t="shared" si="15"/>
        <v>2.005928032247752</v>
      </c>
      <c r="BQ55" s="9"/>
      <c r="BR55" s="9"/>
      <c r="BS55" s="9"/>
      <c r="BT55" s="9"/>
      <c r="BU55" s="8">
        <f t="shared" si="36"/>
        <v>-0.7777666510786827</v>
      </c>
      <c r="BV55" s="8">
        <f t="shared" si="16"/>
        <v>172.11851103240869</v>
      </c>
      <c r="BW55" s="6">
        <f t="shared" si="17"/>
        <v>0.14563396759132274</v>
      </c>
      <c r="BY55" s="8">
        <f t="shared" si="37"/>
        <v>-1.2849670858654016</v>
      </c>
      <c r="BZ55" s="8">
        <f t="shared" si="18"/>
        <v>171.61131059762198</v>
      </c>
      <c r="CA55" s="6">
        <f t="shared" si="19"/>
        <v>0.65283440237803347</v>
      </c>
      <c r="CB55" s="16"/>
      <c r="CC55" s="8">
        <f t="shared" si="38"/>
        <v>-2.0689458852288225</v>
      </c>
      <c r="CD55" s="8">
        <f t="shared" si="20"/>
        <v>170.82733179825854</v>
      </c>
      <c r="CE55" s="6">
        <f t="shared" si="21"/>
        <v>1.4368132017414723</v>
      </c>
      <c r="CF55" s="17"/>
      <c r="CG55" s="8">
        <f t="shared" si="39"/>
        <v>-2.3836033820937552</v>
      </c>
      <c r="CH55" s="8">
        <f t="shared" si="22"/>
        <v>170.51267430139362</v>
      </c>
      <c r="CI55" s="6">
        <f t="shared" si="23"/>
        <v>1.751470698606397</v>
      </c>
      <c r="CJ55" s="16"/>
      <c r="CK55" s="17"/>
      <c r="CL55" s="15"/>
      <c r="CM55" s="16"/>
      <c r="CN55" s="17"/>
      <c r="CO55" s="15"/>
      <c r="CP55" s="16"/>
      <c r="CQ55" s="17"/>
      <c r="CR55" s="15"/>
      <c r="CS55" s="16"/>
      <c r="CT55" s="17"/>
      <c r="CU55" s="15"/>
      <c r="CV55" s="16"/>
      <c r="CW55" s="17"/>
      <c r="CX55" s="15"/>
      <c r="CY55" s="16"/>
      <c r="CZ55" s="17"/>
      <c r="DA55" s="15"/>
      <c r="DB55" s="16"/>
      <c r="DC55" s="17"/>
      <c r="DD55" s="15"/>
      <c r="DE55" s="16"/>
      <c r="DF55" s="17"/>
    </row>
    <row r="56" spans="1:110" x14ac:dyDescent="0.2">
      <c r="A56" s="3">
        <v>43859</v>
      </c>
      <c r="B56" s="4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  <c r="W56" s="8">
        <f t="shared" si="24"/>
        <v>77.215013936970792</v>
      </c>
      <c r="X56" s="6">
        <f t="shared" si="0"/>
        <v>3.1639735471202586E-2</v>
      </c>
      <c r="Z56" s="8">
        <f t="shared" si="25"/>
        <v>77.600766359103048</v>
      </c>
      <c r="AA56" s="6">
        <f t="shared" si="1"/>
        <v>2.6801980499824404E-2</v>
      </c>
      <c r="AC56" s="24">
        <f t="shared" si="26"/>
        <v>77.598442511762116</v>
      </c>
      <c r="AD56" s="6">
        <f t="shared" si="2"/>
        <v>2.6831124073218391E-2</v>
      </c>
      <c r="AF56" s="8">
        <f t="shared" si="27"/>
        <v>77.7664571068497</v>
      </c>
      <c r="AG56" s="6">
        <f t="shared" si="3"/>
        <v>2.4724038294842186E-2</v>
      </c>
      <c r="AH56" s="9"/>
      <c r="AI56" s="9"/>
      <c r="AJ56" s="9"/>
      <c r="AK56" s="9"/>
      <c r="AL56" s="8">
        <f t="shared" si="28"/>
        <v>174.7882792609509</v>
      </c>
      <c r="AM56" s="6">
        <f t="shared" si="4"/>
        <v>1.3439839672754495E-2</v>
      </c>
      <c r="AO56" s="8">
        <f t="shared" si="29"/>
        <v>173.57469057114903</v>
      </c>
      <c r="AP56" s="6">
        <f t="shared" si="5"/>
        <v>6.4033316619096191E-3</v>
      </c>
      <c r="AR56" s="24">
        <f t="shared" si="30"/>
        <v>172.58021134174368</v>
      </c>
      <c r="AS56" s="6">
        <f t="shared" si="6"/>
        <v>6.3724211020813927E-4</v>
      </c>
      <c r="AU56" s="8">
        <f t="shared" si="31"/>
        <v>172.04850508469224</v>
      </c>
      <c r="AV56" s="6">
        <f t="shared" si="7"/>
        <v>2.4456436884141438E-3</v>
      </c>
      <c r="BB56" s="8">
        <f t="shared" si="32"/>
        <v>8.5150549106151746E-2</v>
      </c>
      <c r="BC56" s="8">
        <f t="shared" si="8"/>
        <v>77.683593060868262</v>
      </c>
      <c r="BD56" s="6">
        <f t="shared" si="9"/>
        <v>2.0543069391317346</v>
      </c>
      <c r="BF56" s="8">
        <f t="shared" si="33"/>
        <v>-2.2554988897428019E-3</v>
      </c>
      <c r="BG56" s="8">
        <f t="shared" si="10"/>
        <v>77.596187012872377</v>
      </c>
      <c r="BH56" s="6">
        <f t="shared" si="11"/>
        <v>2.1417129871276188</v>
      </c>
      <c r="BI56" s="16"/>
      <c r="BJ56" s="8">
        <f t="shared" si="34"/>
        <v>8.837877851500231E-2</v>
      </c>
      <c r="BK56" s="8">
        <f t="shared" si="12"/>
        <v>77.686821290277123</v>
      </c>
      <c r="BL56" s="6">
        <f t="shared" si="13"/>
        <v>2.0510787097228729</v>
      </c>
      <c r="BM56" s="17"/>
      <c r="BN56" s="8">
        <f t="shared" si="35"/>
        <v>0.32440646295670778</v>
      </c>
      <c r="BO56" s="8">
        <f t="shared" si="14"/>
        <v>77.922848974718818</v>
      </c>
      <c r="BP56" s="6">
        <f t="shared" si="15"/>
        <v>1.8150510252811785</v>
      </c>
      <c r="BQ56" s="9"/>
      <c r="BR56" s="9"/>
      <c r="BS56" s="9"/>
      <c r="BT56" s="9"/>
      <c r="BU56" s="8">
        <f t="shared" si="36"/>
        <v>-0.68542658921168464</v>
      </c>
      <c r="BV56" s="8">
        <f t="shared" si="16"/>
        <v>171.89478475253199</v>
      </c>
      <c r="BW56" s="6">
        <f t="shared" si="17"/>
        <v>0.57552124746800359</v>
      </c>
      <c r="BY56" s="8">
        <f t="shared" si="37"/>
        <v>-0.96522984030523751</v>
      </c>
      <c r="BZ56" s="8">
        <f t="shared" si="18"/>
        <v>171.61498150143845</v>
      </c>
      <c r="CA56" s="6">
        <f t="shared" si="19"/>
        <v>0.85532449856154358</v>
      </c>
      <c r="CB56" s="16"/>
      <c r="CC56" s="8">
        <f t="shared" si="38"/>
        <v>-0.91204538652863643</v>
      </c>
      <c r="CD56" s="8">
        <f t="shared" si="20"/>
        <v>171.66816595521504</v>
      </c>
      <c r="CE56" s="6">
        <f t="shared" si="21"/>
        <v>0.80214004478494871</v>
      </c>
      <c r="CF56" s="17"/>
      <c r="CG56" s="8">
        <f t="shared" si="39"/>
        <v>-0.56417078658569975</v>
      </c>
      <c r="CH56" s="8">
        <f t="shared" si="22"/>
        <v>172.01604055515799</v>
      </c>
      <c r="CI56" s="6">
        <f t="shared" si="23"/>
        <v>0.45426544484200804</v>
      </c>
      <c r="CJ56" s="16"/>
      <c r="CK56" s="17"/>
      <c r="CL56" s="15"/>
      <c r="CM56" s="16"/>
      <c r="CN56" s="17"/>
      <c r="CO56" s="15"/>
      <c r="CP56" s="16"/>
      <c r="CQ56" s="17"/>
      <c r="CR56" s="15"/>
      <c r="CS56" s="16"/>
      <c r="CT56" s="17"/>
      <c r="CU56" s="15"/>
      <c r="CV56" s="16"/>
      <c r="CW56" s="17"/>
      <c r="CX56" s="15"/>
      <c r="CY56" s="16"/>
      <c r="CZ56" s="17"/>
      <c r="DA56" s="15"/>
      <c r="DB56" s="16"/>
      <c r="DC56" s="17"/>
      <c r="DD56" s="15"/>
      <c r="DE56" s="16"/>
      <c r="DF56" s="17"/>
    </row>
    <row r="57" spans="1:110" x14ac:dyDescent="0.2">
      <c r="A57" s="3">
        <v>43860</v>
      </c>
      <c r="B57" s="4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  <c r="W57" s="8">
        <f t="shared" si="24"/>
        <v>77.669133428316059</v>
      </c>
      <c r="X57" s="6">
        <f t="shared" si="0"/>
        <v>2.4530849574083E-2</v>
      </c>
      <c r="Z57" s="8">
        <f t="shared" si="25"/>
        <v>78.306020460599029</v>
      </c>
      <c r="AA57" s="6">
        <f t="shared" si="1"/>
        <v>1.6532000805263632E-2</v>
      </c>
      <c r="AC57" s="24">
        <f t="shared" si="26"/>
        <v>78.668171255881049</v>
      </c>
      <c r="AD57" s="6">
        <f t="shared" si="2"/>
        <v>1.1983644038468161E-2</v>
      </c>
      <c r="AF57" s="8">
        <f t="shared" si="27"/>
        <v>79.343611421369943</v>
      </c>
      <c r="AG57" s="6">
        <f t="shared" si="3"/>
        <v>3.5005952994077412E-3</v>
      </c>
      <c r="AH57" s="9"/>
      <c r="AI57" s="9"/>
      <c r="AJ57" s="9"/>
      <c r="AK57" s="9"/>
      <c r="AL57" s="8">
        <f t="shared" si="28"/>
        <v>174.37104407397976</v>
      </c>
      <c r="AM57" s="6">
        <f t="shared" si="4"/>
        <v>4.1156496318569937E-3</v>
      </c>
      <c r="AO57" s="8">
        <f t="shared" si="29"/>
        <v>173.21024366266985</v>
      </c>
      <c r="AP57" s="6">
        <f t="shared" si="5"/>
        <v>1.0745322406162218E-2</v>
      </c>
      <c r="AR57" s="24">
        <f t="shared" si="30"/>
        <v>172.52525867087184</v>
      </c>
      <c r="AS57" s="6">
        <f t="shared" si="6"/>
        <v>1.46574732864384E-2</v>
      </c>
      <c r="AU57" s="8">
        <f t="shared" si="31"/>
        <v>172.38594581693843</v>
      </c>
      <c r="AV57" s="6">
        <f t="shared" si="7"/>
        <v>1.5453129995235406E-2</v>
      </c>
      <c r="BB57" s="8">
        <f t="shared" si="32"/>
        <v>0.28206618810870804</v>
      </c>
      <c r="BC57" s="8">
        <f t="shared" si="8"/>
        <v>78.950237443989764</v>
      </c>
      <c r="BD57" s="6">
        <f t="shared" si="9"/>
        <v>0.67209955601023808</v>
      </c>
      <c r="BF57" s="8">
        <f t="shared" si="33"/>
        <v>0.35149930130312029</v>
      </c>
      <c r="BG57" s="8">
        <f t="shared" si="10"/>
        <v>79.01967055718417</v>
      </c>
      <c r="BH57" s="6">
        <f t="shared" si="11"/>
        <v>0.60266644281583126</v>
      </c>
      <c r="BI57" s="16"/>
      <c r="BJ57" s="8">
        <f t="shared" si="34"/>
        <v>0.73606975581359668</v>
      </c>
      <c r="BK57" s="8">
        <f t="shared" si="12"/>
        <v>79.404241011694651</v>
      </c>
      <c r="BL57" s="6">
        <f t="shared" si="13"/>
        <v>0.21809598830535037</v>
      </c>
      <c r="BM57" s="17"/>
      <c r="BN57" s="8">
        <f t="shared" si="35"/>
        <v>0.98029007037946603</v>
      </c>
      <c r="BO57" s="8">
        <f t="shared" si="14"/>
        <v>79.648461326260517</v>
      </c>
      <c r="BP57" s="6">
        <f t="shared" si="15"/>
        <v>2.6124326260514863E-2</v>
      </c>
      <c r="BQ57" s="9"/>
      <c r="BR57" s="9"/>
      <c r="BS57" s="9"/>
      <c r="BT57" s="9"/>
      <c r="BU57" s="8">
        <f t="shared" si="36"/>
        <v>-0.55933180554371609</v>
      </c>
      <c r="BV57" s="8">
        <f t="shared" si="16"/>
        <v>171.96592686532813</v>
      </c>
      <c r="BW57" s="6">
        <f t="shared" si="17"/>
        <v>3.1257331346718615</v>
      </c>
      <c r="BY57" s="8">
        <f t="shared" si="37"/>
        <v>-0.66483837439221682</v>
      </c>
      <c r="BZ57" s="8">
        <f t="shared" si="18"/>
        <v>171.86042029647962</v>
      </c>
      <c r="CA57" s="6">
        <f t="shared" si="19"/>
        <v>3.231239703520373</v>
      </c>
      <c r="CB57" s="16"/>
      <c r="CC57" s="8">
        <f t="shared" si="38"/>
        <v>-0.34636419419515191</v>
      </c>
      <c r="CD57" s="8">
        <f t="shared" si="20"/>
        <v>172.17889447667667</v>
      </c>
      <c r="CE57" s="6">
        <f t="shared" si="21"/>
        <v>2.9127655233233156</v>
      </c>
      <c r="CF57" s="17"/>
      <c r="CG57" s="8">
        <f t="shared" si="39"/>
        <v>-0.11605884475750471</v>
      </c>
      <c r="CH57" s="8">
        <f t="shared" si="22"/>
        <v>172.40919982611433</v>
      </c>
      <c r="CI57" s="6">
        <f t="shared" si="23"/>
        <v>2.6824601738856586</v>
      </c>
      <c r="CJ57" s="16"/>
      <c r="CK57" s="17"/>
      <c r="CL57" s="15"/>
      <c r="CM57" s="16"/>
      <c r="CN57" s="17"/>
      <c r="CO57" s="15"/>
      <c r="CP57" s="16"/>
      <c r="CQ57" s="17"/>
      <c r="CR57" s="15"/>
      <c r="CS57" s="16"/>
      <c r="CT57" s="17"/>
      <c r="CU57" s="15"/>
      <c r="CV57" s="16"/>
      <c r="CW57" s="17"/>
      <c r="CX57" s="15"/>
      <c r="CY57" s="16"/>
      <c r="CZ57" s="17"/>
      <c r="DA57" s="15"/>
      <c r="DB57" s="16"/>
      <c r="DC57" s="17"/>
      <c r="DD57" s="15"/>
      <c r="DE57" s="16"/>
      <c r="DF57" s="17"/>
    </row>
    <row r="58" spans="1:110" x14ac:dyDescent="0.2">
      <c r="A58" s="3">
        <v>43861</v>
      </c>
      <c r="B58" s="4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  <c r="W58" s="8">
        <f t="shared" si="24"/>
        <v>78.02071007121917</v>
      </c>
      <c r="X58" s="6">
        <f t="shared" si="0"/>
        <v>2.5347148162157836E-2</v>
      </c>
      <c r="Z58" s="8">
        <f t="shared" si="25"/>
        <v>78.740404918601342</v>
      </c>
      <c r="AA58" s="6">
        <f t="shared" si="1"/>
        <v>3.4805368404407656E-2</v>
      </c>
      <c r="AC58" s="24">
        <f t="shared" si="26"/>
        <v>79.145254127940518</v>
      </c>
      <c r="AD58" s="6">
        <f t="shared" si="2"/>
        <v>4.0125891402118204E-2</v>
      </c>
      <c r="AF58" s="8">
        <f t="shared" si="27"/>
        <v>79.56659188427399</v>
      </c>
      <c r="AG58" s="6">
        <f t="shared" si="3"/>
        <v>4.5663106668106059E-2</v>
      </c>
      <c r="AH58" s="9"/>
      <c r="AI58" s="9"/>
      <c r="AJ58" s="9"/>
      <c r="AK58" s="9"/>
      <c r="AL58" s="8">
        <f t="shared" si="28"/>
        <v>174.5007549406634</v>
      </c>
      <c r="AM58" s="6">
        <f t="shared" si="4"/>
        <v>2.6083149800467286E-2</v>
      </c>
      <c r="AO58" s="8">
        <f t="shared" si="29"/>
        <v>173.83111105398879</v>
      </c>
      <c r="AP58" s="6">
        <f t="shared" si="5"/>
        <v>2.2145571944615892E-2</v>
      </c>
      <c r="AR58" s="24">
        <f t="shared" si="30"/>
        <v>173.80845933543591</v>
      </c>
      <c r="AS58" s="6">
        <f t="shared" si="6"/>
        <v>2.2012377410706652E-2</v>
      </c>
      <c r="AU58" s="8">
        <f t="shared" si="31"/>
        <v>174.55051716338767</v>
      </c>
      <c r="AV58" s="6">
        <f t="shared" si="7"/>
        <v>2.6375757005813488E-2</v>
      </c>
      <c r="BB58" s="8">
        <f t="shared" si="32"/>
        <v>0.32106952489886031</v>
      </c>
      <c r="BC58" s="8">
        <f t="shared" si="8"/>
        <v>79.466323652839378</v>
      </c>
      <c r="BD58" s="6">
        <f t="shared" si="9"/>
        <v>3.374328652839381</v>
      </c>
      <c r="BF58" s="8">
        <f t="shared" si="33"/>
        <v>0.39294187965271543</v>
      </c>
      <c r="BG58" s="8">
        <f t="shared" si="10"/>
        <v>79.538196007593228</v>
      </c>
      <c r="BH58" s="6">
        <f t="shared" si="11"/>
        <v>3.4462010075932312</v>
      </c>
      <c r="BI58" s="16"/>
      <c r="BJ58" s="8">
        <f t="shared" si="34"/>
        <v>0.5651384125358726</v>
      </c>
      <c r="BK58" s="8">
        <f t="shared" si="12"/>
        <v>79.710392540476391</v>
      </c>
      <c r="BL58" s="6">
        <f t="shared" si="13"/>
        <v>3.6183975404763942</v>
      </c>
      <c r="BM58" s="17"/>
      <c r="BN58" s="8">
        <f t="shared" si="35"/>
        <v>0.53746773585786889</v>
      </c>
      <c r="BO58" s="8">
        <f t="shared" si="14"/>
        <v>79.682721863798392</v>
      </c>
      <c r="BP58" s="6">
        <f t="shared" si="15"/>
        <v>3.5907268637983947</v>
      </c>
      <c r="BQ58" s="9"/>
      <c r="BR58" s="9"/>
      <c r="BS58" s="9"/>
      <c r="BT58" s="9"/>
      <c r="BU58" s="8">
        <f t="shared" si="36"/>
        <v>-0.19082531152215737</v>
      </c>
      <c r="BV58" s="8">
        <f t="shared" si="16"/>
        <v>173.61763402391375</v>
      </c>
      <c r="BW58" s="6">
        <f t="shared" si="17"/>
        <v>3.5527080239137376</v>
      </c>
      <c r="BY58" s="8">
        <f t="shared" si="37"/>
        <v>-2.1985491536639645E-2</v>
      </c>
      <c r="BZ58" s="8">
        <f t="shared" si="18"/>
        <v>173.78647384389927</v>
      </c>
      <c r="CA58" s="6">
        <f t="shared" si="19"/>
        <v>3.7215478438992591</v>
      </c>
      <c r="CB58" s="16"/>
      <c r="CC58" s="8">
        <f t="shared" si="38"/>
        <v>0.72914861258593955</v>
      </c>
      <c r="CD58" s="8">
        <f t="shared" si="20"/>
        <v>174.53760794802184</v>
      </c>
      <c r="CE58" s="6">
        <f t="shared" si="21"/>
        <v>4.4726819480218296</v>
      </c>
      <c r="CF58" s="17"/>
      <c r="CG58" s="8">
        <f t="shared" si="39"/>
        <v>1.1152895234454876</v>
      </c>
      <c r="CH58" s="8">
        <f t="shared" si="22"/>
        <v>174.9237488588814</v>
      </c>
      <c r="CI58" s="6">
        <f t="shared" si="23"/>
        <v>4.858822858881382</v>
      </c>
      <c r="CJ58" s="16"/>
      <c r="CK58" s="17"/>
      <c r="CL58" s="15"/>
      <c r="CM58" s="16"/>
      <c r="CN58" s="17"/>
      <c r="CO58" s="15"/>
      <c r="CP58" s="16"/>
      <c r="CQ58" s="17"/>
      <c r="CR58" s="15"/>
      <c r="CS58" s="16"/>
      <c r="CT58" s="17"/>
      <c r="CU58" s="15"/>
      <c r="CV58" s="16"/>
      <c r="CW58" s="17"/>
      <c r="CX58" s="15"/>
      <c r="CY58" s="16"/>
      <c r="CZ58" s="17"/>
      <c r="DA58" s="15"/>
      <c r="DB58" s="16"/>
      <c r="DC58" s="17"/>
      <c r="DD58" s="15"/>
      <c r="DE58" s="16"/>
      <c r="DF58" s="17"/>
    </row>
    <row r="59" spans="1:110" x14ac:dyDescent="0.2">
      <c r="A59" s="3">
        <v>43864</v>
      </c>
      <c r="B59" s="4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  <c r="W59" s="8">
        <f t="shared" si="24"/>
        <v>77.673541358399717</v>
      </c>
      <c r="X59" s="6">
        <f t="shared" si="0"/>
        <v>2.3595837456013017E-2</v>
      </c>
      <c r="Z59" s="8">
        <f t="shared" si="25"/>
        <v>77.866429645462887</v>
      </c>
      <c r="AA59" s="6">
        <f t="shared" si="1"/>
        <v>2.6137753844514718E-2</v>
      </c>
      <c r="AC59" s="24">
        <f t="shared" si="26"/>
        <v>77.618624563970258</v>
      </c>
      <c r="AD59" s="6">
        <f t="shared" si="2"/>
        <v>2.2872134104764397E-2</v>
      </c>
      <c r="AF59" s="8">
        <f t="shared" si="27"/>
        <v>76.786914376854796</v>
      </c>
      <c r="AG59" s="6">
        <f t="shared" si="3"/>
        <v>1.1911708319966777E-2</v>
      </c>
      <c r="AH59" s="9"/>
      <c r="AI59" s="9"/>
      <c r="AJ59" s="9"/>
      <c r="AK59" s="9"/>
      <c r="AL59" s="8">
        <f t="shared" si="28"/>
        <v>173.70230573134398</v>
      </c>
      <c r="AM59" s="6">
        <f t="shared" si="4"/>
        <v>3.2715614283638214E-2</v>
      </c>
      <c r="AO59" s="8">
        <f t="shared" si="29"/>
        <v>172.58826998617249</v>
      </c>
      <c r="AP59" s="6">
        <f t="shared" si="5"/>
        <v>2.609231642892754E-2</v>
      </c>
      <c r="AR59" s="24">
        <f t="shared" si="30"/>
        <v>171.93669266771798</v>
      </c>
      <c r="AS59" s="6">
        <f t="shared" si="6"/>
        <v>2.2218481433773429E-2</v>
      </c>
      <c r="AU59" s="8">
        <f t="shared" si="31"/>
        <v>170.96204423267753</v>
      </c>
      <c r="AV59" s="6">
        <f t="shared" si="7"/>
        <v>1.6423885598873356E-2</v>
      </c>
      <c r="BB59" s="8">
        <f t="shared" si="32"/>
        <v>-4.847029287496385E-2</v>
      </c>
      <c r="BC59" s="8">
        <f t="shared" si="8"/>
        <v>77.570154271095291</v>
      </c>
      <c r="BD59" s="6">
        <f t="shared" si="9"/>
        <v>1.6871362710952837</v>
      </c>
      <c r="BF59" s="8">
        <f t="shared" si="33"/>
        <v>-0.24051669674286669</v>
      </c>
      <c r="BG59" s="8">
        <f t="shared" si="10"/>
        <v>77.378107867227385</v>
      </c>
      <c r="BH59" s="6">
        <f t="shared" si="11"/>
        <v>1.495089867227378</v>
      </c>
      <c r="BI59" s="16"/>
      <c r="BJ59" s="8">
        <f t="shared" si="34"/>
        <v>-0.81542845195817537</v>
      </c>
      <c r="BK59" s="8">
        <f t="shared" si="12"/>
        <v>76.803196112012088</v>
      </c>
      <c r="BL59" s="6">
        <f t="shared" si="13"/>
        <v>0.92017811201208133</v>
      </c>
      <c r="BM59" s="17"/>
      <c r="BN59" s="8">
        <f t="shared" si="35"/>
        <v>-1.2789378879908848</v>
      </c>
      <c r="BO59" s="8">
        <f t="shared" si="14"/>
        <v>76.33968667597938</v>
      </c>
      <c r="BP59" s="6">
        <f t="shared" si="15"/>
        <v>0.45666867597937255</v>
      </c>
      <c r="BQ59" s="9"/>
      <c r="BR59" s="9"/>
      <c r="BS59" s="9"/>
      <c r="BT59" s="9"/>
      <c r="BU59" s="8">
        <f t="shared" si="36"/>
        <v>-0.52701358276131294</v>
      </c>
      <c r="BV59" s="8">
        <f t="shared" si="16"/>
        <v>171.40967908495668</v>
      </c>
      <c r="BW59" s="6">
        <f t="shared" si="17"/>
        <v>3.2101250849566725</v>
      </c>
      <c r="BY59" s="8">
        <f t="shared" si="37"/>
        <v>-0.63241327967646721</v>
      </c>
      <c r="BZ59" s="8">
        <f t="shared" si="18"/>
        <v>171.30427938804152</v>
      </c>
      <c r="CA59" s="6">
        <f t="shared" si="19"/>
        <v>3.1047253880415155</v>
      </c>
      <c r="CB59" s="16"/>
      <c r="CC59" s="8">
        <f t="shared" si="38"/>
        <v>-0.98745547241461795</v>
      </c>
      <c r="CD59" s="8">
        <f t="shared" si="20"/>
        <v>170.94923719530337</v>
      </c>
      <c r="CE59" s="6">
        <f t="shared" si="21"/>
        <v>2.749683195303362</v>
      </c>
      <c r="CF59" s="17"/>
      <c r="CG59" s="8">
        <f t="shared" si="39"/>
        <v>-1.5133199247783244</v>
      </c>
      <c r="CH59" s="8">
        <f t="shared" si="22"/>
        <v>170.42337274293965</v>
      </c>
      <c r="CI59" s="6">
        <f t="shared" si="23"/>
        <v>2.2238187429396419</v>
      </c>
      <c r="CJ59" s="16"/>
      <c r="CK59" s="17"/>
      <c r="CL59" s="15"/>
      <c r="CM59" s="16"/>
      <c r="CN59" s="17"/>
      <c r="CO59" s="15"/>
      <c r="CP59" s="16"/>
      <c r="CQ59" s="17"/>
      <c r="CR59" s="15"/>
      <c r="CS59" s="16"/>
      <c r="CT59" s="17"/>
      <c r="CU59" s="15"/>
      <c r="CV59" s="16"/>
      <c r="CW59" s="17"/>
      <c r="CX59" s="15"/>
      <c r="CY59" s="16"/>
      <c r="CZ59" s="17"/>
      <c r="DA59" s="15"/>
      <c r="DB59" s="16"/>
      <c r="DC59" s="17"/>
      <c r="DD59" s="15"/>
      <c r="DE59" s="16"/>
      <c r="DF59" s="17"/>
    </row>
    <row r="60" spans="1:110" x14ac:dyDescent="0.2">
      <c r="A60" s="3">
        <v>43865</v>
      </c>
      <c r="B60" s="4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  <c r="W60" s="8">
        <f t="shared" si="24"/>
        <v>77.351247153887769</v>
      </c>
      <c r="X60" s="6">
        <f t="shared" si="0"/>
        <v>1.3228417789165319E-2</v>
      </c>
      <c r="Z60" s="8">
        <f t="shared" si="25"/>
        <v>77.211903802460128</v>
      </c>
      <c r="AA60" s="6">
        <f t="shared" si="1"/>
        <v>1.5006024025885224E-2</v>
      </c>
      <c r="AC60" s="24">
        <f t="shared" si="26"/>
        <v>76.750821281985139</v>
      </c>
      <c r="AD60" s="6">
        <f t="shared" si="2"/>
        <v>2.0888064005844309E-2</v>
      </c>
      <c r="AF60" s="8">
        <f t="shared" si="27"/>
        <v>76.063797275370959</v>
      </c>
      <c r="AG60" s="6">
        <f t="shared" si="3"/>
        <v>2.9652444555194349E-2</v>
      </c>
      <c r="AH60" s="9"/>
      <c r="AI60" s="9"/>
      <c r="AJ60" s="9"/>
      <c r="AK60" s="9"/>
      <c r="AL60" s="8">
        <f t="shared" si="28"/>
        <v>172.71181041970206</v>
      </c>
      <c r="AM60" s="6">
        <f t="shared" si="4"/>
        <v>4.0293203700332413E-3</v>
      </c>
      <c r="AO60" s="8">
        <f t="shared" si="29"/>
        <v>171.13999371073555</v>
      </c>
      <c r="AP60" s="6">
        <f t="shared" si="5"/>
        <v>5.1081558582275156E-3</v>
      </c>
      <c r="AR60" s="24">
        <f t="shared" si="30"/>
        <v>170.06812333385898</v>
      </c>
      <c r="AS60" s="6">
        <f t="shared" si="6"/>
        <v>1.1339283210809495E-2</v>
      </c>
      <c r="AU60" s="8">
        <f t="shared" si="31"/>
        <v>168.75205204653551</v>
      </c>
      <c r="AV60" s="6">
        <f t="shared" si="7"/>
        <v>1.8990029022337158E-2</v>
      </c>
      <c r="BB60" s="8">
        <f t="shared" si="32"/>
        <v>-0.21233689069699474</v>
      </c>
      <c r="BC60" s="8">
        <f t="shared" si="8"/>
        <v>76.538484391288151</v>
      </c>
      <c r="BD60" s="6">
        <f t="shared" si="9"/>
        <v>1.8497146087118495</v>
      </c>
      <c r="BF60" s="8">
        <f t="shared" si="33"/>
        <v>-0.44752126987280971</v>
      </c>
      <c r="BG60" s="8">
        <f t="shared" si="10"/>
        <v>76.303300012112331</v>
      </c>
      <c r="BH60" s="6">
        <f t="shared" si="11"/>
        <v>2.0848989878876694</v>
      </c>
      <c r="BI60" s="16"/>
      <c r="BJ60" s="8">
        <f t="shared" si="34"/>
        <v>-0.84999583977595772</v>
      </c>
      <c r="BK60" s="8">
        <f t="shared" si="12"/>
        <v>75.900825442209182</v>
      </c>
      <c r="BL60" s="6">
        <f t="shared" si="13"/>
        <v>2.4873735577908178</v>
      </c>
      <c r="BM60" s="17"/>
      <c r="BN60" s="8">
        <f t="shared" si="35"/>
        <v>-0.91713943470581027</v>
      </c>
      <c r="BO60" s="8">
        <f t="shared" si="14"/>
        <v>75.833681847279323</v>
      </c>
      <c r="BP60" s="6">
        <f t="shared" si="15"/>
        <v>2.5545171527206776</v>
      </c>
      <c r="BQ60" s="9"/>
      <c r="BR60" s="9"/>
      <c r="BS60" s="9"/>
      <c r="BT60" s="9"/>
      <c r="BU60" s="8">
        <f t="shared" si="36"/>
        <v>-0.79532473298085038</v>
      </c>
      <c r="BV60" s="8">
        <f t="shared" si="16"/>
        <v>169.27279860087813</v>
      </c>
      <c r="BW60" s="6">
        <f t="shared" si="17"/>
        <v>2.7458933991218544</v>
      </c>
      <c r="BY60" s="8">
        <f t="shared" si="37"/>
        <v>-1.040344777556703</v>
      </c>
      <c r="BZ60" s="8">
        <f t="shared" si="18"/>
        <v>169.02777855630228</v>
      </c>
      <c r="CA60" s="6">
        <f t="shared" si="19"/>
        <v>2.990913443697707</v>
      </c>
      <c r="CB60" s="16"/>
      <c r="CC60" s="8">
        <f t="shared" si="38"/>
        <v>-1.5689906209679101</v>
      </c>
      <c r="CD60" s="8">
        <f t="shared" si="20"/>
        <v>168.49913271289105</v>
      </c>
      <c r="CE60" s="6">
        <f t="shared" si="21"/>
        <v>3.5195592871089332</v>
      </c>
      <c r="CF60" s="17"/>
      <c r="CG60" s="8">
        <f t="shared" si="39"/>
        <v>-1.8259394047693189</v>
      </c>
      <c r="CH60" s="8">
        <f t="shared" si="22"/>
        <v>168.24218392908966</v>
      </c>
      <c r="CI60" s="6">
        <f t="shared" si="23"/>
        <v>3.7765080709103245</v>
      </c>
      <c r="CJ60" s="16"/>
      <c r="CK60" s="17"/>
      <c r="CL60" s="15"/>
      <c r="CM60" s="16"/>
      <c r="CN60" s="17"/>
      <c r="CO60" s="15"/>
      <c r="CP60" s="16"/>
      <c r="CQ60" s="17"/>
      <c r="CR60" s="15"/>
      <c r="CS60" s="16"/>
      <c r="CT60" s="17"/>
      <c r="CU60" s="15"/>
      <c r="CV60" s="16"/>
      <c r="CW60" s="17"/>
      <c r="CX60" s="15"/>
      <c r="CY60" s="16"/>
      <c r="CZ60" s="17"/>
      <c r="DA60" s="15"/>
      <c r="DB60" s="16"/>
      <c r="DC60" s="17"/>
      <c r="DD60" s="15"/>
      <c r="DE60" s="16"/>
      <c r="DF60" s="17"/>
    </row>
    <row r="61" spans="1:110" x14ac:dyDescent="0.2">
      <c r="A61" s="3">
        <v>43866</v>
      </c>
      <c r="B61" s="4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  <c r="W61" s="8">
        <f t="shared" si="24"/>
        <v>77.53789848618797</v>
      </c>
      <c r="X61" s="6">
        <f t="shared" si="0"/>
        <v>1.8847974494569718E-2</v>
      </c>
      <c r="Z61" s="8">
        <f t="shared" si="25"/>
        <v>77.600081217648281</v>
      </c>
      <c r="AA61" s="6">
        <f t="shared" si="1"/>
        <v>1.806112426887509E-2</v>
      </c>
      <c r="AC61" s="24">
        <f t="shared" si="26"/>
        <v>77.569510140992577</v>
      </c>
      <c r="AD61" s="6">
        <f t="shared" si="2"/>
        <v>1.8447965727932288E-2</v>
      </c>
      <c r="AF61" s="8">
        <f t="shared" si="27"/>
        <v>77.923318655074198</v>
      </c>
      <c r="AG61" s="6">
        <f t="shared" si="3"/>
        <v>1.3970930020108898E-2</v>
      </c>
      <c r="AH61" s="9"/>
      <c r="AI61" s="9"/>
      <c r="AJ61" s="9"/>
      <c r="AK61" s="9"/>
      <c r="AL61" s="8">
        <f t="shared" si="28"/>
        <v>172.58704910415571</v>
      </c>
      <c r="AM61" s="6">
        <f t="shared" si="4"/>
        <v>6.2808104974485792E-3</v>
      </c>
      <c r="AO61" s="8">
        <f t="shared" si="29"/>
        <v>171.42996414619282</v>
      </c>
      <c r="AP61" s="6">
        <f t="shared" si="5"/>
        <v>1.2943057361166434E-2</v>
      </c>
      <c r="AR61" s="24">
        <f t="shared" si="30"/>
        <v>171.04340766692948</v>
      </c>
      <c r="AS61" s="6">
        <f t="shared" si="6"/>
        <v>1.5168766609133815E-2</v>
      </c>
      <c r="AU61" s="8">
        <f t="shared" si="31"/>
        <v>171.36536400930709</v>
      </c>
      <c r="AV61" s="6">
        <f t="shared" si="7"/>
        <v>1.3315011085394608E-2</v>
      </c>
      <c r="BB61" s="8">
        <f t="shared" si="32"/>
        <v>-6.1317407561082837E-3</v>
      </c>
      <c r="BC61" s="8">
        <f t="shared" si="8"/>
        <v>77.563378400236473</v>
      </c>
      <c r="BD61" s="6">
        <f t="shared" si="9"/>
        <v>1.4640265997635282</v>
      </c>
      <c r="BF61" s="8">
        <f t="shared" si="33"/>
        <v>-2.9671927342328097E-2</v>
      </c>
      <c r="BG61" s="8">
        <f t="shared" si="10"/>
        <v>77.539838213650242</v>
      </c>
      <c r="BH61" s="6">
        <f t="shared" si="11"/>
        <v>1.4875667863497597</v>
      </c>
      <c r="BI61" s="16"/>
      <c r="BJ61" s="8">
        <f t="shared" si="34"/>
        <v>0.25133606142108311</v>
      </c>
      <c r="BK61" s="8">
        <f t="shared" si="12"/>
        <v>77.820846202413662</v>
      </c>
      <c r="BL61" s="6">
        <f t="shared" si="13"/>
        <v>1.2065587975863394</v>
      </c>
      <c r="BM61" s="17"/>
      <c r="BN61" s="8">
        <f t="shared" si="35"/>
        <v>0.61038946376184777</v>
      </c>
      <c r="BO61" s="8">
        <f t="shared" si="14"/>
        <v>78.179899604754425</v>
      </c>
      <c r="BP61" s="6">
        <f t="shared" si="15"/>
        <v>0.84750539524557666</v>
      </c>
      <c r="BQ61" s="9"/>
      <c r="BR61" s="9"/>
      <c r="BS61" s="9"/>
      <c r="BT61" s="9"/>
      <c r="BU61" s="8">
        <f t="shared" si="36"/>
        <v>-0.44120291977057946</v>
      </c>
      <c r="BV61" s="8">
        <f t="shared" si="16"/>
        <v>170.60220474715891</v>
      </c>
      <c r="BW61" s="6">
        <f t="shared" si="17"/>
        <v>3.0756822528410908</v>
      </c>
      <c r="BY61" s="8">
        <f t="shared" si="37"/>
        <v>-0.37518717104972427</v>
      </c>
      <c r="BZ61" s="8">
        <f t="shared" si="18"/>
        <v>170.66822049587975</v>
      </c>
      <c r="CA61" s="6">
        <f t="shared" si="19"/>
        <v>3.0096665041202471</v>
      </c>
      <c r="CB61" s="16"/>
      <c r="CC61" s="8">
        <f t="shared" si="38"/>
        <v>0.11023084869744382</v>
      </c>
      <c r="CD61" s="8">
        <f t="shared" si="20"/>
        <v>171.15363851562694</v>
      </c>
      <c r="CE61" s="6">
        <f t="shared" si="21"/>
        <v>2.5242484843730608</v>
      </c>
      <c r="CF61" s="17"/>
      <c r="CG61" s="8">
        <f t="shared" si="39"/>
        <v>0.63913748452972596</v>
      </c>
      <c r="CH61" s="8">
        <f t="shared" si="22"/>
        <v>171.68254515145921</v>
      </c>
      <c r="CI61" s="6">
        <f t="shared" si="23"/>
        <v>1.9953418485407894</v>
      </c>
      <c r="CJ61" s="16"/>
      <c r="CK61" s="17"/>
      <c r="CL61" s="15"/>
      <c r="CM61" s="16"/>
      <c r="CN61" s="17"/>
      <c r="CO61" s="15"/>
      <c r="CP61" s="16"/>
      <c r="CQ61" s="17"/>
      <c r="CR61" s="15"/>
      <c r="CS61" s="16"/>
      <c r="CT61" s="17"/>
      <c r="CU61" s="15"/>
      <c r="CV61" s="16"/>
      <c r="CW61" s="17"/>
      <c r="CX61" s="15"/>
      <c r="CY61" s="16"/>
      <c r="CZ61" s="17"/>
      <c r="DA61" s="15"/>
      <c r="DB61" s="16"/>
      <c r="DC61" s="17"/>
      <c r="DD61" s="15"/>
      <c r="DE61" s="16"/>
      <c r="DF61" s="17"/>
    </row>
    <row r="62" spans="1:110" x14ac:dyDescent="0.2">
      <c r="A62" s="3">
        <v>43867</v>
      </c>
      <c r="B62" s="4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  <c r="W62" s="8">
        <f t="shared" si="24"/>
        <v>77.806009658674142</v>
      </c>
      <c r="X62" s="6">
        <f t="shared" si="0"/>
        <v>2.6838245196255564E-2</v>
      </c>
      <c r="Z62" s="8">
        <f t="shared" si="25"/>
        <v>78.071098065824344</v>
      </c>
      <c r="AA62" s="6">
        <f t="shared" si="1"/>
        <v>2.3522641419476346E-2</v>
      </c>
      <c r="AC62" s="24">
        <f t="shared" si="26"/>
        <v>78.298457570496282</v>
      </c>
      <c r="AD62" s="6">
        <f t="shared" si="2"/>
        <v>2.0678933388329598E-2</v>
      </c>
      <c r="AF62" s="8">
        <f t="shared" si="27"/>
        <v>78.806587731014844</v>
      </c>
      <c r="AG62" s="6">
        <f t="shared" si="3"/>
        <v>1.4323475232227854E-2</v>
      </c>
      <c r="AH62" s="9"/>
      <c r="AI62" s="9"/>
      <c r="AJ62" s="9"/>
      <c r="AK62" s="9"/>
      <c r="AL62" s="8">
        <f t="shared" si="28"/>
        <v>172.78339992540768</v>
      </c>
      <c r="AM62" s="6">
        <f t="shared" si="4"/>
        <v>2.047639629734266E-3</v>
      </c>
      <c r="AO62" s="8">
        <f t="shared" si="29"/>
        <v>172.17177868794917</v>
      </c>
      <c r="AP62" s="6">
        <f t="shared" si="5"/>
        <v>5.5802061716462943E-3</v>
      </c>
      <c r="AR62" s="24">
        <f t="shared" si="30"/>
        <v>172.36064733346473</v>
      </c>
      <c r="AS62" s="6">
        <f t="shared" si="6"/>
        <v>4.4893495808305522E-3</v>
      </c>
      <c r="AU62" s="8">
        <f t="shared" si="31"/>
        <v>173.21538240186143</v>
      </c>
      <c r="AV62" s="6">
        <f t="shared" si="7"/>
        <v>4.473797540822704E-4</v>
      </c>
      <c r="BB62" s="8">
        <f t="shared" si="32"/>
        <v>0.14088409329585444</v>
      </c>
      <c r="BC62" s="8">
        <f t="shared" si="8"/>
        <v>78.439341663792135</v>
      </c>
      <c r="BD62" s="6">
        <f t="shared" si="9"/>
        <v>1.512433336207863</v>
      </c>
      <c r="BF62" s="8">
        <f t="shared" si="33"/>
        <v>0.22067246041686295</v>
      </c>
      <c r="BG62" s="8">
        <f t="shared" si="10"/>
        <v>78.519130030913146</v>
      </c>
      <c r="BH62" s="6">
        <f t="shared" si="11"/>
        <v>1.4326449690868515</v>
      </c>
      <c r="BI62" s="16"/>
      <c r="BJ62" s="8">
        <f t="shared" si="34"/>
        <v>0.56655956435561372</v>
      </c>
      <c r="BK62" s="8">
        <f t="shared" si="12"/>
        <v>78.865017134851897</v>
      </c>
      <c r="BL62" s="6">
        <f t="shared" si="13"/>
        <v>1.0867578651481011</v>
      </c>
      <c r="BM62" s="17"/>
      <c r="BN62" s="8">
        <f t="shared" si="35"/>
        <v>0.71472047361468238</v>
      </c>
      <c r="BO62" s="8">
        <f t="shared" si="14"/>
        <v>79.013178044110958</v>
      </c>
      <c r="BP62" s="6">
        <f t="shared" si="15"/>
        <v>0.93859695588903946</v>
      </c>
      <c r="BQ62" s="9"/>
      <c r="BR62" s="9"/>
      <c r="BS62" s="9"/>
      <c r="BT62" s="9"/>
      <c r="BU62" s="8">
        <f t="shared" si="36"/>
        <v>-8.9514402509414837E-2</v>
      </c>
      <c r="BV62" s="8">
        <f t="shared" si="16"/>
        <v>172.2711329309553</v>
      </c>
      <c r="BW62" s="6">
        <f t="shared" si="17"/>
        <v>0.8667910690446945</v>
      </c>
      <c r="BY62" s="8">
        <f t="shared" si="37"/>
        <v>0.18331368535331521</v>
      </c>
      <c r="BZ62" s="8">
        <f t="shared" si="18"/>
        <v>172.54396101881804</v>
      </c>
      <c r="CA62" s="6">
        <f t="shared" si="19"/>
        <v>0.59396298118196</v>
      </c>
      <c r="CB62" s="16"/>
      <c r="CC62" s="8">
        <f t="shared" si="38"/>
        <v>0.90685666847039181</v>
      </c>
      <c r="CD62" s="8">
        <f t="shared" si="20"/>
        <v>173.26750400193512</v>
      </c>
      <c r="CE62" s="6">
        <f t="shared" si="21"/>
        <v>0.12958000193512476</v>
      </c>
      <c r="CF62" s="17"/>
      <c r="CG62" s="8">
        <f t="shared" si="39"/>
        <v>1.2358674046945817</v>
      </c>
      <c r="CH62" s="8">
        <f t="shared" si="22"/>
        <v>173.5965147381593</v>
      </c>
      <c r="CI62" s="6">
        <f t="shared" si="23"/>
        <v>0.45859073815930174</v>
      </c>
      <c r="CJ62" s="16"/>
      <c r="CK62" s="17"/>
      <c r="CL62" s="15"/>
      <c r="CM62" s="16"/>
      <c r="CN62" s="17"/>
      <c r="CO62" s="15"/>
      <c r="CP62" s="16"/>
      <c r="CQ62" s="17"/>
      <c r="CR62" s="15"/>
      <c r="CS62" s="16"/>
      <c r="CT62" s="17"/>
      <c r="CU62" s="15"/>
      <c r="CV62" s="16"/>
      <c r="CW62" s="17"/>
      <c r="CX62" s="15"/>
      <c r="CY62" s="16"/>
      <c r="CZ62" s="17"/>
      <c r="DA62" s="15"/>
      <c r="DB62" s="16"/>
      <c r="DC62" s="17"/>
      <c r="DD62" s="15"/>
      <c r="DE62" s="16"/>
      <c r="DF62" s="17"/>
    </row>
    <row r="63" spans="1:110" x14ac:dyDescent="0.2">
      <c r="A63" s="3">
        <v>43868</v>
      </c>
      <c r="B63" s="4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  <c r="W63" s="8">
        <f t="shared" si="24"/>
        <v>78.192247420112793</v>
      </c>
      <c r="X63" s="6">
        <f t="shared" si="0"/>
        <v>8.5306967697023253E-3</v>
      </c>
      <c r="Z63" s="8">
        <f t="shared" si="25"/>
        <v>78.691721454102307</v>
      </c>
      <c r="AA63" s="6">
        <f t="shared" si="1"/>
        <v>2.1974196380127966E-3</v>
      </c>
      <c r="AC63" s="24">
        <f t="shared" si="26"/>
        <v>79.12511628524814</v>
      </c>
      <c r="AD63" s="6">
        <f t="shared" si="2"/>
        <v>3.2979802953218172E-3</v>
      </c>
      <c r="AF63" s="8">
        <f t="shared" si="27"/>
        <v>79.722737546202964</v>
      </c>
      <c r="AG63" s="6">
        <f t="shared" si="3"/>
        <v>1.0875753728677323E-2</v>
      </c>
      <c r="AH63" s="9"/>
      <c r="AI63" s="9"/>
      <c r="AJ63" s="9"/>
      <c r="AK63" s="9"/>
      <c r="AL63" s="8">
        <f t="shared" si="28"/>
        <v>172.8472142588343</v>
      </c>
      <c r="AM63" s="6">
        <f t="shared" si="4"/>
        <v>4.4153570582967372E-3</v>
      </c>
      <c r="AO63" s="8">
        <f t="shared" si="29"/>
        <v>172.49060664092593</v>
      </c>
      <c r="AP63" s="6">
        <f t="shared" si="5"/>
        <v>2.3431097883189174E-3</v>
      </c>
      <c r="AR63" s="24">
        <f t="shared" si="30"/>
        <v>172.74928566673236</v>
      </c>
      <c r="AS63" s="6">
        <f t="shared" si="6"/>
        <v>3.8462938991127536E-3</v>
      </c>
      <c r="AU63" s="8">
        <f t="shared" si="31"/>
        <v>173.15341568037229</v>
      </c>
      <c r="AV63" s="6">
        <f t="shared" si="7"/>
        <v>6.1946938642997934E-3</v>
      </c>
      <c r="BB63" s="8">
        <f t="shared" si="32"/>
        <v>0.27803901758705513</v>
      </c>
      <c r="BC63" s="8">
        <f t="shared" si="8"/>
        <v>79.403155302835202</v>
      </c>
      <c r="BD63" s="6">
        <f t="shared" si="9"/>
        <v>0.53813430283520347</v>
      </c>
      <c r="BF63" s="8">
        <f t="shared" si="33"/>
        <v>0.42064792434741127</v>
      </c>
      <c r="BG63" s="8">
        <f t="shared" si="10"/>
        <v>79.545764209595546</v>
      </c>
      <c r="BH63" s="6">
        <f t="shared" si="11"/>
        <v>0.68074320959554768</v>
      </c>
      <c r="BI63" s="16"/>
      <c r="BJ63" s="8">
        <f t="shared" si="34"/>
        <v>0.73822500361713483</v>
      </c>
      <c r="BK63" s="8">
        <f t="shared" si="12"/>
        <v>79.863341288865271</v>
      </c>
      <c r="BL63" s="6">
        <f t="shared" si="13"/>
        <v>0.99832028886527269</v>
      </c>
      <c r="BM63" s="17"/>
      <c r="BN63" s="8">
        <f t="shared" si="35"/>
        <v>0.81322612581539677</v>
      </c>
      <c r="BO63" s="8">
        <f t="shared" si="14"/>
        <v>79.93834241106353</v>
      </c>
      <c r="BP63" s="6">
        <f t="shared" si="15"/>
        <v>1.0733214110635316</v>
      </c>
      <c r="BQ63" s="9"/>
      <c r="BR63" s="9"/>
      <c r="BS63" s="9"/>
      <c r="BT63" s="9"/>
      <c r="BU63" s="8">
        <f t="shared" si="36"/>
        <v>6.1161446459953306E-3</v>
      </c>
      <c r="BV63" s="8">
        <f t="shared" si="16"/>
        <v>172.75540181137836</v>
      </c>
      <c r="BW63" s="6">
        <f t="shared" si="17"/>
        <v>0.66801481137835594</v>
      </c>
      <c r="BY63" s="8">
        <f t="shared" si="37"/>
        <v>0.25107081916504104</v>
      </c>
      <c r="BZ63" s="8">
        <f t="shared" si="18"/>
        <v>173.00035648589741</v>
      </c>
      <c r="CA63" s="6">
        <f t="shared" si="19"/>
        <v>0.91296948589740623</v>
      </c>
      <c r="CB63" s="16"/>
      <c r="CC63" s="8">
        <f t="shared" si="38"/>
        <v>0.56483256723657294</v>
      </c>
      <c r="CD63" s="8">
        <f t="shared" si="20"/>
        <v>173.31411823396894</v>
      </c>
      <c r="CE63" s="6">
        <f t="shared" si="21"/>
        <v>1.226731233968934</v>
      </c>
      <c r="CF63" s="17"/>
      <c r="CG63" s="8">
        <f t="shared" si="39"/>
        <v>0.49030582183886939</v>
      </c>
      <c r="CH63" s="8">
        <f t="shared" si="22"/>
        <v>173.23959148857122</v>
      </c>
      <c r="CI63" s="6">
        <f t="shared" si="23"/>
        <v>1.1522044885712148</v>
      </c>
      <c r="CJ63" s="16"/>
      <c r="CK63" s="17"/>
      <c r="CL63" s="15"/>
      <c r="CM63" s="16"/>
      <c r="CN63" s="17"/>
      <c r="CO63" s="15"/>
      <c r="CP63" s="16"/>
      <c r="CQ63" s="17"/>
      <c r="CR63" s="15"/>
      <c r="CS63" s="16"/>
      <c r="CT63" s="17"/>
      <c r="CU63" s="15"/>
      <c r="CV63" s="16"/>
      <c r="CW63" s="17"/>
      <c r="CX63" s="15"/>
      <c r="CY63" s="16"/>
      <c r="CZ63" s="17"/>
      <c r="DA63" s="15"/>
      <c r="DB63" s="16"/>
      <c r="DC63" s="17"/>
      <c r="DD63" s="15"/>
      <c r="DE63" s="16"/>
      <c r="DF63" s="17"/>
    </row>
    <row r="64" spans="1:110" x14ac:dyDescent="0.2">
      <c r="A64" s="3">
        <v>43871</v>
      </c>
      <c r="B64" s="4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  <c r="W64" s="8">
        <f t="shared" si="24"/>
        <v>78.313346664492499</v>
      </c>
      <c r="X64" s="6">
        <f t="shared" si="0"/>
        <v>1.1689198401338318E-2</v>
      </c>
      <c r="Z64" s="8">
        <f t="shared" si="25"/>
        <v>78.74891030424854</v>
      </c>
      <c r="AA64" s="6">
        <f t="shared" si="1"/>
        <v>6.1924054753669877E-3</v>
      </c>
      <c r="AC64" s="24">
        <f t="shared" si="26"/>
        <v>78.995068642624062</v>
      </c>
      <c r="AD64" s="6">
        <f t="shared" si="2"/>
        <v>3.0858986654567475E-3</v>
      </c>
      <c r="AF64" s="8">
        <f t="shared" si="27"/>
        <v>79.036564309240589</v>
      </c>
      <c r="AG64" s="6">
        <f t="shared" si="3"/>
        <v>2.5622252779261816E-3</v>
      </c>
      <c r="AH64" s="9"/>
      <c r="AI64" s="9"/>
      <c r="AJ64" s="9"/>
      <c r="AK64" s="9"/>
      <c r="AL64" s="8">
        <f t="shared" si="28"/>
        <v>172.71044535224411</v>
      </c>
      <c r="AM64" s="6">
        <f t="shared" si="4"/>
        <v>5.8513915872018107E-3</v>
      </c>
      <c r="AO64" s="8">
        <f t="shared" si="29"/>
        <v>172.35754415942037</v>
      </c>
      <c r="AP64" s="6">
        <f t="shared" si="5"/>
        <v>7.8827466047712551E-3</v>
      </c>
      <c r="AR64" s="24">
        <f t="shared" si="30"/>
        <v>172.4183363333662</v>
      </c>
      <c r="AS64" s="6">
        <f t="shared" si="6"/>
        <v>7.5328172475319002E-3</v>
      </c>
      <c r="AU64" s="8">
        <f t="shared" si="31"/>
        <v>172.30059273607446</v>
      </c>
      <c r="AV64" s="6">
        <f t="shared" si="7"/>
        <v>8.2105679947919261E-3</v>
      </c>
      <c r="BB64" s="8">
        <f t="shared" si="32"/>
        <v>0.19642168554482856</v>
      </c>
      <c r="BC64" s="8">
        <f t="shared" si="8"/>
        <v>79.191490328168896</v>
      </c>
      <c r="BD64" s="6">
        <f t="shared" si="9"/>
        <v>4.8103671831100314E-2</v>
      </c>
      <c r="BF64" s="8">
        <f t="shared" si="33"/>
        <v>0.23891838724681988</v>
      </c>
      <c r="BG64" s="8">
        <f t="shared" si="10"/>
        <v>79.233987029870889</v>
      </c>
      <c r="BH64" s="6">
        <f t="shared" si="11"/>
        <v>5.6069701291079355E-3</v>
      </c>
      <c r="BI64" s="16"/>
      <c r="BJ64" s="8">
        <f t="shared" si="34"/>
        <v>0.1651650570979345</v>
      </c>
      <c r="BK64" s="8">
        <f t="shared" si="12"/>
        <v>79.160233699721999</v>
      </c>
      <c r="BL64" s="6">
        <f t="shared" si="13"/>
        <v>7.9360300277997453E-2</v>
      </c>
      <c r="BM64" s="17"/>
      <c r="BN64" s="8">
        <f t="shared" si="35"/>
        <v>-1.6854790411340817E-2</v>
      </c>
      <c r="BO64" s="8">
        <f t="shared" si="14"/>
        <v>78.978213852212718</v>
      </c>
      <c r="BP64" s="6">
        <f t="shared" si="15"/>
        <v>0.26138014778727836</v>
      </c>
      <c r="BQ64" s="9"/>
      <c r="BR64" s="9"/>
      <c r="BS64" s="9"/>
      <c r="BT64" s="9"/>
      <c r="BU64" s="8">
        <f t="shared" si="36"/>
        <v>-6.129695095643644E-2</v>
      </c>
      <c r="BV64" s="8">
        <f t="shared" si="16"/>
        <v>172.35703938240977</v>
      </c>
      <c r="BW64" s="6">
        <f t="shared" si="17"/>
        <v>1.3699506175902343</v>
      </c>
      <c r="BY64" s="8">
        <f t="shared" si="37"/>
        <v>5.9004168829743533E-2</v>
      </c>
      <c r="BZ64" s="8">
        <f t="shared" si="18"/>
        <v>172.47734050219594</v>
      </c>
      <c r="CA64" s="6">
        <f t="shared" si="19"/>
        <v>1.2496494978040573</v>
      </c>
      <c r="CB64" s="16"/>
      <c r="CC64" s="8">
        <f t="shared" si="38"/>
        <v>-2.6383487161233121E-2</v>
      </c>
      <c r="CD64" s="8">
        <f t="shared" si="20"/>
        <v>172.39195284620496</v>
      </c>
      <c r="CE64" s="6">
        <f t="shared" si="21"/>
        <v>1.3350371537950423</v>
      </c>
      <c r="CF64" s="17"/>
      <c r="CG64" s="8">
        <f t="shared" si="39"/>
        <v>-0.23239871474155954</v>
      </c>
      <c r="CH64" s="8">
        <f t="shared" si="22"/>
        <v>172.18593761862465</v>
      </c>
      <c r="CI64" s="6">
        <f t="shared" si="23"/>
        <v>1.5410523813753514</v>
      </c>
      <c r="CJ64" s="16"/>
      <c r="CK64" s="17"/>
      <c r="CL64" s="15"/>
      <c r="CM64" s="16"/>
      <c r="CN64" s="17"/>
      <c r="CO64" s="15"/>
      <c r="CP64" s="16"/>
      <c r="CQ64" s="17"/>
      <c r="CR64" s="15"/>
      <c r="CS64" s="16"/>
      <c r="CT64" s="17"/>
      <c r="CU64" s="15"/>
      <c r="CV64" s="16"/>
      <c r="CW64" s="17"/>
      <c r="CX64" s="15"/>
      <c r="CY64" s="16"/>
      <c r="CZ64" s="17"/>
      <c r="DA64" s="15"/>
      <c r="DB64" s="16"/>
      <c r="DC64" s="17"/>
      <c r="DD64" s="15"/>
      <c r="DE64" s="16"/>
      <c r="DF64" s="17"/>
    </row>
    <row r="65" spans="1:110" x14ac:dyDescent="0.2">
      <c r="A65" s="3">
        <v>43872</v>
      </c>
      <c r="B65" s="4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  <c r="W65" s="8">
        <f t="shared" si="24"/>
        <v>78.480071184883855</v>
      </c>
      <c r="X65" s="6">
        <f t="shared" si="0"/>
        <v>3.5734304659959561E-3</v>
      </c>
      <c r="Z65" s="8">
        <f t="shared" si="25"/>
        <v>78.91083592384652</v>
      </c>
      <c r="AA65" s="6">
        <f t="shared" si="1"/>
        <v>1.8957978952985591E-3</v>
      </c>
      <c r="AC65" s="24">
        <f t="shared" si="26"/>
        <v>79.117331321312037</v>
      </c>
      <c r="AD65" s="6">
        <f t="shared" si="2"/>
        <v>4.5175781436421255E-3</v>
      </c>
      <c r="AF65" s="8">
        <f t="shared" si="27"/>
        <v>79.198988061848112</v>
      </c>
      <c r="AG65" s="6">
        <f t="shared" si="3"/>
        <v>5.5543374714976034E-3</v>
      </c>
      <c r="AH65" s="9"/>
      <c r="AI65" s="9"/>
      <c r="AJ65" s="9"/>
      <c r="AK65" s="9"/>
      <c r="AL65" s="8">
        <f t="shared" si="28"/>
        <v>172.89342338884018</v>
      </c>
      <c r="AM65" s="6">
        <f t="shared" si="4"/>
        <v>1.7019421695587709E-2</v>
      </c>
      <c r="AO65" s="8">
        <f t="shared" si="29"/>
        <v>172.80946128681163</v>
      </c>
      <c r="AP65" s="6">
        <f t="shared" si="5"/>
        <v>1.7496785808056348E-2</v>
      </c>
      <c r="AR65" s="24">
        <f t="shared" si="30"/>
        <v>173.0726631666831</v>
      </c>
      <c r="AS65" s="6">
        <f t="shared" si="6"/>
        <v>1.6000359101847873E-2</v>
      </c>
      <c r="AU65" s="8">
        <f t="shared" si="31"/>
        <v>173.44171054721488</v>
      </c>
      <c r="AV65" s="6">
        <f t="shared" si="7"/>
        <v>1.3902150850623693E-2</v>
      </c>
      <c r="BB65" s="8">
        <f t="shared" si="32"/>
        <v>0.18158988417345773</v>
      </c>
      <c r="BC65" s="8">
        <f t="shared" si="8"/>
        <v>79.298921205485499</v>
      </c>
      <c r="BD65" s="6">
        <f t="shared" si="9"/>
        <v>0.53740120548549442</v>
      </c>
      <c r="BF65" s="8">
        <f t="shared" si="33"/>
        <v>0.20042200342240082</v>
      </c>
      <c r="BG65" s="8">
        <f t="shared" si="10"/>
        <v>79.31775332473444</v>
      </c>
      <c r="BH65" s="6">
        <f t="shared" si="11"/>
        <v>0.55623332473443554</v>
      </c>
      <c r="BI65" s="16"/>
      <c r="BJ65" s="8">
        <f t="shared" si="34"/>
        <v>0.1368494873473608</v>
      </c>
      <c r="BK65" s="8">
        <f t="shared" si="12"/>
        <v>79.254180808659399</v>
      </c>
      <c r="BL65" s="6">
        <f t="shared" si="13"/>
        <v>0.49266080865939443</v>
      </c>
      <c r="BM65" s="17"/>
      <c r="BN65" s="8">
        <f t="shared" si="35"/>
        <v>0.10556858239605653</v>
      </c>
      <c r="BO65" s="8">
        <f t="shared" si="14"/>
        <v>79.222899903708097</v>
      </c>
      <c r="BP65" s="6">
        <f t="shared" si="15"/>
        <v>0.46137990370809234</v>
      </c>
      <c r="BQ65" s="9"/>
      <c r="BR65" s="9"/>
      <c r="BS65" s="9"/>
      <c r="BT65" s="9"/>
      <c r="BU65" s="8">
        <f t="shared" si="36"/>
        <v>8.1827805898231049E-2</v>
      </c>
      <c r="BV65" s="8">
        <f t="shared" si="16"/>
        <v>173.15449097258133</v>
      </c>
      <c r="BW65" s="6">
        <f t="shared" si="17"/>
        <v>2.7324260274186827</v>
      </c>
      <c r="BY65" s="8">
        <f t="shared" si="37"/>
        <v>0.25546064811050551</v>
      </c>
      <c r="BZ65" s="8">
        <f t="shared" si="18"/>
        <v>173.3281238147936</v>
      </c>
      <c r="CA65" s="6">
        <f t="shared" si="19"/>
        <v>2.5587931852064116</v>
      </c>
      <c r="CB65" s="16"/>
      <c r="CC65" s="8">
        <f t="shared" si="38"/>
        <v>0.4228853243543354</v>
      </c>
      <c r="CD65" s="8">
        <f t="shared" si="20"/>
        <v>173.49554849103743</v>
      </c>
      <c r="CE65" s="6">
        <f t="shared" si="21"/>
        <v>2.3913685089625858</v>
      </c>
      <c r="CF65" s="17"/>
      <c r="CG65" s="8">
        <f t="shared" si="39"/>
        <v>0.54791976754988569</v>
      </c>
      <c r="CH65" s="8">
        <f t="shared" si="22"/>
        <v>173.620582934233</v>
      </c>
      <c r="CI65" s="6">
        <f t="shared" si="23"/>
        <v>2.2663340657670119</v>
      </c>
      <c r="CJ65" s="16"/>
      <c r="CK65" s="17"/>
      <c r="CL65" s="15"/>
      <c r="CM65" s="16"/>
      <c r="CN65" s="17"/>
      <c r="CO65" s="15"/>
      <c r="CP65" s="16"/>
      <c r="CQ65" s="17"/>
      <c r="CR65" s="15"/>
      <c r="CS65" s="16"/>
      <c r="CT65" s="17"/>
      <c r="CU65" s="15"/>
      <c r="CV65" s="16"/>
      <c r="CW65" s="17"/>
      <c r="CX65" s="15"/>
      <c r="CY65" s="16"/>
      <c r="CZ65" s="17"/>
      <c r="DA65" s="15"/>
      <c r="DB65" s="16"/>
      <c r="DC65" s="17"/>
      <c r="DD65" s="15"/>
      <c r="DE65" s="16"/>
      <c r="DF65" s="17"/>
    </row>
    <row r="66" spans="1:110" x14ac:dyDescent="0.2">
      <c r="A66" s="3">
        <v>43873</v>
      </c>
      <c r="B66" s="4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  <c r="W66" s="8">
        <f t="shared" si="24"/>
        <v>78.530731971604766</v>
      </c>
      <c r="X66" s="6">
        <f t="shared" ref="X66:X129" si="40">(ABS((C66 - W66) / C66))</f>
        <v>2.6059094785062482E-2</v>
      </c>
      <c r="Z66" s="8">
        <f t="shared" si="25"/>
        <v>78.86156166897716</v>
      </c>
      <c r="AA66" s="6">
        <f t="shared" ref="AA66:AA129" si="41">(ABS((C66 - Z66) / C66))</f>
        <v>2.1956133220316618E-2</v>
      </c>
      <c r="AC66" s="24">
        <f t="shared" si="26"/>
        <v>78.939425660656013</v>
      </c>
      <c r="AD66" s="6">
        <f t="shared" ref="AD66:AD129" si="42">(ABS((C66 - AC66) / C66))</f>
        <v>2.0990461251707292E-2</v>
      </c>
      <c r="AF66" s="8">
        <f t="shared" si="27"/>
        <v>78.849013612369632</v>
      </c>
      <c r="AG66" s="6">
        <f t="shared" ref="AG66:AG129" si="43">(ABS((C66 - AF66) / C66))</f>
        <v>2.2111754660537542E-2</v>
      </c>
      <c r="AH66" s="9"/>
      <c r="AI66" s="9"/>
      <c r="AJ66" s="9"/>
      <c r="AK66" s="9"/>
      <c r="AL66" s="8">
        <f t="shared" si="28"/>
        <v>173.43225223884895</v>
      </c>
      <c r="AM66" s="6">
        <f t="shared" ref="AM66:AM129" si="44">(ABS((E66 - AL66) / E66))</f>
        <v>2.5003814573993102E-2</v>
      </c>
      <c r="AO66" s="8">
        <f t="shared" si="29"/>
        <v>173.82502167216379</v>
      </c>
      <c r="AP66" s="6">
        <f t="shared" ref="AP66:AP129" si="45">(ABS((E66 - AO66) / E66))</f>
        <v>2.2795755263856771E-2</v>
      </c>
      <c r="AR66" s="24">
        <f t="shared" si="30"/>
        <v>174.47979008334156</v>
      </c>
      <c r="AS66" s="6">
        <f t="shared" ref="AS66:AS129" si="46">(ABS((E66 - AR66) / E66))</f>
        <v>1.9114798031308236E-2</v>
      </c>
      <c r="AU66" s="8">
        <f t="shared" si="31"/>
        <v>175.39787570944299</v>
      </c>
      <c r="AV66" s="6">
        <f t="shared" ref="AV66:AV129" si="47">(ABS((E66 - AU66) / E66))</f>
        <v>1.3953532051145686E-2</v>
      </c>
      <c r="BB66" s="8">
        <f t="shared" si="32"/>
        <v>0.10969077520756154</v>
      </c>
      <c r="BC66" s="8">
        <f t="shared" ref="BC66:BC129" si="48">BB66 + AC66</f>
        <v>79.049116435863581</v>
      </c>
      <c r="BD66" s="6">
        <f t="shared" ref="BD66:BD129" si="49">ABS(C66 - BC66)</f>
        <v>1.5828105641364232</v>
      </c>
      <c r="BF66" s="8">
        <f t="shared" si="33"/>
        <v>7.5573874276520889E-2</v>
      </c>
      <c r="BG66" s="8">
        <f t="shared" ref="BG66:BG129" si="50">BF66 + AC66</f>
        <v>79.014999534932528</v>
      </c>
      <c r="BH66" s="6">
        <f t="shared" ref="BH66:BH129" si="51">ABS(C66 - BG66)</f>
        <v>1.6169274650674765</v>
      </c>
      <c r="BI66" s="16"/>
      <c r="BJ66" s="8">
        <f t="shared" si="34"/>
        <v>-7.0888910334872643E-2</v>
      </c>
      <c r="BK66" s="8">
        <f t="shared" ref="BK66:BK129" si="52">BJ66 + AC66</f>
        <v>78.868536750321141</v>
      </c>
      <c r="BL66" s="6">
        <f t="shared" ref="BL66:BL129" si="53">ABS(C66 - BK66)</f>
        <v>1.7633902496788636</v>
      </c>
      <c r="BM66" s="17"/>
      <c r="BN66" s="8">
        <f t="shared" si="35"/>
        <v>-0.14388875148977365</v>
      </c>
      <c r="BO66" s="8">
        <f t="shared" ref="BO66:BO129" si="54">BN66 + AC66</f>
        <v>78.795536909166245</v>
      </c>
      <c r="BP66" s="6">
        <f t="shared" ref="BP66:BP129" si="55">ABS(C66 - BO66)</f>
        <v>1.8363900908337598</v>
      </c>
      <c r="BQ66" s="9"/>
      <c r="BR66" s="9"/>
      <c r="BS66" s="9"/>
      <c r="BT66" s="9"/>
      <c r="BU66" s="8">
        <f t="shared" si="36"/>
        <v>0.34688762805027601</v>
      </c>
      <c r="BV66" s="8">
        <f t="shared" ref="BV66:BV129" si="56">BU66 + AR66</f>
        <v>174.82667771139182</v>
      </c>
      <c r="BW66" s="6">
        <f t="shared" ref="BW66:BW129" si="57">ABS(E66 - BV66)</f>
        <v>3.0532512886081804</v>
      </c>
      <c r="BY66" s="8">
        <f t="shared" si="37"/>
        <v>0.63551051673132908</v>
      </c>
      <c r="BZ66" s="8">
        <f t="shared" ref="BZ66:BZ129" si="58">BY66 + AR66</f>
        <v>175.11530060007289</v>
      </c>
      <c r="CA66" s="6">
        <f t="shared" ref="CA66:CA129" si="59">ABS(E66 - BZ66)</f>
        <v>2.7646283999271191</v>
      </c>
      <c r="CB66" s="16"/>
      <c r="CC66" s="8">
        <f t="shared" si="38"/>
        <v>1.0724847752750548</v>
      </c>
      <c r="CD66" s="8">
        <f t="shared" ref="CD66:CD129" si="60">CC66 + AR66</f>
        <v>175.55227485861661</v>
      </c>
      <c r="CE66" s="6">
        <f t="shared" ref="CE66:CE129" si="61">ABS(E66 - CD66)</f>
        <v>2.3276541413833911</v>
      </c>
      <c r="CF66" s="17"/>
      <c r="CG66" s="8">
        <f t="shared" si="39"/>
        <v>1.3040220587654272</v>
      </c>
      <c r="CH66" s="8">
        <f t="shared" ref="CH66:CH129" si="62">CG66 + AR66</f>
        <v>175.783812142107</v>
      </c>
      <c r="CI66" s="6">
        <f t="shared" ref="CI66:CI129" si="63">ABS(E66 - CH66)</f>
        <v>2.0961168578930085</v>
      </c>
      <c r="CJ66" s="16"/>
      <c r="CK66" s="17"/>
      <c r="CL66" s="15"/>
      <c r="CM66" s="16"/>
      <c r="CN66" s="17"/>
      <c r="CO66" s="15"/>
      <c r="CP66" s="16"/>
      <c r="CQ66" s="17"/>
      <c r="CR66" s="15"/>
      <c r="CS66" s="16"/>
      <c r="CT66" s="17"/>
      <c r="CU66" s="15"/>
      <c r="CV66" s="16"/>
      <c r="CW66" s="17"/>
      <c r="CX66" s="15"/>
      <c r="CY66" s="16"/>
      <c r="CZ66" s="17"/>
      <c r="DA66" s="15"/>
      <c r="DB66" s="16"/>
      <c r="DC66" s="17"/>
      <c r="DD66" s="15"/>
      <c r="DE66" s="16"/>
      <c r="DF66" s="17"/>
    </row>
    <row r="67" spans="1:110" x14ac:dyDescent="0.2">
      <c r="A67" s="3">
        <v>43874</v>
      </c>
      <c r="B67" s="4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  <c r="W67" s="8">
        <f t="shared" ref="W67:W130" si="64">($S$7 * C66) + ((1 - $S$7) * W66)</f>
        <v>78.908947076715904</v>
      </c>
      <c r="X67" s="6">
        <f t="shared" si="40"/>
        <v>1.4349542438165707E-2</v>
      </c>
      <c r="Z67" s="8">
        <f t="shared" ref="Z67:Z130" si="65">($S$8 * C66) + ((1 - $S$8) * Z66)</f>
        <v>79.445782228214696</v>
      </c>
      <c r="AA67" s="6">
        <f t="shared" si="41"/>
        <v>7.643942727202196E-3</v>
      </c>
      <c r="AC67" s="24">
        <f t="shared" ref="AC67:AC130" si="66">($S$9 * C66) + ((1 - $S$9) * AC66)</f>
        <v>79.785676330328016</v>
      </c>
      <c r="AD67" s="6">
        <f t="shared" si="42"/>
        <v>3.39833066821912E-3</v>
      </c>
      <c r="AF67" s="8">
        <f t="shared" ref="AF67:AF130" si="67">($S$10 * C66) + ((1 - $S$10) * AF66)</f>
        <v>80.275344322473927</v>
      </c>
      <c r="AG67" s="6">
        <f t="shared" si="43"/>
        <v>2.71810477278067E-3</v>
      </c>
      <c r="AH67" s="9"/>
      <c r="AI67" s="9"/>
      <c r="AJ67" s="9"/>
      <c r="AK67" s="9"/>
      <c r="AL67" s="8">
        <f t="shared" ref="AL67:AL130" si="68">($S$7 * E66) + ((1 - $S$7) * AL66)</f>
        <v>174.23283405585613</v>
      </c>
      <c r="AM67" s="6">
        <f t="shared" si="44"/>
        <v>1.4738893989217657E-2</v>
      </c>
      <c r="AO67" s="8">
        <f t="shared" ref="AO67:AO130" si="69">($S$8 * E66) + ((1 - $S$8) * AO66)</f>
        <v>175.16314109034971</v>
      </c>
      <c r="AP67" s="6">
        <f t="shared" si="45"/>
        <v>9.478144241894422E-3</v>
      </c>
      <c r="AR67" s="24">
        <f t="shared" ref="AR67:AR130" si="70">($S$9 * E66) + ((1 - $S$9) * AR66)</f>
        <v>176.17985954167079</v>
      </c>
      <c r="AS67" s="6">
        <f t="shared" si="46"/>
        <v>3.7287506142327106E-3</v>
      </c>
      <c r="AU67" s="8">
        <f t="shared" ref="AU67:AU130" si="71">($S$10 * E66) + ((1 - $S$10) * AU66)</f>
        <v>177.38351834188862</v>
      </c>
      <c r="AV67" s="6">
        <f t="shared" si="47"/>
        <v>3.0777632508981207E-3</v>
      </c>
      <c r="BB67" s="8">
        <f t="shared" ref="BB67:BB130" si="72" xml:space="preserve"> $AX$7 * (AC67 - AC66) + (1 - $AX$7) * BB66</f>
        <v>0.25700275410044982</v>
      </c>
      <c r="BC67" s="8">
        <f t="shared" si="48"/>
        <v>80.042679084428471</v>
      </c>
      <c r="BD67" s="6">
        <f t="shared" si="49"/>
        <v>1.5059915571526972E-2</v>
      </c>
      <c r="BF67" s="8">
        <f t="shared" ref="BF67:BF130" si="73" xml:space="preserve"> $AX$8 * (AC67 - AC66) + (1 - $AX$8) * BF66</f>
        <v>0.32989721675702988</v>
      </c>
      <c r="BG67" s="8">
        <f t="shared" si="50"/>
        <v>80.115573547085049</v>
      </c>
      <c r="BH67" s="6">
        <f t="shared" si="51"/>
        <v>5.7834547085050758E-2</v>
      </c>
      <c r="BI67" s="16"/>
      <c r="BJ67" s="8">
        <f t="shared" ref="BJ67:BJ130" si="74" xml:space="preserve"> $AX$9 * (AC67 - AC66) + (1 - $AX$9) * BJ66</f>
        <v>0.53442321246966518</v>
      </c>
      <c r="BK67" s="8">
        <f t="shared" si="52"/>
        <v>80.320099542797678</v>
      </c>
      <c r="BL67" s="6">
        <f t="shared" si="53"/>
        <v>0.26236054279767984</v>
      </c>
      <c r="BM67" s="17"/>
      <c r="BN67" s="8">
        <f t="shared" ref="BN67:BN130" si="75" xml:space="preserve"> $AX$10 * (AC67 - AC66) + (1 - $AX$10) * BN66</f>
        <v>0.72743393913258958</v>
      </c>
      <c r="BO67" s="8">
        <f t="shared" si="54"/>
        <v>80.513110269460611</v>
      </c>
      <c r="BP67" s="6">
        <f t="shared" si="55"/>
        <v>0.45537126946061335</v>
      </c>
      <c r="BQ67" s="9"/>
      <c r="BR67" s="9"/>
      <c r="BS67" s="9"/>
      <c r="BT67" s="9"/>
      <c r="BU67" s="8">
        <f t="shared" ref="BU67:BU130" si="76" xml:space="preserve"> $AX$7 * (AR67 - AR66) + (1 - $AX$7) * BU66</f>
        <v>0.61752399410606862</v>
      </c>
      <c r="BV67" s="8">
        <f t="shared" si="56"/>
        <v>176.79738353577687</v>
      </c>
      <c r="BW67" s="6">
        <f t="shared" si="57"/>
        <v>4.1865464223121762E-2</v>
      </c>
      <c r="BY67" s="8">
        <f t="shared" ref="BY67:BY130" si="77" xml:space="preserve"> $AX$8 * (AR67 - AR66) + (1 - $AX$8) * BY66</f>
        <v>0.98681496745863917</v>
      </c>
      <c r="BZ67" s="8">
        <f t="shared" si="58"/>
        <v>177.16667450912942</v>
      </c>
      <c r="CA67" s="6">
        <f t="shared" si="59"/>
        <v>0.32742550912942647</v>
      </c>
      <c r="CB67" s="16"/>
      <c r="CC67" s="8">
        <f t="shared" ref="CC67:CC130" si="78" xml:space="preserve"> $AX$9 * (AR67 - AR66) + (1 - $AX$9) * CC66</f>
        <v>1.4866906660908161</v>
      </c>
      <c r="CD67" s="8">
        <f t="shared" si="60"/>
        <v>177.66655020776162</v>
      </c>
      <c r="CE67" s="6">
        <f t="shared" si="61"/>
        <v>0.82730120776162153</v>
      </c>
      <c r="CF67" s="17"/>
      <c r="CG67" s="8">
        <f t="shared" ref="CG67:CG130" si="79" xml:space="preserve"> $AX$10 * (AR67 - AR66) + (1 - $AX$10) * CG66</f>
        <v>1.6525437703815813</v>
      </c>
      <c r="CH67" s="8">
        <f t="shared" si="62"/>
        <v>177.83240331205238</v>
      </c>
      <c r="CI67" s="6">
        <f t="shared" si="63"/>
        <v>0.99315431205238269</v>
      </c>
      <c r="CJ67" s="16"/>
      <c r="CK67" s="17"/>
      <c r="CL67" s="15"/>
      <c r="CM67" s="16"/>
      <c r="CN67" s="17"/>
      <c r="CO67" s="15"/>
      <c r="CP67" s="16"/>
      <c r="CQ67" s="17"/>
      <c r="CR67" s="15"/>
      <c r="CS67" s="16"/>
      <c r="CT67" s="17"/>
      <c r="CU67" s="15"/>
      <c r="CV67" s="16"/>
      <c r="CW67" s="17"/>
      <c r="CX67" s="15"/>
      <c r="CY67" s="16"/>
      <c r="CZ67" s="17"/>
      <c r="DA67" s="15"/>
      <c r="DB67" s="16"/>
      <c r="DC67" s="17"/>
      <c r="DD67" s="15"/>
      <c r="DE67" s="16"/>
      <c r="DF67" s="17"/>
    </row>
    <row r="68" spans="1:110" x14ac:dyDescent="0.2">
      <c r="A68" s="3">
        <v>43875</v>
      </c>
      <c r="B68" s="4">
        <v>67</v>
      </c>
      <c r="C68" s="1">
        <v>80.077461</v>
      </c>
      <c r="D68" s="2">
        <v>80113600</v>
      </c>
      <c r="E68" s="1">
        <v>177.516693</v>
      </c>
      <c r="F68" s="2">
        <v>2489000</v>
      </c>
      <c r="W68" s="8">
        <f t="shared" si="64"/>
        <v>79.115729622907054</v>
      </c>
      <c r="X68" s="6">
        <f t="shared" si="40"/>
        <v>1.2010013368092997E-2</v>
      </c>
      <c r="Z68" s="8">
        <f t="shared" si="65"/>
        <v>79.647727962903843</v>
      </c>
      <c r="AA68" s="6">
        <f t="shared" si="41"/>
        <v>5.3664668151273687E-3</v>
      </c>
      <c r="AC68" s="24">
        <f t="shared" si="66"/>
        <v>79.921707665164007</v>
      </c>
      <c r="AD68" s="6">
        <f t="shared" si="42"/>
        <v>1.9450333825643212E-3</v>
      </c>
      <c r="AF68" s="8">
        <f t="shared" si="67"/>
        <v>80.101260064494781</v>
      </c>
      <c r="AG68" s="6">
        <f t="shared" si="43"/>
        <v>2.9720053804879526E-4</v>
      </c>
      <c r="AH68" s="9"/>
      <c r="AI68" s="9"/>
      <c r="AJ68" s="9"/>
      <c r="AK68" s="9"/>
      <c r="AL68" s="8">
        <f t="shared" si="68"/>
        <v>174.70198874580203</v>
      </c>
      <c r="AM68" s="6">
        <f t="shared" si="44"/>
        <v>1.5855997577636134E-2</v>
      </c>
      <c r="AO68" s="8">
        <f t="shared" si="69"/>
        <v>175.7162567005343</v>
      </c>
      <c r="AP68" s="6">
        <f t="shared" si="45"/>
        <v>1.0142349257631232E-2</v>
      </c>
      <c r="AR68" s="24">
        <f t="shared" si="70"/>
        <v>176.50955427083539</v>
      </c>
      <c r="AS68" s="6">
        <f t="shared" si="46"/>
        <v>5.673487445851692E-3</v>
      </c>
      <c r="AU68" s="8">
        <f t="shared" si="71"/>
        <v>176.94810286837773</v>
      </c>
      <c r="AV68" s="6">
        <f t="shared" si="47"/>
        <v>3.2030234566293582E-3</v>
      </c>
      <c r="BB68" s="8">
        <f t="shared" si="72"/>
        <v>0.23280847024755805</v>
      </c>
      <c r="BC68" s="8">
        <f t="shared" si="48"/>
        <v>80.154516135411569</v>
      </c>
      <c r="BD68" s="6">
        <f t="shared" si="49"/>
        <v>7.7055135411569609E-2</v>
      </c>
      <c r="BF68" s="8">
        <f t="shared" si="73"/>
        <v>0.265921475723087</v>
      </c>
      <c r="BG68" s="8">
        <f t="shared" si="50"/>
        <v>80.187629140887097</v>
      </c>
      <c r="BH68" s="6">
        <f t="shared" si="51"/>
        <v>0.11016814088709737</v>
      </c>
      <c r="BI68" s="16"/>
      <c r="BJ68" s="8">
        <f t="shared" si="74"/>
        <v>0.27148457323144015</v>
      </c>
      <c r="BK68" s="8">
        <f t="shared" si="52"/>
        <v>80.193192238395454</v>
      </c>
      <c r="BL68" s="6">
        <f t="shared" si="53"/>
        <v>0.11573123839545474</v>
      </c>
      <c r="BM68" s="17"/>
      <c r="BN68" s="8">
        <f t="shared" si="75"/>
        <v>0.20699964735158277</v>
      </c>
      <c r="BO68" s="8">
        <f t="shared" si="54"/>
        <v>80.128707312515587</v>
      </c>
      <c r="BP68" s="6">
        <f t="shared" si="55"/>
        <v>5.1246312515587533E-2</v>
      </c>
      <c r="BQ68" s="9"/>
      <c r="BR68" s="9"/>
      <c r="BS68" s="9"/>
      <c r="BT68" s="9"/>
      <c r="BU68" s="8">
        <f t="shared" si="76"/>
        <v>0.55995814111777509</v>
      </c>
      <c r="BV68" s="8">
        <f t="shared" si="56"/>
        <v>177.06951241195316</v>
      </c>
      <c r="BW68" s="6">
        <f t="shared" si="57"/>
        <v>0.44718058804684802</v>
      </c>
      <c r="BY68" s="8">
        <f t="shared" si="77"/>
        <v>0.76996528882160642</v>
      </c>
      <c r="BZ68" s="8">
        <f t="shared" si="58"/>
        <v>177.27951955965699</v>
      </c>
      <c r="CA68" s="6">
        <f t="shared" si="59"/>
        <v>0.23717344034301391</v>
      </c>
      <c r="CB68" s="16"/>
      <c r="CC68" s="8">
        <f t="shared" si="78"/>
        <v>0.72307334771951393</v>
      </c>
      <c r="CD68" s="8">
        <f t="shared" si="60"/>
        <v>177.23262761855491</v>
      </c>
      <c r="CE68" s="6">
        <f t="shared" si="61"/>
        <v>0.28406538144508886</v>
      </c>
      <c r="CF68" s="17"/>
      <c r="CG68" s="8">
        <f t="shared" si="79"/>
        <v>0.48843661411063832</v>
      </c>
      <c r="CH68" s="8">
        <f t="shared" si="62"/>
        <v>176.99799088494603</v>
      </c>
      <c r="CI68" s="6">
        <f t="shared" si="63"/>
        <v>0.51870211505396924</v>
      </c>
      <c r="CJ68" s="16"/>
      <c r="CK68" s="17"/>
      <c r="CL68" s="15"/>
      <c r="CM68" s="16"/>
      <c r="CN68" s="17"/>
      <c r="CO68" s="15"/>
      <c r="CP68" s="16"/>
      <c r="CQ68" s="17"/>
      <c r="CR68" s="15"/>
      <c r="CS68" s="16"/>
      <c r="CT68" s="17"/>
      <c r="CU68" s="15"/>
      <c r="CV68" s="16"/>
      <c r="CW68" s="17"/>
      <c r="CX68" s="15"/>
      <c r="CY68" s="16"/>
      <c r="CZ68" s="17"/>
      <c r="DA68" s="15"/>
      <c r="DB68" s="16"/>
      <c r="DC68" s="17"/>
      <c r="DD68" s="15"/>
      <c r="DE68" s="16"/>
      <c r="DF68" s="17"/>
    </row>
    <row r="69" spans="1:110" x14ac:dyDescent="0.2">
      <c r="A69" s="3">
        <v>43879</v>
      </c>
      <c r="B69" s="4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  <c r="W69" s="8">
        <f t="shared" si="64"/>
        <v>79.288841270783792</v>
      </c>
      <c r="X69" s="6">
        <f t="shared" si="40"/>
        <v>8.6201875562790659E-3</v>
      </c>
      <c r="Z69" s="8">
        <f t="shared" si="65"/>
        <v>79.789539865145571</v>
      </c>
      <c r="AA69" s="6">
        <f t="shared" si="41"/>
        <v>1.4989491257283332E-2</v>
      </c>
      <c r="AC69" s="24">
        <f t="shared" si="66"/>
        <v>79.999584332582003</v>
      </c>
      <c r="AD69" s="6">
        <f t="shared" si="42"/>
        <v>1.7661432059361333E-2</v>
      </c>
      <c r="AF69" s="8">
        <f t="shared" si="67"/>
        <v>80.082220812898953</v>
      </c>
      <c r="AG69" s="6">
        <f t="shared" si="43"/>
        <v>1.8712637007503068E-2</v>
      </c>
      <c r="AH69" s="9"/>
      <c r="AI69" s="9"/>
      <c r="AJ69" s="9"/>
      <c r="AK69" s="9"/>
      <c r="AL69" s="8">
        <f t="shared" si="68"/>
        <v>175.20863551155767</v>
      </c>
      <c r="AM69" s="6">
        <f t="shared" si="44"/>
        <v>5.3553608584055636E-3</v>
      </c>
      <c r="AO69" s="8">
        <f t="shared" si="69"/>
        <v>176.31040067935797</v>
      </c>
      <c r="AP69" s="6">
        <f t="shared" si="45"/>
        <v>8.9926702877533762E-4</v>
      </c>
      <c r="AR69" s="24">
        <f t="shared" si="70"/>
        <v>177.01312363541768</v>
      </c>
      <c r="AS69" s="6">
        <f t="shared" si="46"/>
        <v>4.8885659523459401E-3</v>
      </c>
      <c r="AU69" s="8">
        <f t="shared" si="71"/>
        <v>177.40297497367553</v>
      </c>
      <c r="AV69" s="6">
        <f t="shared" si="47"/>
        <v>7.1017191027496459E-3</v>
      </c>
      <c r="BB69" s="8">
        <f t="shared" si="72"/>
        <v>0.20182210968164568</v>
      </c>
      <c r="BC69" s="8">
        <f t="shared" si="48"/>
        <v>80.201406442263647</v>
      </c>
      <c r="BD69" s="6">
        <f t="shared" si="49"/>
        <v>1.5902084422636449</v>
      </c>
      <c r="BF69" s="8">
        <f t="shared" si="73"/>
        <v>0.20386668898240703</v>
      </c>
      <c r="BG69" s="8">
        <f t="shared" si="50"/>
        <v>80.203451021564405</v>
      </c>
      <c r="BH69" s="6">
        <f t="shared" si="51"/>
        <v>1.5922530215644031</v>
      </c>
      <c r="BI69" s="16"/>
      <c r="BJ69" s="8">
        <f t="shared" si="74"/>
        <v>0.14370335539456719</v>
      </c>
      <c r="BK69" s="8">
        <f t="shared" si="52"/>
        <v>80.143287687976567</v>
      </c>
      <c r="BL69" s="6">
        <f t="shared" si="53"/>
        <v>1.5320896879765655</v>
      </c>
      <c r="BM69" s="17"/>
      <c r="BN69" s="8">
        <f t="shared" si="75"/>
        <v>9.3371425010026654E-2</v>
      </c>
      <c r="BO69" s="8">
        <f t="shared" si="54"/>
        <v>80.092955757592037</v>
      </c>
      <c r="BP69" s="6">
        <f t="shared" si="55"/>
        <v>1.4817577575920353</v>
      </c>
      <c r="BQ69" s="9"/>
      <c r="BR69" s="9"/>
      <c r="BS69" s="9"/>
      <c r="BT69" s="9"/>
      <c r="BU69" s="8">
        <f t="shared" si="76"/>
        <v>0.54868038581067813</v>
      </c>
      <c r="BV69" s="8">
        <f t="shared" si="56"/>
        <v>177.56180402122837</v>
      </c>
      <c r="BW69" s="6">
        <f t="shared" si="57"/>
        <v>1.4098110212283643</v>
      </c>
      <c r="BY69" s="8">
        <f t="shared" si="77"/>
        <v>0.68205463382263209</v>
      </c>
      <c r="BZ69" s="8">
        <f t="shared" si="58"/>
        <v>177.69517826924033</v>
      </c>
      <c r="CA69" s="6">
        <f t="shared" si="59"/>
        <v>1.5431852692403254</v>
      </c>
      <c r="CB69" s="16"/>
      <c r="CC69" s="8">
        <f t="shared" si="78"/>
        <v>0.5782007188489463</v>
      </c>
      <c r="CD69" s="8">
        <f t="shared" si="60"/>
        <v>177.59132435426662</v>
      </c>
      <c r="CE69" s="6">
        <f t="shared" si="61"/>
        <v>1.4393313542666135</v>
      </c>
      <c r="CF69" s="17"/>
      <c r="CG69" s="8">
        <f t="shared" si="79"/>
        <v>0.5017534345256921</v>
      </c>
      <c r="CH69" s="8">
        <f t="shared" si="62"/>
        <v>177.51487706994337</v>
      </c>
      <c r="CI69" s="6">
        <f t="shared" si="63"/>
        <v>1.3628840699433624</v>
      </c>
      <c r="CJ69" s="16"/>
      <c r="CK69" s="17"/>
      <c r="CL69" s="15"/>
      <c r="CM69" s="16"/>
      <c r="CN69" s="17"/>
      <c r="CO69" s="15"/>
      <c r="CP69" s="16"/>
      <c r="CQ69" s="17"/>
      <c r="CR69" s="15"/>
      <c r="CS69" s="16"/>
      <c r="CT69" s="17"/>
      <c r="CU69" s="15"/>
      <c r="CV69" s="16"/>
      <c r="CW69" s="17"/>
      <c r="CX69" s="15"/>
      <c r="CY69" s="16"/>
      <c r="CZ69" s="17"/>
      <c r="DA69" s="15"/>
      <c r="DB69" s="16"/>
      <c r="DC69" s="17"/>
      <c r="DD69" s="15"/>
      <c r="DE69" s="16"/>
      <c r="DF69" s="17"/>
    </row>
    <row r="70" spans="1:110" x14ac:dyDescent="0.2">
      <c r="A70" s="3">
        <v>43880</v>
      </c>
      <c r="B70" s="4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  <c r="W70" s="8">
        <f t="shared" si="64"/>
        <v>79.166865482042709</v>
      </c>
      <c r="X70" s="6">
        <f t="shared" si="40"/>
        <v>7.3083222048565127E-3</v>
      </c>
      <c r="Z70" s="8">
        <f t="shared" si="65"/>
        <v>79.40068704964753</v>
      </c>
      <c r="AA70" s="6">
        <f t="shared" si="41"/>
        <v>4.3763793669406954E-3</v>
      </c>
      <c r="AC70" s="24">
        <f t="shared" si="66"/>
        <v>79.305391166291002</v>
      </c>
      <c r="AD70" s="6">
        <f t="shared" si="42"/>
        <v>5.5713165387000028E-3</v>
      </c>
      <c r="AF70" s="8">
        <f t="shared" si="67"/>
        <v>78.905402562579795</v>
      </c>
      <c r="AG70" s="6">
        <f t="shared" si="43"/>
        <v>1.0586866361208527E-2</v>
      </c>
      <c r="AH70" s="9"/>
      <c r="AI70" s="9"/>
      <c r="AJ70" s="9"/>
      <c r="AK70" s="9"/>
      <c r="AL70" s="8">
        <f t="shared" si="68"/>
        <v>175.37843985947728</v>
      </c>
      <c r="AM70" s="6">
        <f t="shared" si="44"/>
        <v>1.2318394486249737E-2</v>
      </c>
      <c r="AO70" s="8">
        <f t="shared" si="69"/>
        <v>176.25812614516983</v>
      </c>
      <c r="AP70" s="6">
        <f t="shared" si="45"/>
        <v>7.3642509569914767E-3</v>
      </c>
      <c r="AR70" s="24">
        <f t="shared" si="70"/>
        <v>176.58255831770884</v>
      </c>
      <c r="AS70" s="6">
        <f t="shared" si="46"/>
        <v>5.5371410265439075E-3</v>
      </c>
      <c r="AU70" s="8">
        <f t="shared" si="71"/>
        <v>176.4021893947351</v>
      </c>
      <c r="AV70" s="6">
        <f t="shared" si="47"/>
        <v>6.5529276167897331E-3</v>
      </c>
      <c r="BB70" s="8">
        <f t="shared" si="72"/>
        <v>2.2619054487116375E-2</v>
      </c>
      <c r="BC70" s="8">
        <f t="shared" si="48"/>
        <v>79.328010220778125</v>
      </c>
      <c r="BD70" s="6">
        <f t="shared" si="49"/>
        <v>0.42169177922187373</v>
      </c>
      <c r="BF70" s="8">
        <f t="shared" si="73"/>
        <v>-9.2493063257817587E-2</v>
      </c>
      <c r="BG70" s="8">
        <f t="shared" si="50"/>
        <v>79.212898103033183</v>
      </c>
      <c r="BH70" s="6">
        <f t="shared" si="51"/>
        <v>0.5368038969668163</v>
      </c>
      <c r="BI70" s="16"/>
      <c r="BJ70" s="8">
        <f t="shared" si="74"/>
        <v>-0.40930834891790774</v>
      </c>
      <c r="BK70" s="8">
        <f t="shared" si="52"/>
        <v>78.896082817373099</v>
      </c>
      <c r="BL70" s="6">
        <f t="shared" si="53"/>
        <v>0.8536191826269004</v>
      </c>
      <c r="BM70" s="17"/>
      <c r="BN70" s="8">
        <f t="shared" si="75"/>
        <v>-0.59968541533487751</v>
      </c>
      <c r="BO70" s="8">
        <f t="shared" si="54"/>
        <v>78.705705750956128</v>
      </c>
      <c r="BP70" s="6">
        <f t="shared" si="55"/>
        <v>1.0439962490438717</v>
      </c>
      <c r="BQ70" s="9"/>
      <c r="BR70" s="9"/>
      <c r="BS70" s="9"/>
      <c r="BT70" s="9"/>
      <c r="BU70" s="8">
        <f t="shared" si="76"/>
        <v>0.35283124510677444</v>
      </c>
      <c r="BV70" s="8">
        <f t="shared" si="56"/>
        <v>176.93538956281563</v>
      </c>
      <c r="BW70" s="6">
        <f t="shared" si="57"/>
        <v>0.6303754371843695</v>
      </c>
      <c r="BY70" s="8">
        <f t="shared" si="77"/>
        <v>0.31489004981724622</v>
      </c>
      <c r="BZ70" s="8">
        <f t="shared" si="58"/>
        <v>176.8974483675261</v>
      </c>
      <c r="CA70" s="6">
        <f t="shared" si="59"/>
        <v>0.66831663247390338</v>
      </c>
      <c r="CB70" s="16"/>
      <c r="CC70" s="8">
        <f t="shared" si="78"/>
        <v>-8.7584865279192819E-2</v>
      </c>
      <c r="CD70" s="8">
        <f t="shared" si="60"/>
        <v>176.49497345242966</v>
      </c>
      <c r="CE70" s="6">
        <f t="shared" si="61"/>
        <v>1.0707915475703373</v>
      </c>
      <c r="CF70" s="17"/>
      <c r="CG70" s="8">
        <f t="shared" si="79"/>
        <v>-0.31868706744069636</v>
      </c>
      <c r="CH70" s="8">
        <f t="shared" si="62"/>
        <v>176.26387125026815</v>
      </c>
      <c r="CI70" s="6">
        <f t="shared" si="63"/>
        <v>1.3018937497318461</v>
      </c>
      <c r="CJ70" s="16"/>
      <c r="CK70" s="17"/>
      <c r="CL70" s="15"/>
      <c r="CM70" s="16"/>
      <c r="CN70" s="17"/>
      <c r="CO70" s="15"/>
      <c r="CP70" s="16"/>
      <c r="CQ70" s="17"/>
      <c r="CR70" s="15"/>
      <c r="CS70" s="16"/>
      <c r="CT70" s="17"/>
      <c r="CU70" s="15"/>
      <c r="CV70" s="16"/>
      <c r="CW70" s="17"/>
      <c r="CX70" s="15"/>
      <c r="CY70" s="16"/>
      <c r="CZ70" s="17"/>
      <c r="DA70" s="15"/>
      <c r="DB70" s="16"/>
      <c r="DC70" s="17"/>
      <c r="DD70" s="15"/>
      <c r="DE70" s="16"/>
      <c r="DF70" s="17"/>
    </row>
    <row r="71" spans="1:110" x14ac:dyDescent="0.2">
      <c r="A71" s="3">
        <v>43881</v>
      </c>
      <c r="B71" s="4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  <c r="W71" s="8">
        <f t="shared" si="64"/>
        <v>79.271776055275026</v>
      </c>
      <c r="X71" s="6">
        <f t="shared" si="40"/>
        <v>4.3102155593297492E-3</v>
      </c>
      <c r="Z71" s="8">
        <f t="shared" si="65"/>
        <v>79.515861983263846</v>
      </c>
      <c r="AA71" s="6">
        <f t="shared" si="41"/>
        <v>7.4025897075072778E-3</v>
      </c>
      <c r="AC71" s="24">
        <f t="shared" si="66"/>
        <v>79.527546583145494</v>
      </c>
      <c r="AD71" s="6">
        <f t="shared" si="42"/>
        <v>7.55062427428271E-3</v>
      </c>
      <c r="AF71" s="8">
        <f t="shared" si="67"/>
        <v>79.580842112515967</v>
      </c>
      <c r="AG71" s="6">
        <f t="shared" si="43"/>
        <v>8.2258361498572657E-3</v>
      </c>
      <c r="AH71" s="9"/>
      <c r="AI71" s="9"/>
      <c r="AJ71" s="9"/>
      <c r="AK71" s="9"/>
      <c r="AL71" s="8">
        <f t="shared" si="68"/>
        <v>175.77215838477136</v>
      </c>
      <c r="AM71" s="6">
        <f t="shared" si="44"/>
        <v>9.2246473721439362E-3</v>
      </c>
      <c r="AO71" s="8">
        <f t="shared" si="69"/>
        <v>176.68964696726377</v>
      </c>
      <c r="AP71" s="6">
        <f t="shared" si="45"/>
        <v>4.0530372479679437E-3</v>
      </c>
      <c r="AR71" s="24">
        <f t="shared" si="70"/>
        <v>177.07416165885442</v>
      </c>
      <c r="AS71" s="6">
        <f t="shared" si="46"/>
        <v>1.8856423507774076E-3</v>
      </c>
      <c r="AU71" s="8">
        <f t="shared" si="71"/>
        <v>177.33304987894701</v>
      </c>
      <c r="AV71" s="6">
        <f t="shared" si="47"/>
        <v>4.2636649099111015E-4</v>
      </c>
      <c r="BB71" s="8">
        <f t="shared" si="72"/>
        <v>6.252632696059135E-2</v>
      </c>
      <c r="BC71" s="8">
        <f t="shared" si="48"/>
        <v>79.590072910106088</v>
      </c>
      <c r="BD71" s="6">
        <f t="shared" si="49"/>
        <v>0.65850891010609303</v>
      </c>
      <c r="BF71" s="8">
        <f t="shared" si="73"/>
        <v>1.1340935179244338E-2</v>
      </c>
      <c r="BG71" s="8">
        <f t="shared" si="50"/>
        <v>79.538887518324742</v>
      </c>
      <c r="BH71" s="6">
        <f t="shared" si="51"/>
        <v>0.60732351832474762</v>
      </c>
      <c r="BI71" s="16"/>
      <c r="BJ71" s="8">
        <f t="shared" si="74"/>
        <v>7.4577364918756162E-3</v>
      </c>
      <c r="BK71" s="8">
        <f t="shared" si="52"/>
        <v>79.535004319637366</v>
      </c>
      <c r="BL71" s="6">
        <f t="shared" si="53"/>
        <v>0.60344031963737166</v>
      </c>
      <c r="BM71" s="17"/>
      <c r="BN71" s="8">
        <f t="shared" si="75"/>
        <v>0.123534516991767</v>
      </c>
      <c r="BO71" s="8">
        <f t="shared" si="54"/>
        <v>79.651081100137262</v>
      </c>
      <c r="BP71" s="6">
        <f t="shared" si="55"/>
        <v>0.71951710013726711</v>
      </c>
      <c r="BQ71" s="9"/>
      <c r="BR71" s="9"/>
      <c r="BS71" s="9"/>
      <c r="BT71" s="9"/>
      <c r="BU71" s="8">
        <f t="shared" si="76"/>
        <v>0.380585664314535</v>
      </c>
      <c r="BV71" s="8">
        <f t="shared" si="56"/>
        <v>177.45474732316896</v>
      </c>
      <c r="BW71" s="6">
        <f t="shared" si="57"/>
        <v>4.6056323168954805E-2</v>
      </c>
      <c r="BY71" s="8">
        <f t="shared" si="77"/>
        <v>0.37320543595559541</v>
      </c>
      <c r="BZ71" s="8">
        <f t="shared" si="58"/>
        <v>177.44736709481001</v>
      </c>
      <c r="CA71" s="6">
        <f t="shared" si="59"/>
        <v>3.867609481000045E-2</v>
      </c>
      <c r="CB71" s="16"/>
      <c r="CC71" s="8">
        <f t="shared" si="78"/>
        <v>0.29467935096115538</v>
      </c>
      <c r="CD71" s="8">
        <f t="shared" si="60"/>
        <v>177.36884100981558</v>
      </c>
      <c r="CE71" s="6">
        <f t="shared" si="61"/>
        <v>3.9849990184421813E-2</v>
      </c>
      <c r="CF71" s="17"/>
      <c r="CG71" s="8">
        <f t="shared" si="79"/>
        <v>0.39436849211522429</v>
      </c>
      <c r="CH71" s="8">
        <f t="shared" si="62"/>
        <v>177.46853015096966</v>
      </c>
      <c r="CI71" s="6">
        <f t="shared" si="63"/>
        <v>5.98391509696512E-2</v>
      </c>
      <c r="CJ71" s="16"/>
      <c r="CK71" s="17"/>
      <c r="CL71" s="15"/>
      <c r="CM71" s="16"/>
      <c r="CN71" s="17"/>
      <c r="CO71" s="15"/>
      <c r="CP71" s="16"/>
      <c r="CQ71" s="17"/>
      <c r="CR71" s="15"/>
      <c r="CS71" s="16"/>
      <c r="CT71" s="17"/>
      <c r="CU71" s="15"/>
      <c r="CV71" s="16"/>
      <c r="CW71" s="17"/>
      <c r="CX71" s="15"/>
      <c r="CY71" s="16"/>
      <c r="CZ71" s="17"/>
      <c r="DA71" s="15"/>
      <c r="DB71" s="16"/>
      <c r="DC71" s="17"/>
      <c r="DD71" s="15"/>
      <c r="DE71" s="16"/>
      <c r="DF71" s="17"/>
    </row>
    <row r="72" spans="1:110" x14ac:dyDescent="0.2">
      <c r="A72" s="3">
        <v>43882</v>
      </c>
      <c r="B72" s="4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  <c r="W72" s="8">
        <f t="shared" si="64"/>
        <v>79.210537885325522</v>
      </c>
      <c r="X72" s="6">
        <f t="shared" si="40"/>
        <v>2.6775506015028414E-2</v>
      </c>
      <c r="Z72" s="8">
        <f t="shared" si="65"/>
        <v>79.323043648786779</v>
      </c>
      <c r="AA72" s="6">
        <f t="shared" si="41"/>
        <v>2.8233874627229698E-2</v>
      </c>
      <c r="AC72" s="24">
        <f t="shared" si="66"/>
        <v>79.229555291572751</v>
      </c>
      <c r="AD72" s="6">
        <f t="shared" si="42"/>
        <v>2.7022021282363945E-2</v>
      </c>
      <c r="AF72" s="8">
        <f t="shared" si="67"/>
        <v>79.061419622503195</v>
      </c>
      <c r="AG72" s="6">
        <f t="shared" si="43"/>
        <v>2.4842543762112791E-2</v>
      </c>
      <c r="AH72" s="9"/>
      <c r="AI72" s="9"/>
      <c r="AJ72" s="9"/>
      <c r="AK72" s="9"/>
      <c r="AL72" s="8">
        <f t="shared" si="68"/>
        <v>176.06673425551253</v>
      </c>
      <c r="AM72" s="6">
        <f t="shared" si="44"/>
        <v>3.0400721027537742E-3</v>
      </c>
      <c r="AO72" s="8">
        <f t="shared" si="69"/>
        <v>176.92693149806672</v>
      </c>
      <c r="AP72" s="6">
        <f t="shared" si="45"/>
        <v>1.8307070625466582E-3</v>
      </c>
      <c r="AR72" s="24">
        <f t="shared" si="70"/>
        <v>177.24142632942721</v>
      </c>
      <c r="AS72" s="6">
        <f t="shared" si="46"/>
        <v>3.6115019737659273E-3</v>
      </c>
      <c r="AU72" s="8">
        <f t="shared" si="71"/>
        <v>177.39356277578941</v>
      </c>
      <c r="AV72" s="6">
        <f t="shared" si="47"/>
        <v>4.4729590868153538E-3</v>
      </c>
      <c r="BB72" s="8">
        <f t="shared" si="72"/>
        <v>-9.5771967460754268E-3</v>
      </c>
      <c r="BC72" s="8">
        <f t="shared" si="48"/>
        <v>79.219978094826672</v>
      </c>
      <c r="BD72" s="6">
        <f t="shared" si="49"/>
        <v>2.0750350948266743</v>
      </c>
      <c r="BF72" s="8">
        <f t="shared" si="73"/>
        <v>-9.0738699648911333E-2</v>
      </c>
      <c r="BG72" s="8">
        <f t="shared" si="50"/>
        <v>79.138816591923842</v>
      </c>
      <c r="BH72" s="6">
        <f t="shared" si="51"/>
        <v>1.9938735919238439</v>
      </c>
      <c r="BI72" s="16"/>
      <c r="BJ72" s="8">
        <f t="shared" si="74"/>
        <v>-0.19413862203077237</v>
      </c>
      <c r="BK72" s="8">
        <f t="shared" si="52"/>
        <v>79.035416669541974</v>
      </c>
      <c r="BL72" s="6">
        <f t="shared" si="53"/>
        <v>1.8904736695419757</v>
      </c>
      <c r="BM72" s="17"/>
      <c r="BN72" s="8">
        <f t="shared" si="75"/>
        <v>-0.24740819454500138</v>
      </c>
      <c r="BO72" s="8">
        <f t="shared" si="54"/>
        <v>78.982147097027749</v>
      </c>
      <c r="BP72" s="6">
        <f t="shared" si="55"/>
        <v>1.837204097027751</v>
      </c>
      <c r="BQ72" s="9"/>
      <c r="BR72" s="9"/>
      <c r="BS72" s="9"/>
      <c r="BT72" s="9"/>
      <c r="BU72" s="8">
        <f t="shared" si="76"/>
        <v>0.3379214655661863</v>
      </c>
      <c r="BV72" s="8">
        <f t="shared" si="56"/>
        <v>177.5793477949934</v>
      </c>
      <c r="BW72" s="6">
        <f t="shared" si="57"/>
        <v>0.9757257949933944</v>
      </c>
      <c r="BY72" s="8">
        <f t="shared" si="77"/>
        <v>0.30524498337927003</v>
      </c>
      <c r="BZ72" s="8">
        <f t="shared" si="58"/>
        <v>177.5466713128065</v>
      </c>
      <c r="CA72" s="6">
        <f t="shared" si="59"/>
        <v>0.94304931280649384</v>
      </c>
      <c r="CB72" s="16"/>
      <c r="CC72" s="8">
        <f t="shared" si="78"/>
        <v>0.21058566190483513</v>
      </c>
      <c r="CD72" s="8">
        <f t="shared" si="60"/>
        <v>177.45201199133206</v>
      </c>
      <c r="CE72" s="6">
        <f t="shared" si="61"/>
        <v>0.84838999133205562</v>
      </c>
      <c r="CF72" s="17"/>
      <c r="CG72" s="8">
        <f t="shared" si="79"/>
        <v>0.19451712915788333</v>
      </c>
      <c r="CH72" s="8">
        <f t="shared" si="62"/>
        <v>177.43594345858509</v>
      </c>
      <c r="CI72" s="6">
        <f t="shared" si="63"/>
        <v>0.83232145858508488</v>
      </c>
      <c r="CJ72" s="16"/>
      <c r="CK72" s="17"/>
      <c r="CL72" s="15"/>
      <c r="CM72" s="16"/>
      <c r="CN72" s="17"/>
      <c r="CO72" s="15"/>
      <c r="CP72" s="16"/>
      <c r="CQ72" s="17"/>
      <c r="CR72" s="15"/>
      <c r="CS72" s="16"/>
      <c r="CT72" s="17"/>
      <c r="CU72" s="15"/>
      <c r="CV72" s="16"/>
      <c r="CW72" s="17"/>
      <c r="CX72" s="15"/>
      <c r="CY72" s="16"/>
      <c r="CZ72" s="17"/>
      <c r="DA72" s="15"/>
      <c r="DB72" s="16"/>
      <c r="DC72" s="17"/>
      <c r="DD72" s="15"/>
      <c r="DE72" s="16"/>
      <c r="DF72" s="17"/>
    </row>
    <row r="73" spans="1:110" x14ac:dyDescent="0.2">
      <c r="A73" s="3">
        <v>43885</v>
      </c>
      <c r="B73" s="4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  <c r="W73" s="8">
        <f t="shared" si="64"/>
        <v>78.838730805966932</v>
      </c>
      <c r="X73" s="6">
        <f t="shared" si="40"/>
        <v>7.2920124410206816E-2</v>
      </c>
      <c r="Z73" s="8">
        <f t="shared" si="65"/>
        <v>78.604270434687137</v>
      </c>
      <c r="AA73" s="6">
        <f t="shared" si="41"/>
        <v>6.972934180689605E-2</v>
      </c>
      <c r="AC73" s="24">
        <f t="shared" si="66"/>
        <v>78.187249145786382</v>
      </c>
      <c r="AD73" s="6">
        <f t="shared" si="42"/>
        <v>6.4054078790926242E-2</v>
      </c>
      <c r="AF73" s="8">
        <f t="shared" si="67"/>
        <v>77.528238324500634</v>
      </c>
      <c r="AG73" s="6">
        <f t="shared" si="43"/>
        <v>5.5085568451740737E-2</v>
      </c>
      <c r="AH73" s="9"/>
      <c r="AI73" s="9"/>
      <c r="AJ73" s="9"/>
      <c r="AK73" s="9"/>
      <c r="AL73" s="8">
        <f t="shared" si="68"/>
        <v>176.16337404952029</v>
      </c>
      <c r="AM73" s="6">
        <f t="shared" si="44"/>
        <v>2.3743841518099083E-2</v>
      </c>
      <c r="AO73" s="8">
        <f t="shared" si="69"/>
        <v>176.8202393637047</v>
      </c>
      <c r="AP73" s="6">
        <f t="shared" si="45"/>
        <v>2.756110389588548E-2</v>
      </c>
      <c r="AR73" s="24">
        <f t="shared" si="70"/>
        <v>176.92252416471359</v>
      </c>
      <c r="AS73" s="6">
        <f t="shared" si="46"/>
        <v>2.8155514826527183E-2</v>
      </c>
      <c r="AU73" s="8">
        <f t="shared" si="71"/>
        <v>176.76161015515788</v>
      </c>
      <c r="AV73" s="6">
        <f t="shared" si="47"/>
        <v>2.7220390103891386E-2</v>
      </c>
      <c r="BB73" s="8">
        <f t="shared" si="72"/>
        <v>-0.21612298655413428</v>
      </c>
      <c r="BC73" s="8">
        <f t="shared" si="48"/>
        <v>77.971126159232242</v>
      </c>
      <c r="BD73" s="6">
        <f t="shared" si="49"/>
        <v>4.4906041592322481</v>
      </c>
      <c r="BF73" s="8">
        <f t="shared" si="73"/>
        <v>-0.40475595687427257</v>
      </c>
      <c r="BG73" s="8">
        <f t="shared" si="50"/>
        <v>77.782493188912113</v>
      </c>
      <c r="BH73" s="6">
        <f t="shared" si="51"/>
        <v>4.3019711889121197</v>
      </c>
      <c r="BI73" s="16"/>
      <c r="BJ73" s="8">
        <f t="shared" si="74"/>
        <v>-0.75392918770946649</v>
      </c>
      <c r="BK73" s="8">
        <f t="shared" si="52"/>
        <v>77.433319958076922</v>
      </c>
      <c r="BL73" s="6">
        <f t="shared" si="53"/>
        <v>3.9527979580769284</v>
      </c>
      <c r="BM73" s="17"/>
      <c r="BN73" s="8">
        <f t="shared" si="75"/>
        <v>-0.94691839163740543</v>
      </c>
      <c r="BO73" s="8">
        <f t="shared" si="54"/>
        <v>77.240330754148971</v>
      </c>
      <c r="BP73" s="6">
        <f t="shared" si="55"/>
        <v>3.7598087541489775</v>
      </c>
      <c r="BQ73" s="9"/>
      <c r="BR73" s="9"/>
      <c r="BS73" s="9"/>
      <c r="BT73" s="9"/>
      <c r="BU73" s="8">
        <f t="shared" si="76"/>
        <v>0.20655673951022502</v>
      </c>
      <c r="BV73" s="8">
        <f t="shared" si="56"/>
        <v>177.12908090422383</v>
      </c>
      <c r="BW73" s="6">
        <f t="shared" si="57"/>
        <v>5.0514899042238142</v>
      </c>
      <c r="BY73" s="8">
        <f t="shared" si="77"/>
        <v>9.9276424508616276E-2</v>
      </c>
      <c r="BZ73" s="8">
        <f t="shared" si="58"/>
        <v>177.02180058922221</v>
      </c>
      <c r="CA73" s="6">
        <f t="shared" si="59"/>
        <v>4.9442095892221971</v>
      </c>
      <c r="CB73" s="16"/>
      <c r="CC73" s="8">
        <f t="shared" si="78"/>
        <v>-0.1388763036633453</v>
      </c>
      <c r="CD73" s="8">
        <f t="shared" si="60"/>
        <v>176.78364786105024</v>
      </c>
      <c r="CE73" s="6">
        <f t="shared" si="61"/>
        <v>4.7060568610502287</v>
      </c>
      <c r="CF73" s="17"/>
      <c r="CG73" s="8">
        <f t="shared" si="79"/>
        <v>-0.25729184944903966</v>
      </c>
      <c r="CH73" s="8">
        <f t="shared" si="62"/>
        <v>176.66523231526455</v>
      </c>
      <c r="CI73" s="6">
        <f t="shared" si="63"/>
        <v>4.5876413152645341</v>
      </c>
      <c r="CJ73" s="16"/>
      <c r="CK73" s="17"/>
      <c r="CL73" s="15"/>
      <c r="CM73" s="16"/>
      <c r="CN73" s="17"/>
      <c r="CO73" s="15"/>
      <c r="CP73" s="16"/>
      <c r="CQ73" s="17"/>
      <c r="CR73" s="15"/>
      <c r="CS73" s="16"/>
      <c r="CT73" s="17"/>
      <c r="CU73" s="15"/>
      <c r="CV73" s="16"/>
      <c r="CW73" s="17"/>
      <c r="CX73" s="15"/>
      <c r="CY73" s="16"/>
      <c r="CZ73" s="17"/>
      <c r="DA73" s="15"/>
      <c r="DB73" s="16"/>
      <c r="DC73" s="17"/>
      <c r="DD73" s="15"/>
      <c r="DE73" s="16"/>
      <c r="DF73" s="17"/>
    </row>
    <row r="74" spans="1:110" x14ac:dyDescent="0.2">
      <c r="A74" s="3">
        <v>43886</v>
      </c>
      <c r="B74" s="4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  <c r="W74" s="8">
        <f t="shared" si="64"/>
        <v>77.874253220892882</v>
      </c>
      <c r="X74" s="6">
        <f t="shared" si="40"/>
        <v>9.6950603321473969E-2</v>
      </c>
      <c r="Z74" s="8">
        <f t="shared" si="65"/>
        <v>76.91343345124038</v>
      </c>
      <c r="AA74" s="6">
        <f t="shared" si="41"/>
        <v>8.341632488654778E-2</v>
      </c>
      <c r="AC74" s="24">
        <f t="shared" si="66"/>
        <v>75.833885572893195</v>
      </c>
      <c r="AD74" s="6">
        <f t="shared" si="42"/>
        <v>6.8209621162425904E-2</v>
      </c>
      <c r="AF74" s="8">
        <f t="shared" si="67"/>
        <v>74.290065264900122</v>
      </c>
      <c r="AG74" s="6">
        <f t="shared" si="43"/>
        <v>4.6463093289223802E-2</v>
      </c>
      <c r="AH74" s="9"/>
      <c r="AI74" s="9"/>
      <c r="AJ74" s="9"/>
      <c r="AK74" s="9"/>
      <c r="AL74" s="8">
        <f t="shared" si="68"/>
        <v>175.42793310060665</v>
      </c>
      <c r="AM74" s="6">
        <f t="shared" si="44"/>
        <v>6.4853977503222124E-2</v>
      </c>
      <c r="AO74" s="8">
        <f t="shared" si="69"/>
        <v>175.25516540368216</v>
      </c>
      <c r="AP74" s="6">
        <f t="shared" si="45"/>
        <v>6.3805271256716825E-2</v>
      </c>
      <c r="AR74" s="24">
        <f t="shared" si="70"/>
        <v>174.50005758235682</v>
      </c>
      <c r="AS74" s="6">
        <f t="shared" si="46"/>
        <v>5.9221739131756164E-2</v>
      </c>
      <c r="AU74" s="8">
        <f t="shared" si="71"/>
        <v>173.01439483103158</v>
      </c>
      <c r="AV74" s="6">
        <f t="shared" si="47"/>
        <v>5.0203711831224816E-2</v>
      </c>
      <c r="BB74" s="8">
        <f t="shared" si="72"/>
        <v>-0.64357110382194482</v>
      </c>
      <c r="BC74" s="8">
        <f t="shared" si="48"/>
        <v>75.190314469071254</v>
      </c>
      <c r="BD74" s="6">
        <f t="shared" si="49"/>
        <v>4.1987374690712471</v>
      </c>
      <c r="BF74" s="8">
        <f t="shared" si="73"/>
        <v>-1.0477964701605142</v>
      </c>
      <c r="BG74" s="8">
        <f t="shared" si="50"/>
        <v>74.786089102732674</v>
      </c>
      <c r="BH74" s="6">
        <f t="shared" si="51"/>
        <v>3.7945121027326678</v>
      </c>
      <c r="BI74" s="16"/>
      <c r="BJ74" s="8">
        <f t="shared" si="74"/>
        <v>-1.809555881930722</v>
      </c>
      <c r="BK74" s="8">
        <f t="shared" si="52"/>
        <v>74.024329690962475</v>
      </c>
      <c r="BL74" s="6">
        <f t="shared" si="53"/>
        <v>3.032752690962468</v>
      </c>
      <c r="BM74" s="17"/>
      <c r="BN74" s="8">
        <f t="shared" si="75"/>
        <v>-2.1845901511424932</v>
      </c>
      <c r="BO74" s="8">
        <f t="shared" si="54"/>
        <v>73.649295421750708</v>
      </c>
      <c r="BP74" s="6">
        <f t="shared" si="55"/>
        <v>2.6577184217507011</v>
      </c>
      <c r="BQ74" s="9"/>
      <c r="BR74" s="9"/>
      <c r="BS74" s="9"/>
      <c r="BT74" s="9"/>
      <c r="BU74" s="8">
        <f t="shared" si="76"/>
        <v>-0.31924792486317521</v>
      </c>
      <c r="BV74" s="8">
        <f t="shared" si="56"/>
        <v>174.18080965749365</v>
      </c>
      <c r="BW74" s="6">
        <f t="shared" si="57"/>
        <v>9.4371576574936569</v>
      </c>
      <c r="BY74" s="8">
        <f t="shared" si="77"/>
        <v>-0.73289876775696328</v>
      </c>
      <c r="BZ74" s="8">
        <f t="shared" si="58"/>
        <v>173.76715881459987</v>
      </c>
      <c r="CA74" s="6">
        <f t="shared" si="59"/>
        <v>9.0235068145998696</v>
      </c>
      <c r="CB74" s="16"/>
      <c r="CC74" s="8">
        <f t="shared" si="78"/>
        <v>-1.6460458876010096</v>
      </c>
      <c r="CD74" s="8">
        <f t="shared" si="60"/>
        <v>172.8540116947558</v>
      </c>
      <c r="CE74" s="6">
        <f t="shared" si="61"/>
        <v>8.1103596947558003</v>
      </c>
      <c r="CF74" s="17"/>
      <c r="CG74" s="8">
        <f t="shared" si="79"/>
        <v>-2.1626456144078481</v>
      </c>
      <c r="CH74" s="8">
        <f t="shared" si="62"/>
        <v>172.33741196794898</v>
      </c>
      <c r="CI74" s="6">
        <f t="shared" si="63"/>
        <v>7.5937599679489836</v>
      </c>
      <c r="CJ74" s="16"/>
      <c r="CK74" s="17"/>
      <c r="CL74" s="15"/>
      <c r="CM74" s="16"/>
      <c r="CN74" s="17"/>
      <c r="CO74" s="15"/>
      <c r="CP74" s="16"/>
      <c r="CQ74" s="17"/>
      <c r="CR74" s="15"/>
      <c r="CS74" s="16"/>
      <c r="CT74" s="17"/>
      <c r="CU74" s="15"/>
      <c r="CV74" s="16"/>
      <c r="CW74" s="17"/>
      <c r="CX74" s="15"/>
      <c r="CY74" s="16"/>
      <c r="CZ74" s="17"/>
      <c r="DA74" s="15"/>
      <c r="DB74" s="16"/>
      <c r="DC74" s="17"/>
      <c r="DD74" s="15"/>
      <c r="DE74" s="16"/>
      <c r="DF74" s="17"/>
    </row>
    <row r="75" spans="1:110" x14ac:dyDescent="0.2">
      <c r="A75" s="3">
        <v>43887</v>
      </c>
      <c r="B75" s="4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  <c r="W75" s="8">
        <f t="shared" si="64"/>
        <v>76.63537150113217</v>
      </c>
      <c r="X75" s="6">
        <f t="shared" si="40"/>
        <v>6.264204632309496E-2</v>
      </c>
      <c r="Z75" s="8">
        <f t="shared" si="65"/>
        <v>74.959220822331048</v>
      </c>
      <c r="AA75" s="6">
        <f t="shared" si="41"/>
        <v>3.9400191388774521E-2</v>
      </c>
      <c r="AC75" s="24">
        <f t="shared" si="66"/>
        <v>73.412731286446601</v>
      </c>
      <c r="AD75" s="6">
        <f t="shared" si="42"/>
        <v>1.7956244907674414E-2</v>
      </c>
      <c r="AF75" s="8">
        <f t="shared" si="67"/>
        <v>71.651274652980035</v>
      </c>
      <c r="AG75" s="6">
        <f t="shared" si="43"/>
        <v>6.4684801876903003E-3</v>
      </c>
      <c r="AH75" s="9"/>
      <c r="AI75" s="9"/>
      <c r="AJ75" s="9"/>
      <c r="AK75" s="9"/>
      <c r="AL75" s="8">
        <f t="shared" si="68"/>
        <v>173.50476250249744</v>
      </c>
      <c r="AM75" s="6">
        <f t="shared" si="44"/>
        <v>5.7086235011232916E-2</v>
      </c>
      <c r="AO75" s="8">
        <f t="shared" si="69"/>
        <v>171.78636598046702</v>
      </c>
      <c r="AP75" s="6">
        <f t="shared" si="45"/>
        <v>4.6616820318922184E-2</v>
      </c>
      <c r="AR75" s="24">
        <f t="shared" si="70"/>
        <v>169.62185479117841</v>
      </c>
      <c r="AS75" s="6">
        <f t="shared" si="46"/>
        <v>3.3429430239691034E-2</v>
      </c>
      <c r="AU75" s="8">
        <f t="shared" si="71"/>
        <v>166.39780056620631</v>
      </c>
      <c r="AV75" s="6">
        <f t="shared" si="47"/>
        <v>1.3786722495004476E-2</v>
      </c>
      <c r="BB75" s="8">
        <f t="shared" si="72"/>
        <v>-0.99908774034687464</v>
      </c>
      <c r="BC75" s="8">
        <f t="shared" si="48"/>
        <v>72.413643546099721</v>
      </c>
      <c r="BD75" s="6">
        <f t="shared" si="49"/>
        <v>0.29587654609971992</v>
      </c>
      <c r="BF75" s="8">
        <f t="shared" si="73"/>
        <v>-1.5010045495349207</v>
      </c>
      <c r="BG75" s="8">
        <f t="shared" si="50"/>
        <v>71.911726736911675</v>
      </c>
      <c r="BH75" s="6">
        <f t="shared" si="51"/>
        <v>0.20604026308832601</v>
      </c>
      <c r="BI75" s="16"/>
      <c r="BJ75" s="8">
        <f t="shared" si="74"/>
        <v>-2.2132108289111976</v>
      </c>
      <c r="BK75" s="8">
        <f t="shared" si="52"/>
        <v>71.199520457535399</v>
      </c>
      <c r="BL75" s="6">
        <f t="shared" si="53"/>
        <v>0.91824654246460113</v>
      </c>
      <c r="BM75" s="17"/>
      <c r="BN75" s="8">
        <f t="shared" si="75"/>
        <v>-2.3927665902101016</v>
      </c>
      <c r="BO75" s="8">
        <f t="shared" si="54"/>
        <v>71.019964696236499</v>
      </c>
      <c r="BP75" s="6">
        <f t="shared" si="55"/>
        <v>1.0978023037635012</v>
      </c>
      <c r="BQ75" s="9"/>
      <c r="BR75" s="9"/>
      <c r="BS75" s="9"/>
      <c r="BT75" s="9"/>
      <c r="BU75" s="8">
        <f t="shared" si="76"/>
        <v>-1.2310388981262221</v>
      </c>
      <c r="BV75" s="8">
        <f t="shared" si="56"/>
        <v>168.39081589305218</v>
      </c>
      <c r="BW75" s="6">
        <f t="shared" si="57"/>
        <v>4.2558978930521789</v>
      </c>
      <c r="BY75" s="8">
        <f t="shared" si="77"/>
        <v>-2.1008490954860406</v>
      </c>
      <c r="BZ75" s="8">
        <f t="shared" si="58"/>
        <v>167.52100569569237</v>
      </c>
      <c r="CA75" s="6">
        <f t="shared" si="59"/>
        <v>3.3860876956923676</v>
      </c>
      <c r="CB75" s="16"/>
      <c r="CC75" s="8">
        <f t="shared" si="78"/>
        <v>-3.7792694439620935</v>
      </c>
      <c r="CD75" s="8">
        <f t="shared" si="60"/>
        <v>165.8425853472163</v>
      </c>
      <c r="CE75" s="6">
        <f t="shared" si="61"/>
        <v>1.7076673472163009</v>
      </c>
      <c r="CF75" s="17"/>
      <c r="CG75" s="8">
        <f t="shared" si="79"/>
        <v>-4.5523359299659427</v>
      </c>
      <c r="CH75" s="8">
        <f t="shared" si="62"/>
        <v>165.06951886121246</v>
      </c>
      <c r="CI75" s="6">
        <f t="shared" si="63"/>
        <v>0.93460086121245922</v>
      </c>
      <c r="CJ75" s="16"/>
      <c r="CK75" s="17"/>
      <c r="CL75" s="15"/>
      <c r="CM75" s="16"/>
      <c r="CN75" s="17"/>
      <c r="CO75" s="15"/>
      <c r="CP75" s="16"/>
      <c r="CQ75" s="17"/>
      <c r="CR75" s="15"/>
      <c r="CS75" s="16"/>
      <c r="CT75" s="17"/>
      <c r="CU75" s="15"/>
      <c r="CV75" s="16"/>
      <c r="CW75" s="17"/>
      <c r="CX75" s="15"/>
      <c r="CY75" s="16"/>
      <c r="CZ75" s="17"/>
      <c r="DA75" s="15"/>
      <c r="DB75" s="16"/>
      <c r="DC75" s="17"/>
      <c r="DD75" s="15"/>
      <c r="DE75" s="16"/>
      <c r="DF75" s="17"/>
    </row>
    <row r="76" spans="1:110" x14ac:dyDescent="0.2">
      <c r="A76" s="3">
        <v>43888</v>
      </c>
      <c r="B76" s="4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  <c r="W76" s="8">
        <f t="shared" si="64"/>
        <v>75.822202690928378</v>
      </c>
      <c r="X76" s="6">
        <f t="shared" si="40"/>
        <v>0.12489913093055863</v>
      </c>
      <c r="Z76" s="8">
        <f t="shared" si="65"/>
        <v>74.021541060961795</v>
      </c>
      <c r="AA76" s="6">
        <f t="shared" si="41"/>
        <v>9.8184492859357375E-2</v>
      </c>
      <c r="AC76" s="24">
        <f t="shared" si="66"/>
        <v>72.765249143223301</v>
      </c>
      <c r="AD76" s="6">
        <f t="shared" si="42"/>
        <v>7.954613052873892E-2</v>
      </c>
      <c r="AF76" s="8">
        <f t="shared" si="67"/>
        <v>72.02446853059601</v>
      </c>
      <c r="AG76" s="6">
        <f t="shared" si="43"/>
        <v>6.8555900256065172E-2</v>
      </c>
      <c r="AH76" s="9"/>
      <c r="AI76" s="9"/>
      <c r="AJ76" s="9"/>
      <c r="AK76" s="9"/>
      <c r="AL76" s="8">
        <f t="shared" si="68"/>
        <v>171.8181904920479</v>
      </c>
      <c r="AM76" s="6">
        <f t="shared" si="44"/>
        <v>9.0966222563313187E-2</v>
      </c>
      <c r="AO76" s="8">
        <f t="shared" si="69"/>
        <v>169.26138814691291</v>
      </c>
      <c r="AP76" s="6">
        <f t="shared" si="45"/>
        <v>7.4731707531320413E-2</v>
      </c>
      <c r="AR76" s="24">
        <f t="shared" si="70"/>
        <v>166.87838639558919</v>
      </c>
      <c r="AS76" s="6">
        <f t="shared" si="46"/>
        <v>5.9600746068170105E-2</v>
      </c>
      <c r="AU76" s="8">
        <f t="shared" si="71"/>
        <v>164.58749451324124</v>
      </c>
      <c r="AV76" s="6">
        <f t="shared" si="47"/>
        <v>4.5054639768082091E-2</v>
      </c>
      <c r="BB76" s="8">
        <f t="shared" si="72"/>
        <v>-0.92876662092215978</v>
      </c>
      <c r="BC76" s="8">
        <f t="shared" si="48"/>
        <v>71.836482522301139</v>
      </c>
      <c r="BD76" s="6">
        <f t="shared" si="49"/>
        <v>4.432925522301133</v>
      </c>
      <c r="BF76" s="8">
        <f t="shared" si="73"/>
        <v>-1.2193421554520856</v>
      </c>
      <c r="BG76" s="8">
        <f t="shared" si="50"/>
        <v>71.545906987771218</v>
      </c>
      <c r="BH76" s="6">
        <f t="shared" si="51"/>
        <v>4.1423499877712118</v>
      </c>
      <c r="BI76" s="16"/>
      <c r="BJ76" s="8">
        <f t="shared" si="74"/>
        <v>-1.1798298963571852</v>
      </c>
      <c r="BK76" s="8">
        <f t="shared" si="52"/>
        <v>71.58541924686611</v>
      </c>
      <c r="BL76" s="6">
        <f t="shared" si="53"/>
        <v>4.1818622468661033</v>
      </c>
      <c r="BM76" s="17"/>
      <c r="BN76" s="8">
        <f t="shared" si="75"/>
        <v>-0.85691627686171623</v>
      </c>
      <c r="BO76" s="8">
        <f t="shared" si="54"/>
        <v>71.90833286636159</v>
      </c>
      <c r="BP76" s="6">
        <f t="shared" si="55"/>
        <v>4.5047758663615838</v>
      </c>
      <c r="BQ76" s="9"/>
      <c r="BR76" s="9"/>
      <c r="BS76" s="9"/>
      <c r="BT76" s="9"/>
      <c r="BU76" s="8">
        <f t="shared" si="76"/>
        <v>-1.5335247976188215</v>
      </c>
      <c r="BV76" s="8">
        <f t="shared" si="56"/>
        <v>165.34486159797038</v>
      </c>
      <c r="BW76" s="6">
        <f t="shared" si="57"/>
        <v>7.8531015979703795</v>
      </c>
      <c r="BY76" s="8">
        <f t="shared" si="77"/>
        <v>-2.3129134645200891</v>
      </c>
      <c r="BZ76" s="8">
        <f t="shared" si="58"/>
        <v>164.56547293106911</v>
      </c>
      <c r="CA76" s="6">
        <f t="shared" si="59"/>
        <v>7.0737129310691103</v>
      </c>
      <c r="CB76" s="16"/>
      <c r="CC76" s="8">
        <f t="shared" si="78"/>
        <v>-3.0956407520359956</v>
      </c>
      <c r="CD76" s="8">
        <f t="shared" si="60"/>
        <v>163.7827456435532</v>
      </c>
      <c r="CE76" s="6">
        <f t="shared" si="61"/>
        <v>6.2909856435531992</v>
      </c>
      <c r="CF76" s="17"/>
      <c r="CG76" s="8">
        <f t="shared" si="79"/>
        <v>-2.9605324997144251</v>
      </c>
      <c r="CH76" s="8">
        <f t="shared" si="62"/>
        <v>163.91785389587477</v>
      </c>
      <c r="CI76" s="6">
        <f t="shared" si="63"/>
        <v>6.4260938958747715</v>
      </c>
      <c r="CJ76" s="16"/>
      <c r="CK76" s="17"/>
      <c r="CL76" s="15"/>
      <c r="CM76" s="16"/>
      <c r="CN76" s="17"/>
      <c r="CO76" s="15"/>
      <c r="CP76" s="16"/>
      <c r="CQ76" s="17"/>
      <c r="CR76" s="15"/>
      <c r="CS76" s="16"/>
      <c r="CT76" s="17"/>
      <c r="CU76" s="15"/>
      <c r="CV76" s="16"/>
      <c r="CW76" s="17"/>
      <c r="CX76" s="15"/>
      <c r="CY76" s="16"/>
      <c r="CZ76" s="17"/>
      <c r="DA76" s="15"/>
      <c r="DB76" s="16"/>
      <c r="DC76" s="17"/>
      <c r="DD76" s="15"/>
      <c r="DE76" s="16"/>
      <c r="DF76" s="17"/>
    </row>
    <row r="77" spans="1:110" x14ac:dyDescent="0.2">
      <c r="A77" s="3">
        <v>43889</v>
      </c>
      <c r="B77" s="4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  <c r="W77" s="8">
        <f t="shared" si="64"/>
        <v>74.306846466561268</v>
      </c>
      <c r="X77" s="6">
        <f t="shared" si="40"/>
        <v>0.1030625448986926</v>
      </c>
      <c r="Z77" s="8">
        <f t="shared" si="65"/>
        <v>71.837606320844401</v>
      </c>
      <c r="AA77" s="6">
        <f t="shared" si="41"/>
        <v>6.6407425638232973E-2</v>
      </c>
      <c r="AC77" s="24">
        <f t="shared" si="66"/>
        <v>70.084403071611661</v>
      </c>
      <c r="AD77" s="6">
        <f t="shared" si="42"/>
        <v>4.0381656415290748E-2</v>
      </c>
      <c r="AF77" s="8">
        <f t="shared" si="67"/>
        <v>68.327739306119213</v>
      </c>
      <c r="AG77" s="6">
        <f t="shared" si="43"/>
        <v>1.4304516880545372E-2</v>
      </c>
      <c r="AH77" s="9"/>
      <c r="AI77" s="9"/>
      <c r="AJ77" s="9"/>
      <c r="AK77" s="9"/>
      <c r="AL77" s="8">
        <f t="shared" si="68"/>
        <v>169.23943300347929</v>
      </c>
      <c r="AM77" s="6">
        <f t="shared" si="44"/>
        <v>5.723134012435762E-2</v>
      </c>
      <c r="AO77" s="8">
        <f t="shared" si="69"/>
        <v>165.37741085843163</v>
      </c>
      <c r="AP77" s="6">
        <f t="shared" si="45"/>
        <v>3.3105456602195597E-2</v>
      </c>
      <c r="AR77" s="24">
        <f t="shared" si="70"/>
        <v>162.18507319779459</v>
      </c>
      <c r="AS77" s="6">
        <f t="shared" si="46"/>
        <v>1.3163062780683766E-2</v>
      </c>
      <c r="AU77" s="8">
        <f t="shared" si="71"/>
        <v>158.91090690264824</v>
      </c>
      <c r="AV77" s="6">
        <f t="shared" si="47"/>
        <v>7.2905109436882803E-3</v>
      </c>
      <c r="BB77" s="8">
        <f t="shared" si="72"/>
        <v>-1.2791825110600559</v>
      </c>
      <c r="BC77" s="8">
        <f t="shared" si="48"/>
        <v>68.805220560551604</v>
      </c>
      <c r="BD77" s="6">
        <f t="shared" si="49"/>
        <v>1.4410925605516098</v>
      </c>
      <c r="BF77" s="8">
        <f t="shared" si="73"/>
        <v>-1.7016384477847386</v>
      </c>
      <c r="BG77" s="8">
        <f t="shared" si="50"/>
        <v>68.382764623826915</v>
      </c>
      <c r="BH77" s="6">
        <f t="shared" si="51"/>
        <v>1.0186366238269216</v>
      </c>
      <c r="BI77" s="16"/>
      <c r="BJ77" s="8">
        <f t="shared" si="74"/>
        <v>-2.1705005720251256</v>
      </c>
      <c r="BK77" s="8">
        <f t="shared" si="52"/>
        <v>67.913902499586541</v>
      </c>
      <c r="BL77" s="6">
        <f t="shared" si="53"/>
        <v>0.54977449958654745</v>
      </c>
      <c r="BM77" s="17"/>
      <c r="BN77" s="8">
        <f t="shared" si="75"/>
        <v>-2.4619744962416492</v>
      </c>
      <c r="BO77" s="8">
        <f t="shared" si="54"/>
        <v>67.622428575370009</v>
      </c>
      <c r="BP77" s="6">
        <f t="shared" si="55"/>
        <v>0.25830057537001494</v>
      </c>
      <c r="BQ77" s="9"/>
      <c r="BR77" s="9"/>
      <c r="BS77" s="9"/>
      <c r="BT77" s="9"/>
      <c r="BU77" s="8">
        <f t="shared" si="76"/>
        <v>-2.1654824776539763</v>
      </c>
      <c r="BV77" s="8">
        <f t="shared" si="56"/>
        <v>160.01959072014063</v>
      </c>
      <c r="BW77" s="6">
        <f t="shared" si="57"/>
        <v>5.8366279859370707E-2</v>
      </c>
      <c r="BY77" s="8">
        <f t="shared" si="77"/>
        <v>-3.0984453765006759</v>
      </c>
      <c r="BZ77" s="8">
        <f t="shared" si="58"/>
        <v>159.08662782129392</v>
      </c>
      <c r="CA77" s="6">
        <f t="shared" si="59"/>
        <v>0.99132917870608139</v>
      </c>
      <c r="CB77" s="16"/>
      <c r="CC77" s="8">
        <f t="shared" si="78"/>
        <v>-4.1501045662366707</v>
      </c>
      <c r="CD77" s="8">
        <f t="shared" si="60"/>
        <v>158.03496863155792</v>
      </c>
      <c r="CE77" s="6">
        <f t="shared" si="61"/>
        <v>2.0429883684420815</v>
      </c>
      <c r="CF77" s="17"/>
      <c r="CG77" s="8">
        <f t="shared" si="79"/>
        <v>-4.4853795140249746</v>
      </c>
      <c r="CH77" s="8">
        <f t="shared" si="62"/>
        <v>157.69969368376962</v>
      </c>
      <c r="CI77" s="6">
        <f t="shared" si="63"/>
        <v>2.3782633162303739</v>
      </c>
      <c r="CJ77" s="16"/>
      <c r="CK77" s="17"/>
      <c r="CL77" s="15"/>
      <c r="CM77" s="16"/>
      <c r="CN77" s="17"/>
      <c r="CO77" s="15"/>
      <c r="CP77" s="16"/>
      <c r="CQ77" s="17"/>
      <c r="CR77" s="15"/>
      <c r="CS77" s="16"/>
      <c r="CT77" s="17"/>
      <c r="CU77" s="15"/>
      <c r="CV77" s="16"/>
      <c r="CW77" s="17"/>
      <c r="CX77" s="15"/>
      <c r="CY77" s="16"/>
      <c r="CZ77" s="17"/>
      <c r="DA77" s="15"/>
      <c r="DB77" s="16"/>
      <c r="DC77" s="17"/>
      <c r="DD77" s="15"/>
      <c r="DE77" s="16"/>
      <c r="DF77" s="17"/>
    </row>
    <row r="78" spans="1:110" x14ac:dyDescent="0.2">
      <c r="A78" s="3">
        <v>43892</v>
      </c>
      <c r="B78" s="4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  <c r="W78" s="8">
        <f t="shared" si="64"/>
        <v>73.057157142580238</v>
      </c>
      <c r="X78" s="6">
        <f t="shared" si="40"/>
        <v>7.8578092392642199E-3</v>
      </c>
      <c r="Z78" s="8">
        <f t="shared" si="65"/>
        <v>70.361358474965741</v>
      </c>
      <c r="AA78" s="6">
        <f t="shared" si="41"/>
        <v>4.4467714422367237E-2</v>
      </c>
      <c r="AC78" s="24">
        <f t="shared" si="66"/>
        <v>68.724265535805827</v>
      </c>
      <c r="AD78" s="6">
        <f t="shared" si="42"/>
        <v>6.6700019081678857E-2</v>
      </c>
      <c r="AF78" s="8">
        <f t="shared" si="67"/>
        <v>67.556850261223843</v>
      </c>
      <c r="AG78" s="6">
        <f t="shared" si="43"/>
        <v>8.2553933925242517E-2</v>
      </c>
      <c r="AH78" s="9"/>
      <c r="AI78" s="9"/>
      <c r="AJ78" s="9"/>
      <c r="AK78" s="9"/>
      <c r="AL78" s="8">
        <f t="shared" si="68"/>
        <v>167.59036732285304</v>
      </c>
      <c r="AM78" s="6">
        <f t="shared" si="44"/>
        <v>3.3734562323075271E-2</v>
      </c>
      <c r="AO78" s="8">
        <f t="shared" si="69"/>
        <v>163.6285910851492</v>
      </c>
      <c r="AP78" s="6">
        <f t="shared" si="45"/>
        <v>9.2974476456239869E-3</v>
      </c>
      <c r="AR78" s="24">
        <f t="shared" si="70"/>
        <v>161.1315150988973</v>
      </c>
      <c r="AS78" s="6">
        <f t="shared" si="46"/>
        <v>6.105070965501315E-3</v>
      </c>
      <c r="AU78" s="8">
        <f t="shared" si="71"/>
        <v>159.84454698052963</v>
      </c>
      <c r="AV78" s="6">
        <f t="shared" si="47"/>
        <v>1.4043375808533532E-2</v>
      </c>
      <c r="BB78" s="8">
        <f t="shared" si="72"/>
        <v>-1.2953735160092115</v>
      </c>
      <c r="BC78" s="8">
        <f t="shared" si="48"/>
        <v>67.428892019796621</v>
      </c>
      <c r="BD78" s="6">
        <f t="shared" si="49"/>
        <v>6.2068809802033797</v>
      </c>
      <c r="BF78" s="8">
        <f t="shared" si="73"/>
        <v>-1.5889431468316997</v>
      </c>
      <c r="BG78" s="8">
        <f t="shared" si="50"/>
        <v>67.135322388974132</v>
      </c>
      <c r="BH78" s="6">
        <f t="shared" si="51"/>
        <v>6.5004506110258689</v>
      </c>
      <c r="BI78" s="16"/>
      <c r="BJ78" s="8">
        <f t="shared" si="74"/>
        <v>-1.6356609681203929</v>
      </c>
      <c r="BK78" s="8">
        <f t="shared" si="52"/>
        <v>67.088604567685437</v>
      </c>
      <c r="BL78" s="6">
        <f t="shared" si="53"/>
        <v>6.5471684323145638</v>
      </c>
      <c r="BM78" s="17"/>
      <c r="BN78" s="8">
        <f t="shared" si="75"/>
        <v>-1.4923579710581314</v>
      </c>
      <c r="BO78" s="8">
        <f t="shared" si="54"/>
        <v>67.231907564747701</v>
      </c>
      <c r="BP78" s="6">
        <f t="shared" si="55"/>
        <v>6.4038654352522997</v>
      </c>
      <c r="BQ78" s="9"/>
      <c r="BR78" s="9"/>
      <c r="BS78" s="9"/>
      <c r="BT78" s="9"/>
      <c r="BU78" s="8">
        <f t="shared" si="76"/>
        <v>-1.9430976019026407</v>
      </c>
      <c r="BV78" s="8">
        <f t="shared" si="56"/>
        <v>159.18841749699465</v>
      </c>
      <c r="BW78" s="6">
        <f t="shared" si="57"/>
        <v>2.9328595030053464</v>
      </c>
      <c r="BY78" s="8">
        <f t="shared" si="77"/>
        <v>-2.423632574891561</v>
      </c>
      <c r="BZ78" s="8">
        <f t="shared" si="58"/>
        <v>158.70788252400573</v>
      </c>
      <c r="CA78" s="6">
        <f t="shared" si="59"/>
        <v>3.4133944759942665</v>
      </c>
      <c r="CB78" s="16"/>
      <c r="CC78" s="8">
        <f t="shared" si="78"/>
        <v>-2.1063838977926848</v>
      </c>
      <c r="CD78" s="8">
        <f t="shared" si="60"/>
        <v>159.02513120110461</v>
      </c>
      <c r="CE78" s="6">
        <f t="shared" si="61"/>
        <v>3.0961457988953782</v>
      </c>
      <c r="CF78" s="17"/>
      <c r="CG78" s="8">
        <f t="shared" si="79"/>
        <v>-1.4653766687126193</v>
      </c>
      <c r="CH78" s="8">
        <f t="shared" si="62"/>
        <v>159.66613843018467</v>
      </c>
      <c r="CI78" s="6">
        <f t="shared" si="63"/>
        <v>2.4551385698153183</v>
      </c>
      <c r="CJ78" s="16"/>
      <c r="CK78" s="17"/>
      <c r="CL78" s="15"/>
      <c r="CM78" s="16"/>
      <c r="CN78" s="17"/>
      <c r="CO78" s="15"/>
      <c r="CP78" s="16"/>
      <c r="CQ78" s="17"/>
      <c r="CR78" s="15"/>
      <c r="CS78" s="16"/>
      <c r="CT78" s="17"/>
      <c r="CU78" s="15"/>
      <c r="CV78" s="16"/>
      <c r="CW78" s="17"/>
      <c r="CX78" s="15"/>
      <c r="CY78" s="16"/>
      <c r="CZ78" s="17"/>
      <c r="DA78" s="15"/>
      <c r="DB78" s="16"/>
      <c r="DC78" s="17"/>
      <c r="DD78" s="15"/>
      <c r="DE78" s="16"/>
      <c r="DF78" s="17"/>
    </row>
    <row r="79" spans="1:110" x14ac:dyDescent="0.2">
      <c r="A79" s="3">
        <v>43893</v>
      </c>
      <c r="B79" s="4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  <c r="W79" s="8">
        <f t="shared" si="64"/>
        <v>73.161307996915795</v>
      </c>
      <c r="X79" s="6">
        <f t="shared" si="40"/>
        <v>2.6146217820660039E-2</v>
      </c>
      <c r="Z79" s="8">
        <f t="shared" si="65"/>
        <v>71.441915268227035</v>
      </c>
      <c r="AA79" s="6">
        <f t="shared" si="41"/>
        <v>2.0303511993758254E-3</v>
      </c>
      <c r="AC79" s="24">
        <f t="shared" si="66"/>
        <v>71.180019267902907</v>
      </c>
      <c r="AD79" s="6">
        <f t="shared" si="42"/>
        <v>1.642950953810008E-3</v>
      </c>
      <c r="AF79" s="8">
        <f t="shared" si="67"/>
        <v>72.419988452244766</v>
      </c>
      <c r="AG79" s="6">
        <f t="shared" si="43"/>
        <v>1.574861466418314E-2</v>
      </c>
      <c r="AH79" s="9"/>
      <c r="AI79" s="9"/>
      <c r="AJ79" s="9"/>
      <c r="AK79" s="9"/>
      <c r="AL79" s="8">
        <f t="shared" si="68"/>
        <v>166.60593106473951</v>
      </c>
      <c r="AM79" s="6">
        <f t="shared" si="44"/>
        <v>4.2580031296559455E-2</v>
      </c>
      <c r="AO79" s="8">
        <f t="shared" si="69"/>
        <v>163.13117743704996</v>
      </c>
      <c r="AP79" s="6">
        <f t="shared" si="45"/>
        <v>2.0835854947299125E-2</v>
      </c>
      <c r="AR79" s="24">
        <f t="shared" si="70"/>
        <v>161.62639604944866</v>
      </c>
      <c r="AS79" s="6">
        <f t="shared" si="46"/>
        <v>1.1419293266969641E-2</v>
      </c>
      <c r="AU79" s="8">
        <f t="shared" si="71"/>
        <v>161.66593099610591</v>
      </c>
      <c r="AV79" s="6">
        <f t="shared" si="47"/>
        <v>1.1666693498520897E-2</v>
      </c>
      <c r="BB79" s="8">
        <f t="shared" si="72"/>
        <v>-0.54514806638795321</v>
      </c>
      <c r="BC79" s="8">
        <f t="shared" si="48"/>
        <v>70.634871201514954</v>
      </c>
      <c r="BD79" s="6">
        <f t="shared" si="49"/>
        <v>0.6622857984850441</v>
      </c>
      <c r="BF79" s="8">
        <f t="shared" si="73"/>
        <v>-0.25419317678520237</v>
      </c>
      <c r="BG79" s="8">
        <f t="shared" si="50"/>
        <v>70.925826091117699</v>
      </c>
      <c r="BH79" s="6">
        <f t="shared" si="51"/>
        <v>0.37133090888229958</v>
      </c>
      <c r="BI79" s="16"/>
      <c r="BJ79" s="8">
        <f t="shared" si="74"/>
        <v>1.064672734023139</v>
      </c>
      <c r="BK79" s="8">
        <f t="shared" si="52"/>
        <v>72.24469200192604</v>
      </c>
      <c r="BL79" s="6">
        <f t="shared" si="53"/>
        <v>0.94753500192604179</v>
      </c>
      <c r="BM79" s="17"/>
      <c r="BN79" s="8">
        <f t="shared" si="75"/>
        <v>1.981980327718454</v>
      </c>
      <c r="BO79" s="8">
        <f t="shared" si="54"/>
        <v>73.161999595621367</v>
      </c>
      <c r="BP79" s="6">
        <f t="shared" si="55"/>
        <v>1.8648425956213686</v>
      </c>
      <c r="BQ79" s="9"/>
      <c r="BR79" s="9"/>
      <c r="BS79" s="9"/>
      <c r="BT79" s="9"/>
      <c r="BU79" s="8">
        <f t="shared" si="76"/>
        <v>-1.4555018914118403</v>
      </c>
      <c r="BV79" s="8">
        <f t="shared" si="56"/>
        <v>160.17089415803682</v>
      </c>
      <c r="BW79" s="6">
        <f t="shared" si="57"/>
        <v>0.36931915803680226</v>
      </c>
      <c r="BY79" s="8">
        <f t="shared" si="77"/>
        <v>-1.460523111495396</v>
      </c>
      <c r="BZ79" s="8">
        <f t="shared" si="58"/>
        <v>160.16587293795325</v>
      </c>
      <c r="CA79" s="6">
        <f t="shared" si="59"/>
        <v>0.36429793795323917</v>
      </c>
      <c r="CB79" s="16"/>
      <c r="CC79" s="8">
        <f t="shared" si="78"/>
        <v>-0.38954909788561365</v>
      </c>
      <c r="CD79" s="8">
        <f t="shared" si="60"/>
        <v>161.23684695156305</v>
      </c>
      <c r="CE79" s="6">
        <f t="shared" si="61"/>
        <v>1.4352719515630383</v>
      </c>
      <c r="CF79" s="17"/>
      <c r="CG79" s="8">
        <f t="shared" si="79"/>
        <v>0.25965003623968447</v>
      </c>
      <c r="CH79" s="8">
        <f t="shared" si="62"/>
        <v>161.88604608568835</v>
      </c>
      <c r="CI79" s="6">
        <f t="shared" si="63"/>
        <v>2.0844710856883353</v>
      </c>
      <c r="CJ79" s="16"/>
      <c r="CK79" s="17"/>
      <c r="CL79" s="15"/>
      <c r="CM79" s="16"/>
      <c r="CN79" s="17"/>
      <c r="CO79" s="15"/>
      <c r="CP79" s="16"/>
      <c r="CQ79" s="17"/>
      <c r="CR79" s="15"/>
      <c r="CS79" s="16"/>
      <c r="CT79" s="17"/>
      <c r="CU79" s="15"/>
      <c r="CV79" s="16"/>
      <c r="CW79" s="17"/>
      <c r="CX79" s="15"/>
      <c r="CY79" s="16"/>
      <c r="CZ79" s="17"/>
      <c r="DA79" s="15"/>
      <c r="DB79" s="16"/>
      <c r="DC79" s="17"/>
      <c r="DD79" s="15"/>
      <c r="DE79" s="16"/>
      <c r="DF79" s="17"/>
    </row>
    <row r="80" spans="1:110" x14ac:dyDescent="0.2">
      <c r="A80" s="3">
        <v>43894</v>
      </c>
      <c r="B80" s="4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  <c r="W80" s="8">
        <f t="shared" si="64"/>
        <v>72.82576081747095</v>
      </c>
      <c r="X80" s="6">
        <f t="shared" si="40"/>
        <v>2.3838848603364285E-2</v>
      </c>
      <c r="Z80" s="8">
        <f t="shared" si="65"/>
        <v>71.394145039712114</v>
      </c>
      <c r="AA80" s="6">
        <f t="shared" si="41"/>
        <v>4.3028317965411747E-2</v>
      </c>
      <c r="AC80" s="24">
        <f t="shared" si="66"/>
        <v>71.238588133951453</v>
      </c>
      <c r="AD80" s="6">
        <f t="shared" si="42"/>
        <v>4.5113412669957519E-2</v>
      </c>
      <c r="AF80" s="8">
        <f t="shared" si="67"/>
        <v>71.521723290448946</v>
      </c>
      <c r="AG80" s="6">
        <f t="shared" si="43"/>
        <v>4.1318250940577339E-2</v>
      </c>
      <c r="AH80" s="9"/>
      <c r="AI80" s="9"/>
      <c r="AJ80" s="9"/>
      <c r="AK80" s="9"/>
      <c r="AL80" s="8">
        <f t="shared" si="68"/>
        <v>165.3811469730864</v>
      </c>
      <c r="AM80" s="6">
        <f t="shared" si="44"/>
        <v>2.1306850863789587E-2</v>
      </c>
      <c r="AO80" s="8">
        <f t="shared" si="69"/>
        <v>162.03240863282346</v>
      </c>
      <c r="AP80" s="6">
        <f t="shared" si="45"/>
        <v>4.1124026713939277E-2</v>
      </c>
      <c r="AR80" s="24">
        <f t="shared" si="70"/>
        <v>160.71398552472434</v>
      </c>
      <c r="AS80" s="6">
        <f t="shared" si="46"/>
        <v>4.8926195746963747E-2</v>
      </c>
      <c r="AU80" s="8">
        <f t="shared" si="71"/>
        <v>160.17444619922119</v>
      </c>
      <c r="AV80" s="6">
        <f t="shared" si="47"/>
        <v>5.2119083516967112E-2</v>
      </c>
      <c r="BB80" s="8">
        <f t="shared" si="72"/>
        <v>-0.42440467990065339</v>
      </c>
      <c r="BC80" s="8">
        <f t="shared" si="48"/>
        <v>70.814183454050806</v>
      </c>
      <c r="BD80" s="6">
        <f t="shared" si="49"/>
        <v>3.7900565459491986</v>
      </c>
      <c r="BF80" s="8">
        <f t="shared" si="73"/>
        <v>-0.15098170265006541</v>
      </c>
      <c r="BG80" s="8">
        <f t="shared" si="50"/>
        <v>71.087606431301381</v>
      </c>
      <c r="BH80" s="6">
        <f t="shared" si="51"/>
        <v>3.516633568698623</v>
      </c>
      <c r="BI80" s="16"/>
      <c r="BJ80" s="8">
        <f t="shared" si="74"/>
        <v>0.40064418115990752</v>
      </c>
      <c r="BK80" s="8">
        <f t="shared" si="52"/>
        <v>71.639232315111357</v>
      </c>
      <c r="BL80" s="6">
        <f t="shared" si="53"/>
        <v>2.9650076848886471</v>
      </c>
      <c r="BM80" s="17"/>
      <c r="BN80" s="8">
        <f t="shared" si="75"/>
        <v>0.28937824144893487</v>
      </c>
      <c r="BO80" s="8">
        <f t="shared" si="54"/>
        <v>71.527966375400382</v>
      </c>
      <c r="BP80" s="6">
        <f t="shared" si="55"/>
        <v>3.0762736245996223</v>
      </c>
      <c r="BQ80" s="9"/>
      <c r="BR80" s="9"/>
      <c r="BS80" s="9"/>
      <c r="BT80" s="9"/>
      <c r="BU80" s="8">
        <f t="shared" si="76"/>
        <v>-1.3468836180743367</v>
      </c>
      <c r="BV80" s="8">
        <f t="shared" si="56"/>
        <v>159.36710190664999</v>
      </c>
      <c r="BW80" s="6">
        <f t="shared" si="57"/>
        <v>9.6145110933500177</v>
      </c>
      <c r="BY80" s="8">
        <f t="shared" si="77"/>
        <v>-1.2796459578609416</v>
      </c>
      <c r="BZ80" s="8">
        <f t="shared" si="58"/>
        <v>159.4343395668634</v>
      </c>
      <c r="CA80" s="6">
        <f t="shared" si="59"/>
        <v>9.5472734331366098</v>
      </c>
      <c r="CB80" s="16"/>
      <c r="CC80" s="8">
        <f t="shared" si="78"/>
        <v>-0.7346376395991614</v>
      </c>
      <c r="CD80" s="8">
        <f t="shared" si="60"/>
        <v>159.97934788512518</v>
      </c>
      <c r="CE80" s="6">
        <f t="shared" si="61"/>
        <v>9.0022651148748309</v>
      </c>
      <c r="CF80" s="17"/>
      <c r="CG80" s="8">
        <f t="shared" si="79"/>
        <v>-0.77176325740864138</v>
      </c>
      <c r="CH80" s="8">
        <f t="shared" si="62"/>
        <v>159.94222226731569</v>
      </c>
      <c r="CI80" s="6">
        <f t="shared" si="63"/>
        <v>9.0393907326843248</v>
      </c>
      <c r="CJ80" s="16"/>
      <c r="CK80" s="17"/>
      <c r="CL80" s="15"/>
      <c r="CM80" s="16"/>
      <c r="CN80" s="17"/>
      <c r="CO80" s="15"/>
      <c r="CP80" s="16"/>
      <c r="CQ80" s="17"/>
      <c r="CR80" s="15"/>
      <c r="CS80" s="16"/>
      <c r="CT80" s="17"/>
      <c r="CU80" s="15"/>
      <c r="CV80" s="16"/>
      <c r="CW80" s="17"/>
      <c r="CX80" s="15"/>
      <c r="CY80" s="16"/>
      <c r="CZ80" s="17"/>
      <c r="DA80" s="15"/>
      <c r="DB80" s="16"/>
      <c r="DC80" s="17"/>
      <c r="DD80" s="15"/>
      <c r="DE80" s="16"/>
      <c r="DF80" s="17"/>
    </row>
    <row r="81" spans="1:110" x14ac:dyDescent="0.2">
      <c r="A81" s="3">
        <v>43895</v>
      </c>
      <c r="B81" s="4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  <c r="W81" s="8">
        <f t="shared" si="64"/>
        <v>73.145887070326182</v>
      </c>
      <c r="X81" s="6">
        <f t="shared" si="40"/>
        <v>1.3321235093538029E-2</v>
      </c>
      <c r="Z81" s="8">
        <f t="shared" si="65"/>
        <v>72.453476376607114</v>
      </c>
      <c r="AA81" s="6">
        <f t="shared" si="41"/>
        <v>3.7289738269982854E-3</v>
      </c>
      <c r="AC81" s="24">
        <f t="shared" si="66"/>
        <v>72.921414066975728</v>
      </c>
      <c r="AD81" s="6">
        <f t="shared" si="42"/>
        <v>1.021151464156589E-2</v>
      </c>
      <c r="AF81" s="8">
        <f t="shared" si="67"/>
        <v>73.987736658089787</v>
      </c>
      <c r="AG81" s="6">
        <f t="shared" si="43"/>
        <v>2.4983737227327486E-2</v>
      </c>
      <c r="AH81" s="9"/>
      <c r="AI81" s="9"/>
      <c r="AJ81" s="9"/>
      <c r="AK81" s="9"/>
      <c r="AL81" s="8">
        <f t="shared" si="68"/>
        <v>166.02923085793086</v>
      </c>
      <c r="AM81" s="6">
        <f t="shared" si="44"/>
        <v>1.9882680440342474E-2</v>
      </c>
      <c r="AO81" s="8">
        <f t="shared" si="69"/>
        <v>164.32564607399172</v>
      </c>
      <c r="AP81" s="6">
        <f t="shared" si="45"/>
        <v>9.4179170560686112E-3</v>
      </c>
      <c r="AR81" s="24">
        <f t="shared" si="70"/>
        <v>164.84779926236217</v>
      </c>
      <c r="AS81" s="6">
        <f t="shared" si="46"/>
        <v>1.2625394381621075E-2</v>
      </c>
      <c r="AU81" s="8">
        <f t="shared" si="71"/>
        <v>167.22017963984425</v>
      </c>
      <c r="AV81" s="6">
        <f t="shared" si="47"/>
        <v>2.7198428575105155E-2</v>
      </c>
      <c r="BB81" s="8">
        <f t="shared" si="72"/>
        <v>-2.958557315667576E-3</v>
      </c>
      <c r="BC81" s="8">
        <f t="shared" si="48"/>
        <v>72.918455509660063</v>
      </c>
      <c r="BD81" s="6">
        <f t="shared" si="49"/>
        <v>0.7341525096600634</v>
      </c>
      <c r="BF81" s="8">
        <f t="shared" si="73"/>
        <v>0.45417481712246721</v>
      </c>
      <c r="BG81" s="8">
        <f t="shared" si="50"/>
        <v>73.375588884098192</v>
      </c>
      <c r="BH81" s="6">
        <f t="shared" si="51"/>
        <v>1.1912858840981926</v>
      </c>
      <c r="BI81" s="16"/>
      <c r="BJ81" s="8">
        <f t="shared" si="74"/>
        <v>1.2468841373903907</v>
      </c>
      <c r="BK81" s="8">
        <f t="shared" si="52"/>
        <v>74.168298204366124</v>
      </c>
      <c r="BL81" s="6">
        <f t="shared" si="53"/>
        <v>1.9839952043661242</v>
      </c>
      <c r="BM81" s="17"/>
      <c r="BN81" s="8">
        <f t="shared" si="75"/>
        <v>1.5156122100352349</v>
      </c>
      <c r="BO81" s="8">
        <f t="shared" si="54"/>
        <v>74.437026277010958</v>
      </c>
      <c r="BP81" s="6">
        <f t="shared" si="55"/>
        <v>2.2527232770109578</v>
      </c>
      <c r="BQ81" s="9"/>
      <c r="BR81" s="9"/>
      <c r="BS81" s="9"/>
      <c r="BT81" s="9"/>
      <c r="BU81" s="8">
        <f t="shared" si="76"/>
        <v>-0.25074414693190206</v>
      </c>
      <c r="BV81" s="8">
        <f t="shared" si="56"/>
        <v>164.59705511543027</v>
      </c>
      <c r="BW81" s="6">
        <f t="shared" si="57"/>
        <v>1.8045751154302536</v>
      </c>
      <c r="BY81" s="8">
        <f t="shared" si="77"/>
        <v>0.50679574165365537</v>
      </c>
      <c r="BZ81" s="8">
        <f t="shared" si="58"/>
        <v>165.35459500401583</v>
      </c>
      <c r="CA81" s="6">
        <f t="shared" si="59"/>
        <v>2.5621150040158227</v>
      </c>
      <c r="CB81" s="16"/>
      <c r="CC81" s="8">
        <f t="shared" si="78"/>
        <v>2.4785402693772576</v>
      </c>
      <c r="CD81" s="8">
        <f t="shared" si="60"/>
        <v>167.32633953173942</v>
      </c>
      <c r="CE81" s="6">
        <f t="shared" si="61"/>
        <v>4.5338595317394095</v>
      </c>
      <c r="CF81" s="17"/>
      <c r="CG81" s="8">
        <f t="shared" si="79"/>
        <v>3.5451444982322595</v>
      </c>
      <c r="CH81" s="8">
        <f t="shared" si="62"/>
        <v>168.39294376059442</v>
      </c>
      <c r="CI81" s="6">
        <f t="shared" si="63"/>
        <v>5.6004637605944083</v>
      </c>
      <c r="CJ81" s="16"/>
      <c r="CK81" s="17"/>
      <c r="CL81" s="15"/>
      <c r="CM81" s="16"/>
      <c r="CN81" s="17"/>
      <c r="CO81" s="15"/>
      <c r="CP81" s="16"/>
      <c r="CQ81" s="17"/>
      <c r="CR81" s="15"/>
      <c r="CS81" s="16"/>
      <c r="CT81" s="17"/>
      <c r="CU81" s="15"/>
      <c r="CV81" s="16"/>
      <c r="CW81" s="17"/>
      <c r="CX81" s="15"/>
      <c r="CY81" s="16"/>
      <c r="CZ81" s="17"/>
      <c r="DA81" s="15"/>
      <c r="DB81" s="16"/>
      <c r="DC81" s="17"/>
      <c r="DD81" s="15"/>
      <c r="DE81" s="16"/>
      <c r="DF81" s="17"/>
    </row>
    <row r="82" spans="1:110" x14ac:dyDescent="0.2">
      <c r="A82" s="3">
        <v>43896</v>
      </c>
      <c r="B82" s="4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  <c r="W82" s="8">
        <f t="shared" si="64"/>
        <v>72.972801937667469</v>
      </c>
      <c r="X82" s="6">
        <f t="shared" si="40"/>
        <v>2.4529310425971628E-2</v>
      </c>
      <c r="Z82" s="8">
        <f t="shared" si="65"/>
        <v>72.364649162326756</v>
      </c>
      <c r="AA82" s="6">
        <f t="shared" si="41"/>
        <v>1.5990919038921955E-2</v>
      </c>
      <c r="AC82" s="24">
        <f t="shared" si="66"/>
        <v>72.552858533487864</v>
      </c>
      <c r="AD82" s="6">
        <f t="shared" si="42"/>
        <v>1.8633355839089025E-2</v>
      </c>
      <c r="AF82" s="8">
        <f t="shared" si="67"/>
        <v>72.54498973161796</v>
      </c>
      <c r="AG82" s="6">
        <f t="shared" si="43"/>
        <v>1.8522878812860299E-2</v>
      </c>
      <c r="AH82" s="9"/>
      <c r="AI82" s="9"/>
      <c r="AJ82" s="9"/>
      <c r="AK82" s="9"/>
      <c r="AL82" s="8">
        <f t="shared" si="68"/>
        <v>165.44661570350331</v>
      </c>
      <c r="AM82" s="6">
        <f t="shared" si="44"/>
        <v>2.1818035106453589E-2</v>
      </c>
      <c r="AO82" s="8">
        <f t="shared" si="69"/>
        <v>163.81970126957447</v>
      </c>
      <c r="AP82" s="6">
        <f t="shared" si="45"/>
        <v>1.1770017484003666E-2</v>
      </c>
      <c r="AR82" s="24">
        <f t="shared" si="70"/>
        <v>163.82013963118109</v>
      </c>
      <c r="AS82" s="6">
        <f t="shared" si="46"/>
        <v>1.1772724857579391E-2</v>
      </c>
      <c r="AU82" s="8">
        <f t="shared" si="71"/>
        <v>163.67801992796888</v>
      </c>
      <c r="AV82" s="6">
        <f t="shared" si="47"/>
        <v>1.0894976616742184E-2</v>
      </c>
      <c r="BB82" s="8">
        <f t="shared" si="72"/>
        <v>-7.6077952550106923E-2</v>
      </c>
      <c r="BC82" s="8">
        <f t="shared" si="48"/>
        <v>72.476780580937756</v>
      </c>
      <c r="BD82" s="6">
        <f t="shared" si="49"/>
        <v>1.2510955809377577</v>
      </c>
      <c r="BF82" s="8">
        <f t="shared" si="73"/>
        <v>0.18267380142105777</v>
      </c>
      <c r="BG82" s="8">
        <f t="shared" si="50"/>
        <v>72.735532334908925</v>
      </c>
      <c r="BH82" s="6">
        <f t="shared" si="51"/>
        <v>1.5098473349089261</v>
      </c>
      <c r="BI82" s="16"/>
      <c r="BJ82" s="8">
        <f t="shared" si="74"/>
        <v>0.18069395461074236</v>
      </c>
      <c r="BK82" s="8">
        <f t="shared" si="52"/>
        <v>72.73355248809861</v>
      </c>
      <c r="BL82" s="6">
        <f t="shared" si="53"/>
        <v>1.5078674880986114</v>
      </c>
      <c r="BM82" s="17"/>
      <c r="BN82" s="8">
        <f t="shared" si="75"/>
        <v>-0.14245540426509243</v>
      </c>
      <c r="BO82" s="8">
        <f t="shared" si="54"/>
        <v>72.410403129222772</v>
      </c>
      <c r="BP82" s="6">
        <f t="shared" si="55"/>
        <v>1.1847181292227731</v>
      </c>
      <c r="BQ82" s="9"/>
      <c r="BR82" s="9"/>
      <c r="BS82" s="9"/>
      <c r="BT82" s="9"/>
      <c r="BU82" s="8">
        <f t="shared" si="76"/>
        <v>-0.40612724378173781</v>
      </c>
      <c r="BV82" s="8">
        <f t="shared" si="56"/>
        <v>163.41401238739937</v>
      </c>
      <c r="BW82" s="6">
        <f t="shared" si="57"/>
        <v>1.5000413873993637</v>
      </c>
      <c r="BY82" s="8">
        <f t="shared" si="77"/>
        <v>4.2546861819248161E-4</v>
      </c>
      <c r="BZ82" s="8">
        <f t="shared" si="58"/>
        <v>163.8205650997993</v>
      </c>
      <c r="CA82" s="6">
        <f t="shared" si="59"/>
        <v>1.9065940997992925</v>
      </c>
      <c r="CB82" s="16"/>
      <c r="CC82" s="8">
        <f t="shared" si="78"/>
        <v>0.16444833500875433</v>
      </c>
      <c r="CD82" s="8">
        <f t="shared" si="60"/>
        <v>163.98458796618985</v>
      </c>
      <c r="CE82" s="6">
        <f t="shared" si="61"/>
        <v>2.0706169661898457</v>
      </c>
      <c r="CF82" s="17"/>
      <c r="CG82" s="8">
        <f t="shared" si="79"/>
        <v>-0.47892313565147981</v>
      </c>
      <c r="CH82" s="8">
        <f t="shared" si="62"/>
        <v>163.34121649552961</v>
      </c>
      <c r="CI82" s="6">
        <f t="shared" si="63"/>
        <v>1.4272454955296041</v>
      </c>
      <c r="CJ82" s="16"/>
      <c r="CK82" s="17"/>
      <c r="CL82" s="15"/>
      <c r="CM82" s="16"/>
      <c r="CN82" s="17"/>
      <c r="CO82" s="15"/>
      <c r="CP82" s="16"/>
      <c r="CQ82" s="17"/>
      <c r="CR82" s="15"/>
      <c r="CS82" s="16"/>
      <c r="CT82" s="17"/>
      <c r="CU82" s="15"/>
      <c r="CV82" s="16"/>
      <c r="CW82" s="17"/>
      <c r="CX82" s="15"/>
      <c r="CY82" s="16"/>
      <c r="CZ82" s="17"/>
      <c r="DA82" s="15"/>
      <c r="DB82" s="16"/>
      <c r="DC82" s="17"/>
      <c r="DD82" s="15"/>
      <c r="DE82" s="16"/>
      <c r="DF82" s="17"/>
    </row>
    <row r="83" spans="1:110" x14ac:dyDescent="0.2">
      <c r="A83" s="3">
        <v>43899</v>
      </c>
      <c r="B83" s="4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  <c r="W83" s="8">
        <f t="shared" si="64"/>
        <v>72.658320888887332</v>
      </c>
      <c r="X83" s="6">
        <f t="shared" si="40"/>
        <v>0.1077262426699077</v>
      </c>
      <c r="Z83" s="8">
        <f t="shared" si="65"/>
        <v>71.988790988758922</v>
      </c>
      <c r="AA83" s="6">
        <f t="shared" si="41"/>
        <v>9.7518797307131172E-2</v>
      </c>
      <c r="AC83" s="24">
        <f t="shared" si="66"/>
        <v>71.889271766743931</v>
      </c>
      <c r="AD83" s="6">
        <f t="shared" si="42"/>
        <v>9.6001558090377428E-2</v>
      </c>
      <c r="AF83" s="8">
        <f t="shared" si="67"/>
        <v>71.489545946323588</v>
      </c>
      <c r="AG83" s="6">
        <f t="shared" si="43"/>
        <v>8.9907462111618111E-2</v>
      </c>
      <c r="AH83" s="9"/>
      <c r="AI83" s="9"/>
      <c r="AJ83" s="9"/>
      <c r="AK83" s="9"/>
      <c r="AL83" s="8">
        <f t="shared" si="68"/>
        <v>164.81073965687273</v>
      </c>
      <c r="AM83" s="6">
        <f t="shared" si="44"/>
        <v>9.2271565240679781E-2</v>
      </c>
      <c r="AO83" s="8">
        <f t="shared" si="69"/>
        <v>163.19081028061487</v>
      </c>
      <c r="AP83" s="6">
        <f t="shared" si="45"/>
        <v>8.1535597432584692E-2</v>
      </c>
      <c r="AR83" s="24">
        <f t="shared" si="70"/>
        <v>162.86705531559056</v>
      </c>
      <c r="AS83" s="6">
        <f t="shared" si="46"/>
        <v>7.9389934212227953E-2</v>
      </c>
      <c r="AU83" s="8">
        <f t="shared" si="71"/>
        <v>162.26678078559377</v>
      </c>
      <c r="AV83" s="6">
        <f t="shared" si="47"/>
        <v>7.5411657057360679E-2</v>
      </c>
      <c r="BB83" s="8">
        <f t="shared" si="72"/>
        <v>-0.19357971538887211</v>
      </c>
      <c r="BC83" s="8">
        <f t="shared" si="48"/>
        <v>71.695692051355053</v>
      </c>
      <c r="BD83" s="6">
        <f t="shared" si="49"/>
        <v>6.1033840513550501</v>
      </c>
      <c r="BF83" s="8">
        <f t="shared" si="73"/>
        <v>-9.6592186073389139E-2</v>
      </c>
      <c r="BG83" s="8">
        <f t="shared" si="50"/>
        <v>71.792679580670537</v>
      </c>
      <c r="BH83" s="6">
        <f t="shared" si="51"/>
        <v>6.2003715806705344</v>
      </c>
      <c r="BI83" s="16"/>
      <c r="BJ83" s="8">
        <f t="shared" si="74"/>
        <v>-0.37653132148334328</v>
      </c>
      <c r="BK83" s="8">
        <f t="shared" si="52"/>
        <v>71.51274044526059</v>
      </c>
      <c r="BL83" s="6">
        <f t="shared" si="53"/>
        <v>5.9204324452605874</v>
      </c>
      <c r="BM83" s="17"/>
      <c r="BN83" s="8">
        <f t="shared" si="75"/>
        <v>-0.60105100324647198</v>
      </c>
      <c r="BO83" s="8">
        <f t="shared" si="54"/>
        <v>71.288220763497463</v>
      </c>
      <c r="BP83" s="6">
        <f t="shared" si="55"/>
        <v>5.6959127634974607</v>
      </c>
      <c r="BQ83" s="9"/>
      <c r="BR83" s="9"/>
      <c r="BS83" s="9"/>
      <c r="BT83" s="9"/>
      <c r="BU83" s="8">
        <f t="shared" si="76"/>
        <v>-0.51551865814349629</v>
      </c>
      <c r="BV83" s="8">
        <f t="shared" si="56"/>
        <v>162.35153665744707</v>
      </c>
      <c r="BW83" s="6">
        <f t="shared" si="57"/>
        <v>11.46347465744708</v>
      </c>
      <c r="BY83" s="8">
        <f t="shared" si="77"/>
        <v>-0.31423276017068602</v>
      </c>
      <c r="BZ83" s="8">
        <f t="shared" si="58"/>
        <v>162.55282255541988</v>
      </c>
      <c r="CA83" s="6">
        <f t="shared" si="59"/>
        <v>11.664760555419889</v>
      </c>
      <c r="CB83" s="16"/>
      <c r="CC83" s="8">
        <f t="shared" si="78"/>
        <v>-0.57312321438677349</v>
      </c>
      <c r="CD83" s="8">
        <f t="shared" si="60"/>
        <v>162.29393210120378</v>
      </c>
      <c r="CE83" s="6">
        <f t="shared" si="61"/>
        <v>11.405870101203789</v>
      </c>
      <c r="CF83" s="17"/>
      <c r="CG83" s="8">
        <f t="shared" si="79"/>
        <v>-0.89618497399784414</v>
      </c>
      <c r="CH83" s="8">
        <f t="shared" si="62"/>
        <v>161.97087034159273</v>
      </c>
      <c r="CI83" s="6">
        <f t="shared" si="63"/>
        <v>11.082808341592738</v>
      </c>
      <c r="CJ83" s="16"/>
      <c r="CK83" s="17"/>
      <c r="CL83" s="15"/>
      <c r="CM83" s="16"/>
      <c r="CN83" s="17"/>
      <c r="CO83" s="15"/>
      <c r="CP83" s="16"/>
      <c r="CQ83" s="17"/>
      <c r="CR83" s="15"/>
      <c r="CS83" s="16"/>
      <c r="CT83" s="17"/>
      <c r="CU83" s="15"/>
      <c r="CV83" s="16"/>
      <c r="CW83" s="17"/>
      <c r="CX83" s="15"/>
      <c r="CY83" s="16"/>
      <c r="CZ83" s="17"/>
      <c r="DA83" s="15"/>
      <c r="DB83" s="16"/>
      <c r="DC83" s="17"/>
      <c r="DD83" s="15"/>
      <c r="DE83" s="16"/>
      <c r="DF83" s="17"/>
    </row>
    <row r="84" spans="1:110" x14ac:dyDescent="0.2">
      <c r="A84" s="3">
        <v>43900</v>
      </c>
      <c r="B84" s="4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  <c r="W84" s="8">
        <f t="shared" si="64"/>
        <v>71.386438568887613</v>
      </c>
      <c r="X84" s="6">
        <f t="shared" si="40"/>
        <v>1.5217944261393244E-2</v>
      </c>
      <c r="Z84" s="8">
        <f t="shared" si="65"/>
        <v>69.877951602468471</v>
      </c>
      <c r="AA84" s="6">
        <f t="shared" si="41"/>
        <v>6.2349124393274421E-3</v>
      </c>
      <c r="AC84" s="24">
        <f t="shared" si="66"/>
        <v>68.740789883371974</v>
      </c>
      <c r="AD84" s="6">
        <f t="shared" si="42"/>
        <v>2.2406989459808603E-2</v>
      </c>
      <c r="AF84" s="8">
        <f t="shared" si="67"/>
        <v>66.771755589264728</v>
      </c>
      <c r="AG84" s="6">
        <f t="shared" si="43"/>
        <v>5.040949229253805E-2</v>
      </c>
      <c r="AH84" s="9"/>
      <c r="AI84" s="9"/>
      <c r="AJ84" s="9"/>
      <c r="AK84" s="9"/>
      <c r="AL84" s="8">
        <f t="shared" si="68"/>
        <v>162.30465767863564</v>
      </c>
      <c r="AM84" s="6">
        <f t="shared" si="44"/>
        <v>1.6919995984538437E-2</v>
      </c>
      <c r="AO84" s="8">
        <f t="shared" si="69"/>
        <v>159.13090334801194</v>
      </c>
      <c r="AP84" s="6">
        <f t="shared" si="45"/>
        <v>2.9651649671832356E-3</v>
      </c>
      <c r="AR84" s="24">
        <f t="shared" si="70"/>
        <v>156.87755865779528</v>
      </c>
      <c r="AS84" s="6">
        <f t="shared" si="46"/>
        <v>1.7083498390885965E-2</v>
      </c>
      <c r="AU84" s="8">
        <f t="shared" si="71"/>
        <v>153.16380575711875</v>
      </c>
      <c r="AV84" s="6">
        <f t="shared" si="47"/>
        <v>4.035202092658062E-2</v>
      </c>
      <c r="BB84" s="8">
        <f t="shared" si="72"/>
        <v>-0.7845601489854892</v>
      </c>
      <c r="BC84" s="8">
        <f t="shared" si="48"/>
        <v>67.956229734386483</v>
      </c>
      <c r="BD84" s="6">
        <f t="shared" si="49"/>
        <v>2.3601382656135144</v>
      </c>
      <c r="BF84" s="8">
        <f t="shared" si="73"/>
        <v>-1.1037157861819167</v>
      </c>
      <c r="BG84" s="8">
        <f t="shared" si="50"/>
        <v>67.637074097190052</v>
      </c>
      <c r="BH84" s="6">
        <f t="shared" si="51"/>
        <v>2.6792939028099454</v>
      </c>
      <c r="BI84" s="16"/>
      <c r="BJ84" s="8">
        <f t="shared" si="74"/>
        <v>-2.2060186923298288</v>
      </c>
      <c r="BK84" s="8">
        <f t="shared" si="52"/>
        <v>66.53477119104214</v>
      </c>
      <c r="BL84" s="6">
        <f t="shared" si="53"/>
        <v>3.7815968089578575</v>
      </c>
      <c r="BM84" s="17"/>
      <c r="BN84" s="8">
        <f t="shared" si="75"/>
        <v>-2.8427901777568989</v>
      </c>
      <c r="BO84" s="8">
        <f t="shared" si="54"/>
        <v>65.897999705615078</v>
      </c>
      <c r="BP84" s="6">
        <f t="shared" si="55"/>
        <v>4.4183682943849192</v>
      </c>
      <c r="BQ84" s="9"/>
      <c r="BR84" s="9"/>
      <c r="BS84" s="9"/>
      <c r="BT84" s="9"/>
      <c r="BU84" s="8">
        <f t="shared" si="76"/>
        <v>-1.6103142580738541</v>
      </c>
      <c r="BV84" s="8">
        <f t="shared" si="56"/>
        <v>155.26724439972142</v>
      </c>
      <c r="BW84" s="6">
        <f t="shared" si="57"/>
        <v>4.3369116002785688</v>
      </c>
      <c r="BY84" s="8">
        <f t="shared" si="77"/>
        <v>-2.1870698463868039</v>
      </c>
      <c r="BZ84" s="8">
        <f t="shared" si="58"/>
        <v>154.69048881140847</v>
      </c>
      <c r="CA84" s="6">
        <f t="shared" si="59"/>
        <v>4.9136671885915177</v>
      </c>
      <c r="CB84" s="16"/>
      <c r="CC84" s="8">
        <f t="shared" si="78"/>
        <v>-4.1479296870363918</v>
      </c>
      <c r="CD84" s="8">
        <f t="shared" si="60"/>
        <v>152.72962897075888</v>
      </c>
      <c r="CE84" s="6">
        <f t="shared" si="61"/>
        <v>6.8745270292411078</v>
      </c>
      <c r="CF84" s="17"/>
      <c r="CG84" s="8">
        <f t="shared" si="79"/>
        <v>-5.3782992557395932</v>
      </c>
      <c r="CH84" s="8">
        <f t="shared" si="62"/>
        <v>151.49925940205569</v>
      </c>
      <c r="CI84" s="6">
        <f t="shared" si="63"/>
        <v>8.1048965979443039</v>
      </c>
      <c r="CJ84" s="16"/>
      <c r="CK84" s="17"/>
      <c r="CL84" s="15"/>
      <c r="CM84" s="16"/>
      <c r="CN84" s="17"/>
      <c r="CO84" s="15"/>
      <c r="CP84" s="16"/>
      <c r="CQ84" s="17"/>
      <c r="CR84" s="15"/>
      <c r="CS84" s="16"/>
      <c r="CT84" s="17"/>
      <c r="CU84" s="15"/>
      <c r="CV84" s="16"/>
      <c r="CW84" s="17"/>
      <c r="CX84" s="15"/>
      <c r="CY84" s="16"/>
      <c r="CZ84" s="17"/>
      <c r="DA84" s="15"/>
      <c r="DB84" s="16"/>
      <c r="DC84" s="17"/>
      <c r="DD84" s="15"/>
      <c r="DE84" s="16"/>
      <c r="DF84" s="17"/>
    </row>
    <row r="85" spans="1:110" x14ac:dyDescent="0.2">
      <c r="A85" s="3">
        <v>43901</v>
      </c>
      <c r="B85" s="4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  <c r="W85" s="8">
        <f t="shared" si="64"/>
        <v>71.193825866487842</v>
      </c>
      <c r="X85" s="6">
        <f t="shared" si="40"/>
        <v>4.8907812771808216E-2</v>
      </c>
      <c r="Z85" s="8">
        <f t="shared" si="65"/>
        <v>70.022629013653869</v>
      </c>
      <c r="AA85" s="6">
        <f t="shared" si="41"/>
        <v>3.1652418581655933E-2</v>
      </c>
      <c r="AC85" s="24">
        <f t="shared" si="66"/>
        <v>69.528578941685993</v>
      </c>
      <c r="AD85" s="6">
        <f t="shared" si="42"/>
        <v>2.4373515192485613E-2</v>
      </c>
      <c r="AF85" s="8">
        <f t="shared" si="67"/>
        <v>69.607445517852938</v>
      </c>
      <c r="AG85" s="6">
        <f t="shared" si="43"/>
        <v>2.5535466624386549E-2</v>
      </c>
      <c r="AH85" s="9"/>
      <c r="AI85" s="9"/>
      <c r="AJ85" s="9"/>
      <c r="AK85" s="9"/>
      <c r="AL85" s="8">
        <f t="shared" si="68"/>
        <v>161.81856737648124</v>
      </c>
      <c r="AM85" s="6">
        <f t="shared" si="44"/>
        <v>6.8735613526783437E-2</v>
      </c>
      <c r="AO85" s="8">
        <f t="shared" si="69"/>
        <v>159.28707672316798</v>
      </c>
      <c r="AP85" s="6">
        <f t="shared" si="45"/>
        <v>5.2016307081488099E-2</v>
      </c>
      <c r="AR85" s="24">
        <f t="shared" si="70"/>
        <v>158.24085732889762</v>
      </c>
      <c r="AS85" s="6">
        <f t="shared" si="46"/>
        <v>4.5106519506754761E-2</v>
      </c>
      <c r="AU85" s="8">
        <f t="shared" si="71"/>
        <v>158.31608595142373</v>
      </c>
      <c r="AV85" s="6">
        <f t="shared" si="47"/>
        <v>4.5603369215374188E-2</v>
      </c>
      <c r="BB85" s="8">
        <f t="shared" si="72"/>
        <v>-0.47009030752558767</v>
      </c>
      <c r="BC85" s="8">
        <f t="shared" si="48"/>
        <v>69.058488634160412</v>
      </c>
      <c r="BD85" s="6">
        <f t="shared" si="49"/>
        <v>1.1842436341604099</v>
      </c>
      <c r="BF85" s="8">
        <f t="shared" si="73"/>
        <v>-0.47951918749825795</v>
      </c>
      <c r="BG85" s="8">
        <f t="shared" si="50"/>
        <v>69.049059754187738</v>
      </c>
      <c r="BH85" s="6">
        <f t="shared" si="51"/>
        <v>1.1748147541877358</v>
      </c>
      <c r="BI85" s="16"/>
      <c r="BJ85" s="8">
        <f t="shared" si="74"/>
        <v>-0.23010557690488942</v>
      </c>
      <c r="BK85" s="8">
        <f t="shared" si="52"/>
        <v>69.298473364781103</v>
      </c>
      <c r="BL85" s="6">
        <f t="shared" si="53"/>
        <v>1.4242283647811007</v>
      </c>
      <c r="BM85" s="17"/>
      <c r="BN85" s="8">
        <f t="shared" si="75"/>
        <v>0.35211954998550854</v>
      </c>
      <c r="BO85" s="8">
        <f t="shared" si="54"/>
        <v>69.880698491671495</v>
      </c>
      <c r="BP85" s="6">
        <f t="shared" si="55"/>
        <v>2.0064534916714933</v>
      </c>
      <c r="BQ85" s="9"/>
      <c r="BR85" s="9"/>
      <c r="BS85" s="9"/>
      <c r="BT85" s="9"/>
      <c r="BU85" s="8">
        <f t="shared" si="76"/>
        <v>-1.0155916722386149</v>
      </c>
      <c r="BV85" s="8">
        <f t="shared" si="56"/>
        <v>157.22526565665899</v>
      </c>
      <c r="BW85" s="6">
        <f t="shared" si="57"/>
        <v>5.8140416566589863</v>
      </c>
      <c r="BY85" s="8">
        <f t="shared" si="77"/>
        <v>-1.0154482356153856</v>
      </c>
      <c r="BZ85" s="8">
        <f t="shared" si="58"/>
        <v>157.22540909328222</v>
      </c>
      <c r="CA85" s="6">
        <f t="shared" si="59"/>
        <v>5.8141850932822194</v>
      </c>
      <c r="CB85" s="16"/>
      <c r="CC85" s="8">
        <f t="shared" si="78"/>
        <v>-0.51051897066482721</v>
      </c>
      <c r="CD85" s="8">
        <f t="shared" si="60"/>
        <v>157.73033835823279</v>
      </c>
      <c r="CE85" s="6">
        <f t="shared" si="61"/>
        <v>6.3191143582327811</v>
      </c>
      <c r="CF85" s="17"/>
      <c r="CG85" s="8">
        <f t="shared" si="79"/>
        <v>0.55430691988130987</v>
      </c>
      <c r="CH85" s="8">
        <f t="shared" si="62"/>
        <v>158.79516424877892</v>
      </c>
      <c r="CI85" s="6">
        <f t="shared" si="63"/>
        <v>7.383940248778913</v>
      </c>
      <c r="CJ85" s="16"/>
      <c r="CK85" s="17"/>
      <c r="CL85" s="15"/>
      <c r="CM85" s="16"/>
      <c r="CN85" s="17"/>
      <c r="CO85" s="15"/>
      <c r="CP85" s="16"/>
      <c r="CQ85" s="17"/>
      <c r="CR85" s="15"/>
      <c r="CS85" s="16"/>
      <c r="CT85" s="17"/>
      <c r="CU85" s="15"/>
      <c r="CV85" s="16"/>
      <c r="CW85" s="17"/>
      <c r="CX85" s="15"/>
      <c r="CY85" s="16"/>
      <c r="CZ85" s="17"/>
      <c r="DA85" s="15"/>
      <c r="DB85" s="16"/>
      <c r="DC85" s="17"/>
      <c r="DD85" s="15"/>
      <c r="DE85" s="16"/>
      <c r="DF85" s="17"/>
    </row>
    <row r="86" spans="1:110" x14ac:dyDescent="0.2">
      <c r="A86" s="3">
        <v>43902</v>
      </c>
      <c r="B86" s="4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  <c r="W86" s="8">
        <f t="shared" si="64"/>
        <v>70.596301310520033</v>
      </c>
      <c r="X86" s="6">
        <f t="shared" si="40"/>
        <v>0.15407477025099114</v>
      </c>
      <c r="Z86" s="8">
        <f t="shared" si="65"/>
        <v>69.313662289148084</v>
      </c>
      <c r="AA86" s="6">
        <f t="shared" si="41"/>
        <v>0.1331067973341975</v>
      </c>
      <c r="AC86" s="24">
        <f t="shared" si="66"/>
        <v>68.701411970842997</v>
      </c>
      <c r="AD86" s="6">
        <f t="shared" si="42"/>
        <v>0.12309802021248806</v>
      </c>
      <c r="AF86" s="8">
        <f t="shared" si="67"/>
        <v>68.220885103570581</v>
      </c>
      <c r="AG86" s="6">
        <f t="shared" si="43"/>
        <v>0.11524259544302916</v>
      </c>
      <c r="AH86" s="9"/>
      <c r="AI86" s="9"/>
      <c r="AJ86" s="9"/>
      <c r="AK86" s="9"/>
      <c r="AL86" s="8">
        <f t="shared" si="68"/>
        <v>159.94524556871463</v>
      </c>
      <c r="AM86" s="6">
        <f t="shared" si="44"/>
        <v>0.20159844139533759</v>
      </c>
      <c r="AO86" s="8">
        <f t="shared" si="69"/>
        <v>156.68804532452253</v>
      </c>
      <c r="AP86" s="6">
        <f t="shared" si="45"/>
        <v>0.17712852531363518</v>
      </c>
      <c r="AR86" s="24">
        <f t="shared" si="70"/>
        <v>154.82604066444881</v>
      </c>
      <c r="AS86" s="6">
        <f t="shared" si="46"/>
        <v>0.16314010140356508</v>
      </c>
      <c r="AU86" s="8">
        <f t="shared" si="71"/>
        <v>152.79219639028474</v>
      </c>
      <c r="AV86" s="6">
        <f t="shared" si="47"/>
        <v>0.14786072188098678</v>
      </c>
      <c r="BB86" s="8">
        <f t="shared" si="72"/>
        <v>-0.54150564018906922</v>
      </c>
      <c r="BC86" s="8">
        <f t="shared" si="48"/>
        <v>68.159906330653925</v>
      </c>
      <c r="BD86" s="6">
        <f t="shared" si="49"/>
        <v>6.9885653306539268</v>
      </c>
      <c r="BF86" s="8">
        <f t="shared" si="73"/>
        <v>-0.59424295600202126</v>
      </c>
      <c r="BG86" s="8">
        <f t="shared" si="50"/>
        <v>68.107169014840977</v>
      </c>
      <c r="BH86" s="6">
        <f t="shared" si="51"/>
        <v>6.935828014840979</v>
      </c>
      <c r="BI86" s="16"/>
      <c r="BJ86" s="8">
        <f t="shared" si="74"/>
        <v>-0.62416609690403935</v>
      </c>
      <c r="BK86" s="8">
        <f t="shared" si="52"/>
        <v>68.077245873938963</v>
      </c>
      <c r="BL86" s="6">
        <f t="shared" si="53"/>
        <v>6.9059048739389652</v>
      </c>
      <c r="BM86" s="17"/>
      <c r="BN86" s="8">
        <f t="shared" si="75"/>
        <v>-0.6856525883435749</v>
      </c>
      <c r="BO86" s="8">
        <f t="shared" si="54"/>
        <v>68.015759382499425</v>
      </c>
      <c r="BP86" s="6">
        <f t="shared" si="55"/>
        <v>6.8444183824994269</v>
      </c>
      <c r="BQ86" s="9"/>
      <c r="BR86" s="9"/>
      <c r="BS86" s="9"/>
      <c r="BT86" s="9"/>
      <c r="BU86" s="8">
        <f t="shared" si="76"/>
        <v>-1.4954366706806534</v>
      </c>
      <c r="BV86" s="8">
        <f t="shared" si="56"/>
        <v>153.33060399376816</v>
      </c>
      <c r="BW86" s="6">
        <f t="shared" si="57"/>
        <v>20.220206993768159</v>
      </c>
      <c r="BY86" s="8">
        <f t="shared" si="77"/>
        <v>-1.8072398171304147</v>
      </c>
      <c r="BZ86" s="8">
        <f t="shared" si="58"/>
        <v>153.0188008473184</v>
      </c>
      <c r="CA86" s="6">
        <f t="shared" si="59"/>
        <v>19.908403847318397</v>
      </c>
      <c r="CB86" s="16"/>
      <c r="CC86" s="8">
        <f t="shared" si="78"/>
        <v>-2.4273554485622539</v>
      </c>
      <c r="CD86" s="8">
        <f t="shared" si="60"/>
        <v>152.39868521588656</v>
      </c>
      <c r="CE86" s="6">
        <f t="shared" si="61"/>
        <v>19.288288215886553</v>
      </c>
      <c r="CF86" s="17"/>
      <c r="CG86" s="8">
        <f t="shared" si="79"/>
        <v>-2.9385218343291934</v>
      </c>
      <c r="CH86" s="8">
        <f t="shared" si="62"/>
        <v>151.88751883011963</v>
      </c>
      <c r="CI86" s="6">
        <f t="shared" si="63"/>
        <v>18.777121830119626</v>
      </c>
      <c r="CJ86" s="16"/>
      <c r="CK86" s="17"/>
      <c r="CL86" s="15"/>
      <c r="CM86" s="16"/>
      <c r="CN86" s="17"/>
      <c r="CO86" s="15"/>
      <c r="CP86" s="16"/>
      <c r="CQ86" s="17"/>
      <c r="CR86" s="15"/>
      <c r="CS86" s="16"/>
      <c r="CT86" s="17"/>
      <c r="CU86" s="15"/>
      <c r="CV86" s="16"/>
      <c r="CW86" s="17"/>
      <c r="CX86" s="15"/>
      <c r="CY86" s="16"/>
      <c r="CZ86" s="17"/>
      <c r="DA86" s="15"/>
      <c r="DB86" s="16"/>
      <c r="DC86" s="17"/>
      <c r="DD86" s="15"/>
      <c r="DE86" s="16"/>
      <c r="DF86" s="17"/>
    </row>
    <row r="87" spans="1:110" x14ac:dyDescent="0.2">
      <c r="A87" s="3">
        <v>43903</v>
      </c>
      <c r="B87" s="4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  <c r="W87" s="8">
        <f t="shared" si="64"/>
        <v>68.899808454626424</v>
      </c>
      <c r="X87" s="6">
        <f t="shared" si="40"/>
        <v>5.8340501265350796E-3</v>
      </c>
      <c r="Z87" s="8">
        <f t="shared" si="65"/>
        <v>66.626696263729215</v>
      </c>
      <c r="AA87" s="6">
        <f t="shared" si="41"/>
        <v>2.7349984671875414E-2</v>
      </c>
      <c r="AC87" s="24">
        <f t="shared" si="66"/>
        <v>64.936376485421505</v>
      </c>
      <c r="AD87" s="6">
        <f t="shared" si="42"/>
        <v>5.2026122773824943E-2</v>
      </c>
      <c r="AF87" s="8">
        <f t="shared" si="67"/>
        <v>62.581249820714113</v>
      </c>
      <c r="AG87" s="6">
        <f t="shared" si="43"/>
        <v>8.6407446101938942E-2</v>
      </c>
      <c r="AH87" s="9"/>
      <c r="AI87" s="9"/>
      <c r="AJ87" s="9"/>
      <c r="AK87" s="9"/>
      <c r="AL87" s="8">
        <f t="shared" si="68"/>
        <v>155.11497282634599</v>
      </c>
      <c r="AM87" s="6">
        <f t="shared" si="44"/>
        <v>5.1751190797266602E-2</v>
      </c>
      <c r="AO87" s="8">
        <f t="shared" si="69"/>
        <v>148.90742137743007</v>
      </c>
      <c r="AP87" s="6">
        <f t="shared" si="45"/>
        <v>9.6611236079326163E-3</v>
      </c>
      <c r="AR87" s="24">
        <f t="shared" si="70"/>
        <v>143.96821883222441</v>
      </c>
      <c r="AS87" s="6">
        <f t="shared" si="46"/>
        <v>2.3828951939607393E-2</v>
      </c>
      <c r="AU87" s="8">
        <f t="shared" si="71"/>
        <v>137.04675687805695</v>
      </c>
      <c r="AV87" s="6">
        <f t="shared" si="47"/>
        <v>7.0759662236048626E-2</v>
      </c>
      <c r="BB87" s="8">
        <f t="shared" si="72"/>
        <v>-1.1862116092355539</v>
      </c>
      <c r="BC87" s="8">
        <f t="shared" si="48"/>
        <v>63.750164876185949</v>
      </c>
      <c r="BD87" s="6">
        <f t="shared" si="49"/>
        <v>4.7500101238140502</v>
      </c>
      <c r="BF87" s="8">
        <f t="shared" si="73"/>
        <v>-1.6406044907104469</v>
      </c>
      <c r="BG87" s="8">
        <f t="shared" si="50"/>
        <v>63.29577199471106</v>
      </c>
      <c r="BH87" s="6">
        <f t="shared" si="51"/>
        <v>5.2044030052889383</v>
      </c>
      <c r="BI87" s="16"/>
      <c r="BJ87" s="8">
        <f t="shared" si="74"/>
        <v>-2.6971398933255588</v>
      </c>
      <c r="BK87" s="8">
        <f t="shared" si="52"/>
        <v>62.239236592095949</v>
      </c>
      <c r="BL87" s="6">
        <f t="shared" si="53"/>
        <v>6.2609384079040495</v>
      </c>
      <c r="BM87" s="17"/>
      <c r="BN87" s="8">
        <f t="shared" si="75"/>
        <v>-3.395509537772142</v>
      </c>
      <c r="BO87" s="8">
        <f t="shared" si="54"/>
        <v>61.540866947649363</v>
      </c>
      <c r="BP87" s="6">
        <f t="shared" si="55"/>
        <v>6.9593080523506359</v>
      </c>
      <c r="BQ87" s="9"/>
      <c r="BR87" s="9"/>
      <c r="BS87" s="9"/>
      <c r="BT87" s="9"/>
      <c r="BU87" s="8">
        <f t="shared" si="76"/>
        <v>-3.3679137029894033</v>
      </c>
      <c r="BV87" s="8">
        <f t="shared" si="56"/>
        <v>140.60030512923501</v>
      </c>
      <c r="BW87" s="6">
        <f t="shared" si="57"/>
        <v>6.8822688707649888</v>
      </c>
      <c r="BY87" s="8">
        <f t="shared" si="77"/>
        <v>-4.7939318821114307</v>
      </c>
      <c r="BZ87" s="8">
        <f t="shared" si="58"/>
        <v>139.17428695011299</v>
      </c>
      <c r="CA87" s="6">
        <f t="shared" si="59"/>
        <v>8.3082870498870136</v>
      </c>
      <c r="CB87" s="16"/>
      <c r="CC87" s="8">
        <f t="shared" si="78"/>
        <v>-7.9914632617792725</v>
      </c>
      <c r="CD87" s="8">
        <f t="shared" si="60"/>
        <v>135.97675557044514</v>
      </c>
      <c r="CE87" s="6">
        <f t="shared" si="61"/>
        <v>11.505818429554864</v>
      </c>
      <c r="CF87" s="17"/>
      <c r="CG87" s="8">
        <f t="shared" si="79"/>
        <v>-9.9075058324769767</v>
      </c>
      <c r="CH87" s="8">
        <f t="shared" si="62"/>
        <v>134.06071299974744</v>
      </c>
      <c r="CI87" s="6">
        <f t="shared" si="63"/>
        <v>13.421861000252562</v>
      </c>
      <c r="CJ87" s="16"/>
      <c r="CK87" s="17"/>
      <c r="CL87" s="15"/>
      <c r="CM87" s="16"/>
      <c r="CN87" s="17"/>
      <c r="CO87" s="15"/>
      <c r="CP87" s="16"/>
      <c r="CQ87" s="17"/>
      <c r="CR87" s="15"/>
      <c r="CS87" s="16"/>
      <c r="CT87" s="17"/>
      <c r="CU87" s="15"/>
      <c r="CV87" s="16"/>
      <c r="CW87" s="17"/>
      <c r="CX87" s="15"/>
      <c r="CY87" s="16"/>
      <c r="CZ87" s="17"/>
      <c r="DA87" s="15"/>
      <c r="DB87" s="16"/>
      <c r="DC87" s="17"/>
      <c r="DD87" s="15"/>
      <c r="DE87" s="16"/>
      <c r="DF87" s="17"/>
    </row>
    <row r="88" spans="1:110" x14ac:dyDescent="0.2">
      <c r="A88" s="3">
        <v>43906</v>
      </c>
      <c r="B88" s="4">
        <v>87</v>
      </c>
      <c r="C88" s="1">
        <v>59.687832</v>
      </c>
      <c r="D88" s="2">
        <v>322423600</v>
      </c>
      <c r="E88" s="1">
        <v>133.524979</v>
      </c>
      <c r="F88" s="2">
        <v>5891000</v>
      </c>
      <c r="W88" s="8">
        <f t="shared" si="64"/>
        <v>68.827874432793678</v>
      </c>
      <c r="X88" s="6">
        <f t="shared" si="40"/>
        <v>0.1531307492085435</v>
      </c>
      <c r="Z88" s="8">
        <f t="shared" si="65"/>
        <v>67.244944246698566</v>
      </c>
      <c r="AA88" s="6">
        <f t="shared" si="41"/>
        <v>0.1266106004101232</v>
      </c>
      <c r="AC88" s="24">
        <f t="shared" si="66"/>
        <v>66.718275742710745</v>
      </c>
      <c r="AD88" s="6">
        <f t="shared" si="42"/>
        <v>0.11778688397847561</v>
      </c>
      <c r="AF88" s="8">
        <f t="shared" si="67"/>
        <v>67.316389964142815</v>
      </c>
      <c r="AG88" s="6">
        <f t="shared" si="43"/>
        <v>0.12780759006530534</v>
      </c>
      <c r="AH88" s="9"/>
      <c r="AI88" s="9"/>
      <c r="AJ88" s="9"/>
      <c r="AK88" s="9"/>
      <c r="AL88" s="8">
        <f t="shared" si="68"/>
        <v>153.74114103760371</v>
      </c>
      <c r="AM88" s="6">
        <f t="shared" si="44"/>
        <v>0.15140359645818563</v>
      </c>
      <c r="AO88" s="8">
        <f t="shared" si="69"/>
        <v>148.43722174287814</v>
      </c>
      <c r="AP88" s="6">
        <f t="shared" si="45"/>
        <v>0.11168129629796186</v>
      </c>
      <c r="AR88" s="24">
        <f t="shared" si="70"/>
        <v>145.7253964161122</v>
      </c>
      <c r="AS88" s="6">
        <f t="shared" si="46"/>
        <v>9.1371798052199679E-2</v>
      </c>
      <c r="AU88" s="8">
        <f t="shared" si="71"/>
        <v>145.39541057561138</v>
      </c>
      <c r="AV88" s="6">
        <f t="shared" si="47"/>
        <v>8.89004564128138E-2</v>
      </c>
      <c r="BB88" s="8">
        <f t="shared" si="72"/>
        <v>-0.59258943593059521</v>
      </c>
      <c r="BC88" s="8">
        <f t="shared" si="48"/>
        <v>66.125686306780153</v>
      </c>
      <c r="BD88" s="6">
        <f t="shared" si="49"/>
        <v>6.437854306780153</v>
      </c>
      <c r="BF88" s="8">
        <f t="shared" si="73"/>
        <v>-0.51117825387055005</v>
      </c>
      <c r="BG88" s="8">
        <f t="shared" si="50"/>
        <v>66.207097488840191</v>
      </c>
      <c r="BH88" s="6">
        <f t="shared" si="51"/>
        <v>6.5192654888401904</v>
      </c>
      <c r="BI88" s="16"/>
      <c r="BJ88" s="8">
        <f t="shared" si="74"/>
        <v>0.25902594608020846</v>
      </c>
      <c r="BK88" s="8">
        <f t="shared" si="52"/>
        <v>66.977301688790959</v>
      </c>
      <c r="BL88" s="6">
        <f t="shared" si="53"/>
        <v>7.2894696887909589</v>
      </c>
      <c r="BM88" s="17"/>
      <c r="BN88" s="8">
        <f t="shared" si="75"/>
        <v>1.160610201881874</v>
      </c>
      <c r="BO88" s="8">
        <f t="shared" si="54"/>
        <v>67.878885944592625</v>
      </c>
      <c r="BP88" s="6">
        <f t="shared" si="55"/>
        <v>8.1910539445926247</v>
      </c>
      <c r="BQ88" s="9"/>
      <c r="BR88" s="9"/>
      <c r="BS88" s="9"/>
      <c r="BT88" s="9"/>
      <c r="BU88" s="8">
        <f t="shared" si="76"/>
        <v>-2.3428954456139639</v>
      </c>
      <c r="BV88" s="8">
        <f t="shared" si="56"/>
        <v>143.38250097049823</v>
      </c>
      <c r="BW88" s="6">
        <f t="shared" si="57"/>
        <v>9.857521970498226</v>
      </c>
      <c r="BY88" s="8">
        <f t="shared" si="77"/>
        <v>-2.6320657583316862</v>
      </c>
      <c r="BZ88" s="8">
        <f t="shared" si="58"/>
        <v>143.09333065778051</v>
      </c>
      <c r="CA88" s="6">
        <f t="shared" si="59"/>
        <v>9.5683516577805108</v>
      </c>
      <c r="CB88" s="16"/>
      <c r="CC88" s="8">
        <f t="shared" si="78"/>
        <v>-1.5573603036390073</v>
      </c>
      <c r="CD88" s="8">
        <f t="shared" si="60"/>
        <v>144.1680361124732</v>
      </c>
      <c r="CE88" s="6">
        <f t="shared" si="61"/>
        <v>10.643057112473201</v>
      </c>
      <c r="CF88" s="17"/>
      <c r="CG88" s="8">
        <f t="shared" si="79"/>
        <v>0.35741557392402279</v>
      </c>
      <c r="CH88" s="8">
        <f t="shared" si="62"/>
        <v>146.08281199003622</v>
      </c>
      <c r="CI88" s="6">
        <f t="shared" si="63"/>
        <v>12.557832990036218</v>
      </c>
      <c r="CJ88" s="16"/>
      <c r="CK88" s="17"/>
      <c r="CL88" s="15"/>
      <c r="CM88" s="16"/>
      <c r="CN88" s="17"/>
      <c r="CO88" s="15"/>
      <c r="CP88" s="16"/>
      <c r="CQ88" s="17"/>
      <c r="CR88" s="15"/>
      <c r="CS88" s="16"/>
      <c r="CT88" s="17"/>
      <c r="CU88" s="15"/>
      <c r="CV88" s="16"/>
      <c r="CW88" s="17"/>
      <c r="CX88" s="15"/>
      <c r="CY88" s="16"/>
      <c r="CZ88" s="17"/>
      <c r="DA88" s="15"/>
      <c r="DB88" s="16"/>
      <c r="DC88" s="17"/>
      <c r="DD88" s="15"/>
      <c r="DE88" s="16"/>
      <c r="DF88" s="17"/>
    </row>
    <row r="89" spans="1:110" x14ac:dyDescent="0.2">
      <c r="A89" s="3">
        <v>43907</v>
      </c>
      <c r="B89" s="4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  <c r="W89" s="8">
        <f t="shared" si="64"/>
        <v>67.182666794890821</v>
      </c>
      <c r="X89" s="6">
        <f t="shared" si="40"/>
        <v>7.816044491130672E-2</v>
      </c>
      <c r="Z89" s="8">
        <f t="shared" si="65"/>
        <v>64.751097205288033</v>
      </c>
      <c r="AA89" s="6">
        <f t="shared" si="41"/>
        <v>3.9138145326760951E-2</v>
      </c>
      <c r="AC89" s="24">
        <f t="shared" si="66"/>
        <v>63.203053871355372</v>
      </c>
      <c r="AD89" s="6">
        <f t="shared" si="42"/>
        <v>1.4294846165231551E-2</v>
      </c>
      <c r="AF89" s="8">
        <f t="shared" si="67"/>
        <v>61.213543592828564</v>
      </c>
      <c r="AG89" s="6">
        <f t="shared" si="43"/>
        <v>1.763320000180758E-2</v>
      </c>
      <c r="AH89" s="9"/>
      <c r="AI89" s="9"/>
      <c r="AJ89" s="9"/>
      <c r="AK89" s="9"/>
      <c r="AL89" s="8">
        <f t="shared" si="68"/>
        <v>150.10223187083506</v>
      </c>
      <c r="AM89" s="6">
        <f t="shared" si="44"/>
        <v>0.15374730029901632</v>
      </c>
      <c r="AO89" s="8">
        <f t="shared" si="69"/>
        <v>143.51618163772835</v>
      </c>
      <c r="AP89" s="6">
        <f t="shared" si="45"/>
        <v>0.10312421774139455</v>
      </c>
      <c r="AR89" s="24">
        <f t="shared" si="70"/>
        <v>139.6251877080561</v>
      </c>
      <c r="AS89" s="6">
        <f t="shared" si="46"/>
        <v>7.3216442980908292E-2</v>
      </c>
      <c r="AU89" s="8">
        <f t="shared" si="71"/>
        <v>135.89906531512227</v>
      </c>
      <c r="AV89" s="6">
        <f t="shared" si="47"/>
        <v>4.4575938453763966E-2</v>
      </c>
      <c r="BB89" s="8">
        <f t="shared" si="72"/>
        <v>-1.1771159230155508</v>
      </c>
      <c r="BC89" s="8">
        <f t="shared" si="48"/>
        <v>62.025937948339823</v>
      </c>
      <c r="BD89" s="6">
        <f t="shared" si="49"/>
        <v>0.28637105166017562</v>
      </c>
      <c r="BF89" s="8">
        <f t="shared" si="73"/>
        <v>-1.5025126476405415</v>
      </c>
      <c r="BG89" s="8">
        <f t="shared" si="50"/>
        <v>61.700541223714829</v>
      </c>
      <c r="BH89" s="6">
        <f t="shared" si="51"/>
        <v>0.61176777628516987</v>
      </c>
      <c r="BI89" s="16"/>
      <c r="BJ89" s="8">
        <f t="shared" si="74"/>
        <v>-2.2319776134272749</v>
      </c>
      <c r="BK89" s="8">
        <f t="shared" si="52"/>
        <v>60.971076257928097</v>
      </c>
      <c r="BL89" s="6">
        <f t="shared" si="53"/>
        <v>1.3412327420719024</v>
      </c>
      <c r="BM89" s="17"/>
      <c r="BN89" s="8">
        <f t="shared" si="75"/>
        <v>-2.9541220225669029</v>
      </c>
      <c r="BO89" s="8">
        <f t="shared" si="54"/>
        <v>60.248931848788473</v>
      </c>
      <c r="BP89" s="6">
        <f t="shared" si="55"/>
        <v>2.063377151211526</v>
      </c>
      <c r="BQ89" s="9"/>
      <c r="BR89" s="9"/>
      <c r="BS89" s="9"/>
      <c r="BT89" s="9"/>
      <c r="BU89" s="8">
        <f t="shared" si="76"/>
        <v>-3.0943580981023917</v>
      </c>
      <c r="BV89" s="8">
        <f t="shared" si="56"/>
        <v>136.53082960995371</v>
      </c>
      <c r="BW89" s="6">
        <f t="shared" si="57"/>
        <v>6.4310826099537053</v>
      </c>
      <c r="BY89" s="8">
        <f t="shared" si="77"/>
        <v>-3.7765529317407429</v>
      </c>
      <c r="BZ89" s="8">
        <f t="shared" si="58"/>
        <v>135.84863477631535</v>
      </c>
      <c r="CA89" s="6">
        <f t="shared" si="59"/>
        <v>5.7488877763153425</v>
      </c>
      <c r="CB89" s="16"/>
      <c r="CC89" s="8">
        <f t="shared" si="78"/>
        <v>-4.5556402505542897</v>
      </c>
      <c r="CD89" s="8">
        <f t="shared" si="60"/>
        <v>135.06954745750181</v>
      </c>
      <c r="CE89" s="6">
        <f t="shared" si="61"/>
        <v>4.9698004575018047</v>
      </c>
      <c r="CF89" s="17"/>
      <c r="CG89" s="8">
        <f t="shared" si="79"/>
        <v>-5.3252937942184868</v>
      </c>
      <c r="CH89" s="8">
        <f t="shared" si="62"/>
        <v>134.29989391383762</v>
      </c>
      <c r="CI89" s="6">
        <f t="shared" si="63"/>
        <v>4.2001469138376137</v>
      </c>
      <c r="CJ89" s="16"/>
      <c r="CK89" s="17"/>
      <c r="CL89" s="15"/>
      <c r="CM89" s="16"/>
      <c r="CN89" s="17"/>
      <c r="CO89" s="15"/>
      <c r="CP89" s="16"/>
      <c r="CQ89" s="17"/>
      <c r="CR89" s="15"/>
      <c r="CS89" s="16"/>
      <c r="CT89" s="17"/>
      <c r="CU89" s="15"/>
      <c r="CV89" s="16"/>
      <c r="CW89" s="17"/>
      <c r="CX89" s="15"/>
      <c r="CY89" s="16"/>
      <c r="CZ89" s="17"/>
      <c r="DA89" s="15"/>
      <c r="DB89" s="16"/>
      <c r="DC89" s="17"/>
      <c r="DD89" s="15"/>
      <c r="DE89" s="16"/>
      <c r="DF89" s="17"/>
    </row>
    <row r="90" spans="1:110" x14ac:dyDescent="0.2">
      <c r="A90" s="3">
        <v>43908</v>
      </c>
      <c r="B90" s="4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  <c r="W90" s="8">
        <f t="shared" si="64"/>
        <v>66.30600239181048</v>
      </c>
      <c r="X90" s="6">
        <f t="shared" si="40"/>
        <v>9.0794075583318853E-2</v>
      </c>
      <c r="Z90" s="8">
        <f t="shared" si="65"/>
        <v>63.946297097542974</v>
      </c>
      <c r="AA90" s="6">
        <f t="shared" si="41"/>
        <v>5.1974776239953537E-2</v>
      </c>
      <c r="AC90" s="24">
        <f t="shared" si="66"/>
        <v>62.757681435677682</v>
      </c>
      <c r="AD90" s="6">
        <f t="shared" si="42"/>
        <v>3.2420967001887603E-2</v>
      </c>
      <c r="AF90" s="8">
        <f t="shared" si="67"/>
        <v>62.092555918565708</v>
      </c>
      <c r="AG90" s="6">
        <f t="shared" si="43"/>
        <v>2.1479047003485741E-2</v>
      </c>
      <c r="AH90" s="9"/>
      <c r="AI90" s="9"/>
      <c r="AJ90" s="9"/>
      <c r="AK90" s="9"/>
      <c r="AL90" s="8">
        <f t="shared" si="68"/>
        <v>146.50178459408474</v>
      </c>
      <c r="AM90" s="6">
        <f t="shared" si="44"/>
        <v>0.24083599442053019</v>
      </c>
      <c r="AO90" s="8">
        <f t="shared" si="69"/>
        <v>139.088758207278</v>
      </c>
      <c r="AP90" s="6">
        <f t="shared" si="45"/>
        <v>0.17804938745990506</v>
      </c>
      <c r="AR90" s="24">
        <f t="shared" si="70"/>
        <v>134.86246735402807</v>
      </c>
      <c r="AS90" s="6">
        <f t="shared" si="46"/>
        <v>0.1422536882598387</v>
      </c>
      <c r="AU90" s="8">
        <f t="shared" si="71"/>
        <v>131.25961066302446</v>
      </c>
      <c r="AV90" s="6">
        <f t="shared" si="47"/>
        <v>0.11173833121266843</v>
      </c>
      <c r="BB90" s="8">
        <f t="shared" si="72"/>
        <v>-1.0307672255479787</v>
      </c>
      <c r="BC90" s="8">
        <f t="shared" si="48"/>
        <v>61.726914210129706</v>
      </c>
      <c r="BD90" s="6">
        <f t="shared" si="49"/>
        <v>0.94000321012970289</v>
      </c>
      <c r="BF90" s="8">
        <f t="shared" si="73"/>
        <v>-1.1536563776928006</v>
      </c>
      <c r="BG90" s="8">
        <f t="shared" si="50"/>
        <v>61.604025057984884</v>
      </c>
      <c r="BH90" s="6">
        <f t="shared" si="51"/>
        <v>0.81711405798488101</v>
      </c>
      <c r="BI90" s="16"/>
      <c r="BJ90" s="8">
        <f t="shared" si="74"/>
        <v>-1.0528181961125489</v>
      </c>
      <c r="BK90" s="8">
        <f t="shared" si="52"/>
        <v>61.704863239565135</v>
      </c>
      <c r="BL90" s="6">
        <f t="shared" si="53"/>
        <v>0.91795223956513183</v>
      </c>
      <c r="BM90" s="17"/>
      <c r="BN90" s="8">
        <f t="shared" si="75"/>
        <v>-0.74642238610439571</v>
      </c>
      <c r="BO90" s="8">
        <f t="shared" si="54"/>
        <v>62.011259049573283</v>
      </c>
      <c r="BP90" s="6">
        <f t="shared" si="55"/>
        <v>1.2243480495732797</v>
      </c>
      <c r="BQ90" s="9"/>
      <c r="BR90" s="9"/>
      <c r="BS90" s="9"/>
      <c r="BT90" s="9"/>
      <c r="BU90" s="8">
        <f t="shared" si="76"/>
        <v>-3.4280305492875205</v>
      </c>
      <c r="BV90" s="8">
        <f t="shared" si="56"/>
        <v>131.43443680474056</v>
      </c>
      <c r="BW90" s="6">
        <f t="shared" si="57"/>
        <v>13.367435804740552</v>
      </c>
      <c r="BY90" s="8">
        <f t="shared" si="77"/>
        <v>-4.1019881810955487</v>
      </c>
      <c r="BZ90" s="8">
        <f t="shared" si="58"/>
        <v>130.76047917293252</v>
      </c>
      <c r="CA90" s="6">
        <f t="shared" si="59"/>
        <v>12.693478172932515</v>
      </c>
      <c r="CB90" s="16"/>
      <c r="CC90" s="8">
        <f t="shared" si="78"/>
        <v>-4.6923131188469611</v>
      </c>
      <c r="CD90" s="8">
        <f t="shared" si="60"/>
        <v>130.17015423518112</v>
      </c>
      <c r="CE90" s="6">
        <f t="shared" si="61"/>
        <v>12.103153235181111</v>
      </c>
      <c r="CF90" s="17"/>
      <c r="CG90" s="8">
        <f t="shared" si="79"/>
        <v>-4.8302291668508879</v>
      </c>
      <c r="CH90" s="8">
        <f t="shared" si="62"/>
        <v>130.03223818717717</v>
      </c>
      <c r="CI90" s="6">
        <f t="shared" si="63"/>
        <v>11.965237187177166</v>
      </c>
      <c r="CJ90" s="16"/>
      <c r="CK90" s="17"/>
      <c r="CL90" s="15"/>
      <c r="CM90" s="16"/>
      <c r="CN90" s="17"/>
      <c r="CO90" s="15"/>
      <c r="CP90" s="16"/>
      <c r="CQ90" s="17"/>
      <c r="CR90" s="15"/>
      <c r="CS90" s="16"/>
      <c r="CT90" s="17"/>
      <c r="CU90" s="15"/>
      <c r="CV90" s="16"/>
      <c r="CW90" s="17"/>
      <c r="CX90" s="15"/>
      <c r="CY90" s="16"/>
      <c r="CZ90" s="17"/>
      <c r="DA90" s="15"/>
      <c r="DB90" s="16"/>
      <c r="DC90" s="17"/>
      <c r="DD90" s="15"/>
      <c r="DE90" s="16"/>
      <c r="DF90" s="17"/>
    </row>
    <row r="91" spans="1:110" x14ac:dyDescent="0.2">
      <c r="A91" s="3">
        <v>43909</v>
      </c>
      <c r="B91" s="4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  <c r="W91" s="8">
        <f t="shared" si="64"/>
        <v>65.312565941284603</v>
      </c>
      <c r="X91" s="6">
        <f t="shared" si="40"/>
        <v>8.2747252743044272E-2</v>
      </c>
      <c r="Z91" s="8">
        <f t="shared" si="65"/>
        <v>62.903699685353793</v>
      </c>
      <c r="AA91" s="6">
        <f t="shared" si="41"/>
        <v>4.2813232646831081E-2</v>
      </c>
      <c r="AC91" s="24">
        <f t="shared" si="66"/>
        <v>61.772296217838843</v>
      </c>
      <c r="AD91" s="6">
        <f t="shared" si="42"/>
        <v>2.4056903316621466E-2</v>
      </c>
      <c r="AF91" s="8">
        <f t="shared" si="67"/>
        <v>61.048039983713139</v>
      </c>
      <c r="AG91" s="6">
        <f t="shared" si="43"/>
        <v>1.205023298481111E-2</v>
      </c>
      <c r="AH91" s="9"/>
      <c r="AI91" s="9"/>
      <c r="AJ91" s="9"/>
      <c r="AK91" s="9"/>
      <c r="AL91" s="8">
        <f t="shared" si="68"/>
        <v>141.38352354714948</v>
      </c>
      <c r="AM91" s="6">
        <f t="shared" si="44"/>
        <v>0.20402861397601099</v>
      </c>
      <c r="AO91" s="8">
        <f t="shared" si="69"/>
        <v>132.15157832887627</v>
      </c>
      <c r="AP91" s="6">
        <f t="shared" si="45"/>
        <v>0.12540894227322535</v>
      </c>
      <c r="AR91" s="24">
        <f t="shared" si="70"/>
        <v>126.46473417701404</v>
      </c>
      <c r="AS91" s="6">
        <f t="shared" si="46"/>
        <v>7.6979514923574924E-2</v>
      </c>
      <c r="AU91" s="8">
        <f t="shared" si="71"/>
        <v>120.70552293260489</v>
      </c>
      <c r="AV91" s="6">
        <f t="shared" si="47"/>
        <v>2.7933806072723433E-2</v>
      </c>
      <c r="BB91" s="8">
        <f t="shared" si="72"/>
        <v>-1.0216908240061509</v>
      </c>
      <c r="BC91" s="8">
        <f t="shared" si="48"/>
        <v>60.750605393832693</v>
      </c>
      <c r="BD91" s="6">
        <f t="shared" si="49"/>
        <v>0.42944939383269087</v>
      </c>
      <c r="BF91" s="8">
        <f t="shared" si="73"/>
        <v>-1.0981268949409935</v>
      </c>
      <c r="BG91" s="8">
        <f t="shared" si="50"/>
        <v>60.674169322897846</v>
      </c>
      <c r="BH91" s="6">
        <f t="shared" si="51"/>
        <v>0.35301332289784426</v>
      </c>
      <c r="BI91" s="16"/>
      <c r="BJ91" s="8">
        <f t="shared" si="74"/>
        <v>-1.0083124304519007</v>
      </c>
      <c r="BK91" s="8">
        <f t="shared" si="52"/>
        <v>60.763983787386941</v>
      </c>
      <c r="BL91" s="6">
        <f t="shared" si="53"/>
        <v>0.44282778738693906</v>
      </c>
      <c r="BM91" s="17"/>
      <c r="BN91" s="8">
        <f t="shared" si="75"/>
        <v>-0.95670967803070617</v>
      </c>
      <c r="BO91" s="8">
        <f t="shared" si="54"/>
        <v>60.815586539808137</v>
      </c>
      <c r="BP91" s="6">
        <f t="shared" si="55"/>
        <v>0.49443053980813545</v>
      </c>
      <c r="BQ91" s="9"/>
      <c r="BR91" s="9"/>
      <c r="BS91" s="9"/>
      <c r="BT91" s="9"/>
      <c r="BU91" s="8">
        <f t="shared" si="76"/>
        <v>-4.4219710748328236</v>
      </c>
      <c r="BV91" s="8">
        <f t="shared" si="56"/>
        <v>122.04276310218121</v>
      </c>
      <c r="BW91" s="6">
        <f t="shared" si="57"/>
        <v>4.6173781021812061</v>
      </c>
      <c r="BY91" s="8">
        <f t="shared" si="77"/>
        <v>-5.519584029748648</v>
      </c>
      <c r="BZ91" s="8">
        <f t="shared" si="58"/>
        <v>120.94515014726539</v>
      </c>
      <c r="CA91" s="6">
        <f t="shared" si="59"/>
        <v>3.5197651472653888</v>
      </c>
      <c r="CB91" s="16"/>
      <c r="CC91" s="8">
        <f t="shared" si="78"/>
        <v>-7.1378903572372279</v>
      </c>
      <c r="CD91" s="8">
        <f t="shared" si="60"/>
        <v>119.32684381977681</v>
      </c>
      <c r="CE91" s="6">
        <f t="shared" si="61"/>
        <v>1.9014588197768063</v>
      </c>
      <c r="CF91" s="17"/>
      <c r="CG91" s="8">
        <f t="shared" si="79"/>
        <v>-7.9696326957944557</v>
      </c>
      <c r="CH91" s="8">
        <f t="shared" si="62"/>
        <v>118.49510148121958</v>
      </c>
      <c r="CI91" s="6">
        <f t="shared" si="63"/>
        <v>1.0697164812195723</v>
      </c>
      <c r="CJ91" s="16"/>
      <c r="CK91" s="17"/>
      <c r="CL91" s="15"/>
      <c r="CM91" s="16"/>
      <c r="CN91" s="17"/>
      <c r="CO91" s="15"/>
      <c r="CP91" s="16"/>
      <c r="CQ91" s="17"/>
      <c r="CR91" s="15"/>
      <c r="CS91" s="16"/>
      <c r="CT91" s="17"/>
      <c r="CU91" s="15"/>
      <c r="CV91" s="16"/>
      <c r="CW91" s="17"/>
      <c r="CX91" s="15"/>
      <c r="CY91" s="16"/>
      <c r="CZ91" s="17"/>
      <c r="DA91" s="15"/>
      <c r="DB91" s="16"/>
      <c r="DC91" s="17"/>
      <c r="DD91" s="15"/>
      <c r="DE91" s="16"/>
      <c r="DF91" s="17"/>
    </row>
    <row r="92" spans="1:110" x14ac:dyDescent="0.2">
      <c r="A92" s="3">
        <v>43910</v>
      </c>
      <c r="B92" s="4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  <c r="W92" s="8">
        <f t="shared" si="64"/>
        <v>64.414112151853374</v>
      </c>
      <c r="X92" s="6">
        <f t="shared" si="40"/>
        <v>0.14024161793325673</v>
      </c>
      <c r="Z92" s="8">
        <f t="shared" si="65"/>
        <v>62.051460269187039</v>
      </c>
      <c r="AA92" s="6">
        <f t="shared" si="41"/>
        <v>9.8418577681556207E-2</v>
      </c>
      <c r="AC92" s="24">
        <f t="shared" si="66"/>
        <v>61.046726108919422</v>
      </c>
      <c r="AD92" s="6">
        <f t="shared" si="42"/>
        <v>8.0633038671167223E-2</v>
      </c>
      <c r="AF92" s="8">
        <f t="shared" si="67"/>
        <v>60.466532796742634</v>
      </c>
      <c r="AG92" s="6">
        <f t="shared" si="43"/>
        <v>7.0362609740455301E-2</v>
      </c>
      <c r="AH92" s="9"/>
      <c r="AI92" s="9"/>
      <c r="AJ92" s="9"/>
      <c r="AK92" s="9"/>
      <c r="AL92" s="8">
        <f t="shared" si="68"/>
        <v>137.07105860866258</v>
      </c>
      <c r="AM92" s="6">
        <f t="shared" si="44"/>
        <v>0.23433261882109008</v>
      </c>
      <c r="AO92" s="8">
        <f t="shared" si="69"/>
        <v>127.29193453034711</v>
      </c>
      <c r="AP92" s="6">
        <f t="shared" si="45"/>
        <v>0.1462710545792518</v>
      </c>
      <c r="AR92" s="24">
        <f t="shared" si="70"/>
        <v>121.94505958850702</v>
      </c>
      <c r="AS92" s="6">
        <f t="shared" si="46"/>
        <v>9.8122143959740171E-2</v>
      </c>
      <c r="AU92" s="8">
        <f t="shared" si="71"/>
        <v>118.081412586521</v>
      </c>
      <c r="AV92" s="6">
        <f t="shared" si="47"/>
        <v>6.3329784649397244E-2</v>
      </c>
      <c r="BB92" s="8">
        <f t="shared" si="72"/>
        <v>-0.96246668098880483</v>
      </c>
      <c r="BC92" s="8">
        <f t="shared" si="48"/>
        <v>60.084259427930618</v>
      </c>
      <c r="BD92" s="6">
        <f t="shared" si="49"/>
        <v>3.5926254279306207</v>
      </c>
      <c r="BF92" s="8">
        <f t="shared" si="73"/>
        <v>-0.97518315555387436</v>
      </c>
      <c r="BG92" s="8">
        <f t="shared" si="50"/>
        <v>60.071542953365551</v>
      </c>
      <c r="BH92" s="6">
        <f t="shared" si="51"/>
        <v>3.5799089533655533</v>
      </c>
      <c r="BI92" s="16"/>
      <c r="BJ92" s="8">
        <f t="shared" si="74"/>
        <v>-0.82170249824046371</v>
      </c>
      <c r="BK92" s="8">
        <f t="shared" si="52"/>
        <v>60.22502361067896</v>
      </c>
      <c r="BL92" s="6">
        <f t="shared" si="53"/>
        <v>3.7333896106789624</v>
      </c>
      <c r="BM92" s="17"/>
      <c r="BN92" s="8">
        <f t="shared" si="75"/>
        <v>-0.75330685721277479</v>
      </c>
      <c r="BO92" s="8">
        <f t="shared" si="54"/>
        <v>60.293419251706645</v>
      </c>
      <c r="BP92" s="6">
        <f t="shared" si="55"/>
        <v>3.8017852517066473</v>
      </c>
      <c r="BQ92" s="9"/>
      <c r="BR92" s="9"/>
      <c r="BS92" s="9"/>
      <c r="BT92" s="9"/>
      <c r="BU92" s="8">
        <f t="shared" si="76"/>
        <v>-4.441511777567662</v>
      </c>
      <c r="BV92" s="8">
        <f t="shared" si="56"/>
        <v>117.50354781093935</v>
      </c>
      <c r="BW92" s="6">
        <f t="shared" si="57"/>
        <v>6.4548268109393518</v>
      </c>
      <c r="BY92" s="8">
        <f t="shared" si="77"/>
        <v>-5.189613914138909</v>
      </c>
      <c r="BZ92" s="8">
        <f t="shared" si="58"/>
        <v>116.75544567436812</v>
      </c>
      <c r="CA92" s="6">
        <f t="shared" si="59"/>
        <v>5.7067246743681181</v>
      </c>
      <c r="CB92" s="16"/>
      <c r="CC92" s="8">
        <f t="shared" si="78"/>
        <v>-5.409867949875288</v>
      </c>
      <c r="CD92" s="8">
        <f t="shared" si="60"/>
        <v>116.53519163863173</v>
      </c>
      <c r="CE92" s="6">
        <f t="shared" si="61"/>
        <v>5.4864706386317295</v>
      </c>
      <c r="CF92" s="17"/>
      <c r="CG92" s="8">
        <f t="shared" si="79"/>
        <v>-4.9336695613815085</v>
      </c>
      <c r="CH92" s="8">
        <f t="shared" si="62"/>
        <v>117.01139002712551</v>
      </c>
      <c r="CI92" s="6">
        <f t="shared" si="63"/>
        <v>5.9626690271255143</v>
      </c>
      <c r="CJ92" s="16"/>
      <c r="CK92" s="17"/>
      <c r="CL92" s="15"/>
      <c r="CM92" s="16"/>
      <c r="CN92" s="17"/>
      <c r="CO92" s="15"/>
      <c r="CP92" s="16"/>
      <c r="CQ92" s="17"/>
      <c r="CR92" s="15"/>
      <c r="CS92" s="16"/>
      <c r="CT92" s="17"/>
      <c r="CU92" s="15"/>
      <c r="CV92" s="16"/>
      <c r="CW92" s="17"/>
      <c r="CX92" s="15"/>
      <c r="CY92" s="16"/>
      <c r="CZ92" s="17"/>
      <c r="DA92" s="15"/>
      <c r="DB92" s="16"/>
      <c r="DC92" s="17"/>
      <c r="DD92" s="15"/>
      <c r="DE92" s="16"/>
      <c r="DF92" s="17"/>
    </row>
    <row r="93" spans="1:110" x14ac:dyDescent="0.2">
      <c r="A93" s="3">
        <v>43913</v>
      </c>
      <c r="B93" s="4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  <c r="W93" s="8">
        <f t="shared" si="64"/>
        <v>62.988066084519765</v>
      </c>
      <c r="X93" s="6">
        <f t="shared" si="40"/>
        <v>0.13919941473338368</v>
      </c>
      <c r="Z93" s="8">
        <f t="shared" si="65"/>
        <v>60.21671760035531</v>
      </c>
      <c r="AA93" s="6">
        <f t="shared" si="41"/>
        <v>8.9076926976003473E-2</v>
      </c>
      <c r="AC93" s="24">
        <f t="shared" si="66"/>
        <v>58.76918005445971</v>
      </c>
      <c r="AD93" s="6">
        <f t="shared" si="42"/>
        <v>6.2896826083937193E-2</v>
      </c>
      <c r="AF93" s="8">
        <f t="shared" si="67"/>
        <v>57.286613759348526</v>
      </c>
      <c r="AG93" s="6">
        <f t="shared" si="43"/>
        <v>3.608319676203009E-2</v>
      </c>
      <c r="AH93" s="9"/>
      <c r="AI93" s="9"/>
      <c r="AJ93" s="9"/>
      <c r="AK93" s="9"/>
      <c r="AL93" s="8">
        <f t="shared" si="68"/>
        <v>132.38703783910333</v>
      </c>
      <c r="AM93" s="6">
        <f t="shared" si="44"/>
        <v>0.29132672386760455</v>
      </c>
      <c r="AO93" s="8">
        <f t="shared" si="69"/>
        <v>121.93167406533256</v>
      </c>
      <c r="AP93" s="6">
        <f t="shared" si="45"/>
        <v>0.18934324520380785</v>
      </c>
      <c r="AR93" s="24">
        <f t="shared" si="70"/>
        <v>116.49689029425352</v>
      </c>
      <c r="AS93" s="6">
        <f t="shared" si="46"/>
        <v>0.13633139724203266</v>
      </c>
      <c r="AU93" s="8">
        <f t="shared" si="71"/>
        <v>112.45525931730421</v>
      </c>
      <c r="AV93" s="6">
        <f t="shared" si="47"/>
        <v>9.6908609530075782E-2</v>
      </c>
      <c r="BB93" s="8">
        <f t="shared" si="72"/>
        <v>-1.2254825556829865</v>
      </c>
      <c r="BC93" s="8">
        <f t="shared" si="48"/>
        <v>57.543697498776723</v>
      </c>
      <c r="BD93" s="6">
        <f t="shared" si="49"/>
        <v>2.2521784987767219</v>
      </c>
      <c r="BF93" s="8">
        <f t="shared" si="73"/>
        <v>-1.4049629121928009</v>
      </c>
      <c r="BG93" s="8">
        <f t="shared" si="50"/>
        <v>57.364217142266909</v>
      </c>
      <c r="BH93" s="6">
        <f t="shared" si="51"/>
        <v>2.0726981422669084</v>
      </c>
      <c r="BI93" s="16"/>
      <c r="BJ93" s="8">
        <f t="shared" si="74"/>
        <v>-1.7825592453451677</v>
      </c>
      <c r="BK93" s="8">
        <f t="shared" si="52"/>
        <v>56.986620809114541</v>
      </c>
      <c r="BL93" s="6">
        <f t="shared" si="53"/>
        <v>1.69510180911454</v>
      </c>
      <c r="BM93" s="17"/>
      <c r="BN93" s="8">
        <f t="shared" si="75"/>
        <v>-2.0946373507900802</v>
      </c>
      <c r="BO93" s="8">
        <f t="shared" si="54"/>
        <v>56.67454270366963</v>
      </c>
      <c r="BP93" s="6">
        <f t="shared" si="55"/>
        <v>1.3830237036696289</v>
      </c>
      <c r="BQ93" s="9"/>
      <c r="BR93" s="9"/>
      <c r="BS93" s="9"/>
      <c r="BT93" s="9"/>
      <c r="BU93" s="8">
        <f t="shared" si="76"/>
        <v>-4.6428432809048301</v>
      </c>
      <c r="BV93" s="8">
        <f t="shared" si="56"/>
        <v>111.85404701334869</v>
      </c>
      <c r="BW93" s="6">
        <f t="shared" si="57"/>
        <v>9.3338750133486883</v>
      </c>
      <c r="BY93" s="8">
        <f t="shared" si="77"/>
        <v>-5.2749371895767245</v>
      </c>
      <c r="BZ93" s="8">
        <f t="shared" si="58"/>
        <v>111.2219531046768</v>
      </c>
      <c r="CA93" s="6">
        <f t="shared" si="59"/>
        <v>8.7017811046767974</v>
      </c>
      <c r="CB93" s="16"/>
      <c r="CC93" s="8">
        <f t="shared" si="78"/>
        <v>-5.4351468371649103</v>
      </c>
      <c r="CD93" s="8">
        <f t="shared" si="60"/>
        <v>111.06174345708861</v>
      </c>
      <c r="CE93" s="6">
        <f t="shared" si="61"/>
        <v>8.5415714570886081</v>
      </c>
      <c r="CF93" s="17"/>
      <c r="CG93" s="8">
        <f t="shared" si="79"/>
        <v>-5.3864293263088641</v>
      </c>
      <c r="CH93" s="8">
        <f t="shared" si="62"/>
        <v>111.11046096794465</v>
      </c>
      <c r="CI93" s="6">
        <f t="shared" si="63"/>
        <v>8.5902889679446446</v>
      </c>
      <c r="CJ93" s="16"/>
      <c r="CK93" s="17"/>
      <c r="CL93" s="15"/>
      <c r="CM93" s="16"/>
      <c r="CN93" s="17"/>
      <c r="CO93" s="15"/>
      <c r="CP93" s="16"/>
      <c r="CQ93" s="17"/>
      <c r="CR93" s="15"/>
      <c r="CS93" s="16"/>
      <c r="CT93" s="17"/>
      <c r="CU93" s="15"/>
      <c r="CV93" s="16"/>
      <c r="CW93" s="17"/>
      <c r="CX93" s="15"/>
      <c r="CY93" s="16"/>
      <c r="CZ93" s="17"/>
      <c r="DA93" s="15"/>
      <c r="DB93" s="16"/>
      <c r="DC93" s="17"/>
      <c r="DD93" s="15"/>
      <c r="DE93" s="16"/>
      <c r="DF93" s="17"/>
    </row>
    <row r="94" spans="1:110" x14ac:dyDescent="0.2">
      <c r="A94" s="3">
        <v>43914</v>
      </c>
      <c r="B94" s="4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  <c r="W94" s="8">
        <f t="shared" si="64"/>
        <v>61.602687609306216</v>
      </c>
      <c r="X94" s="6">
        <f t="shared" si="40"/>
        <v>1.2558241696118423E-2</v>
      </c>
      <c r="Z94" s="8">
        <f t="shared" si="65"/>
        <v>58.591402062238053</v>
      </c>
      <c r="AA94" s="6">
        <f t="shared" si="41"/>
        <v>3.6938007852637463E-2</v>
      </c>
      <c r="AC94" s="24">
        <f t="shared" si="66"/>
        <v>57.030349527229859</v>
      </c>
      <c r="AD94" s="6">
        <f t="shared" si="42"/>
        <v>6.2596898258003131E-2</v>
      </c>
      <c r="AF94" s="8">
        <f t="shared" si="67"/>
        <v>55.690537951869707</v>
      </c>
      <c r="AG94" s="6">
        <f t="shared" si="43"/>
        <v>8.461926944990282E-2</v>
      </c>
      <c r="AH94" s="9"/>
      <c r="AI94" s="9"/>
      <c r="AJ94" s="9"/>
      <c r="AK94" s="9"/>
      <c r="AL94" s="8">
        <f t="shared" si="68"/>
        <v>127.01100198806473</v>
      </c>
      <c r="AM94" s="6">
        <f t="shared" si="44"/>
        <v>7.6653797146112118E-2</v>
      </c>
      <c r="AO94" s="8">
        <f t="shared" si="69"/>
        <v>115.52587838377281</v>
      </c>
      <c r="AP94" s="6">
        <f t="shared" si="45"/>
        <v>2.0703925773161731E-2</v>
      </c>
      <c r="AR94" s="24">
        <f t="shared" si="70"/>
        <v>109.50853114712676</v>
      </c>
      <c r="AS94" s="6">
        <f t="shared" si="46"/>
        <v>7.1712103408752906E-2</v>
      </c>
      <c r="AU94" s="8">
        <f t="shared" si="71"/>
        <v>104.50718946346085</v>
      </c>
      <c r="AV94" s="6">
        <f t="shared" si="47"/>
        <v>0.11410774969339554</v>
      </c>
      <c r="BB94" s="8">
        <f t="shared" si="72"/>
        <v>-1.3281521499923594</v>
      </c>
      <c r="BC94" s="8">
        <f t="shared" si="48"/>
        <v>55.702197377237496</v>
      </c>
      <c r="BD94" s="6">
        <f t="shared" si="49"/>
        <v>5.1364636227625056</v>
      </c>
      <c r="BF94" s="8">
        <f t="shared" si="73"/>
        <v>-1.5151392251550273</v>
      </c>
      <c r="BG94" s="8">
        <f t="shared" si="50"/>
        <v>55.515210302074834</v>
      </c>
      <c r="BH94" s="6">
        <f t="shared" si="51"/>
        <v>5.3234506979251677</v>
      </c>
      <c r="BI94" s="16"/>
      <c r="BJ94" s="8">
        <f t="shared" si="74"/>
        <v>-1.7536982913890586</v>
      </c>
      <c r="BK94" s="8">
        <f t="shared" si="52"/>
        <v>55.276651235840802</v>
      </c>
      <c r="BL94" s="6">
        <f t="shared" si="53"/>
        <v>5.5620097641591997</v>
      </c>
      <c r="BM94" s="17"/>
      <c r="BN94" s="8">
        <f t="shared" si="75"/>
        <v>-1.7815273460570784</v>
      </c>
      <c r="BO94" s="8">
        <f t="shared" si="54"/>
        <v>55.248822181172784</v>
      </c>
      <c r="BP94" s="6">
        <f t="shared" si="55"/>
        <v>5.5898388188272179</v>
      </c>
      <c r="BQ94" s="9"/>
      <c r="BR94" s="9"/>
      <c r="BS94" s="9"/>
      <c r="BT94" s="9"/>
      <c r="BU94" s="8">
        <f t="shared" si="76"/>
        <v>-5.1119464541492157</v>
      </c>
      <c r="BV94" s="8">
        <f t="shared" si="56"/>
        <v>104.39658469297754</v>
      </c>
      <c r="BW94" s="6">
        <f t="shared" si="57"/>
        <v>13.571700307022454</v>
      </c>
      <c r="BY94" s="8">
        <f t="shared" si="77"/>
        <v>-5.8403664355682352</v>
      </c>
      <c r="BZ94" s="8">
        <f t="shared" si="58"/>
        <v>103.66816471155852</v>
      </c>
      <c r="CA94" s="6">
        <f t="shared" si="59"/>
        <v>14.300120288441477</v>
      </c>
      <c r="CB94" s="16"/>
      <c r="CC94" s="8">
        <f t="shared" si="78"/>
        <v>-6.4602669617397304</v>
      </c>
      <c r="CD94" s="8">
        <f t="shared" si="60"/>
        <v>103.04826418538703</v>
      </c>
      <c r="CE94" s="6">
        <f t="shared" si="61"/>
        <v>14.920020814612968</v>
      </c>
      <c r="CF94" s="17"/>
      <c r="CG94" s="8">
        <f t="shared" si="79"/>
        <v>-6.7961275686286102</v>
      </c>
      <c r="CH94" s="8">
        <f t="shared" si="62"/>
        <v>102.71240357849815</v>
      </c>
      <c r="CI94" s="6">
        <f t="shared" si="63"/>
        <v>15.25588142150184</v>
      </c>
      <c r="CJ94" s="16"/>
      <c r="CK94" s="17"/>
      <c r="CL94" s="15"/>
      <c r="CM94" s="16"/>
      <c r="CN94" s="17"/>
      <c r="CO94" s="15"/>
      <c r="CP94" s="16"/>
      <c r="CQ94" s="17"/>
      <c r="CR94" s="15"/>
      <c r="CS94" s="16"/>
      <c r="CT94" s="17"/>
      <c r="CU94" s="15"/>
      <c r="CV94" s="16"/>
      <c r="CW94" s="17"/>
      <c r="CX94" s="15"/>
      <c r="CY94" s="16"/>
      <c r="CZ94" s="17"/>
      <c r="DA94" s="15"/>
      <c r="DB94" s="16"/>
      <c r="DC94" s="17"/>
      <c r="DD94" s="15"/>
      <c r="DE94" s="16"/>
      <c r="DF94" s="17"/>
    </row>
    <row r="95" spans="1:110" x14ac:dyDescent="0.2">
      <c r="A95" s="3">
        <v>43915</v>
      </c>
      <c r="B95" s="4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  <c r="W95" s="8">
        <f t="shared" si="64"/>
        <v>61.465162819631104</v>
      </c>
      <c r="X95" s="6">
        <f t="shared" si="40"/>
        <v>1.5894048268815537E-2</v>
      </c>
      <c r="Z95" s="8">
        <f t="shared" si="65"/>
        <v>59.332997511699496</v>
      </c>
      <c r="AA95" s="6">
        <f t="shared" si="41"/>
        <v>1.9346304914811915E-2</v>
      </c>
      <c r="AC95" s="24">
        <f t="shared" si="66"/>
        <v>58.93450526361493</v>
      </c>
      <c r="AD95" s="6">
        <f t="shared" si="42"/>
        <v>2.5932570769151678E-2</v>
      </c>
      <c r="AF95" s="8">
        <f t="shared" si="67"/>
        <v>59.809036390373947</v>
      </c>
      <c r="AG95" s="6">
        <f t="shared" si="43"/>
        <v>1.1478351078765469E-2</v>
      </c>
      <c r="AH95" s="9"/>
      <c r="AI95" s="9"/>
      <c r="AJ95" s="9"/>
      <c r="AK95" s="9"/>
      <c r="AL95" s="8">
        <f t="shared" si="68"/>
        <v>125.38331293021308</v>
      </c>
      <c r="AM95" s="6">
        <f t="shared" si="44"/>
        <v>2.0270481262233693E-2</v>
      </c>
      <c r="AO95" s="8">
        <f t="shared" si="69"/>
        <v>116.33187256712777</v>
      </c>
      <c r="AP95" s="6">
        <f t="shared" si="45"/>
        <v>9.0997303704267632E-2</v>
      </c>
      <c r="AR95" s="24">
        <f t="shared" si="70"/>
        <v>113.73840807356338</v>
      </c>
      <c r="AS95" s="6">
        <f t="shared" si="46"/>
        <v>0.11126231075155761</v>
      </c>
      <c r="AU95" s="8">
        <f t="shared" si="71"/>
        <v>115.27606589269217</v>
      </c>
      <c r="AV95" s="6">
        <f t="shared" si="47"/>
        <v>9.9247244951239239E-2</v>
      </c>
      <c r="BB95" s="8">
        <f t="shared" si="72"/>
        <v>-0.68169057271687339</v>
      </c>
      <c r="BC95" s="8">
        <f t="shared" si="48"/>
        <v>58.252814690898056</v>
      </c>
      <c r="BD95" s="6">
        <f t="shared" si="49"/>
        <v>2.2507023091019462</v>
      </c>
      <c r="BF95" s="8">
        <f t="shared" si="73"/>
        <v>-0.38677188784679473</v>
      </c>
      <c r="BG95" s="8">
        <f t="shared" si="50"/>
        <v>58.547733375768132</v>
      </c>
      <c r="BH95" s="6">
        <f t="shared" si="51"/>
        <v>1.95578362423187</v>
      </c>
      <c r="BI95" s="16"/>
      <c r="BJ95" s="8">
        <f t="shared" si="74"/>
        <v>0.66048536694186721</v>
      </c>
      <c r="BK95" s="8">
        <f t="shared" si="52"/>
        <v>59.594990630556801</v>
      </c>
      <c r="BL95" s="6">
        <f t="shared" si="53"/>
        <v>0.90852636944320153</v>
      </c>
      <c r="BM95" s="17"/>
      <c r="BN95" s="8">
        <f t="shared" si="75"/>
        <v>1.4618737664920134</v>
      </c>
      <c r="BO95" s="8">
        <f t="shared" si="54"/>
        <v>60.396379030106942</v>
      </c>
      <c r="BP95" s="6">
        <f t="shared" si="55"/>
        <v>0.1071379698930599</v>
      </c>
      <c r="BQ95" s="9"/>
      <c r="BR95" s="9"/>
      <c r="BS95" s="9"/>
      <c r="BT95" s="9"/>
      <c r="BU95" s="8">
        <f t="shared" si="76"/>
        <v>-3.2435817780320488</v>
      </c>
      <c r="BV95" s="8">
        <f t="shared" si="56"/>
        <v>110.49482629553133</v>
      </c>
      <c r="BW95" s="6">
        <f t="shared" si="57"/>
        <v>17.48265170446868</v>
      </c>
      <c r="BY95" s="8">
        <f t="shared" si="77"/>
        <v>-2.5171861261066333</v>
      </c>
      <c r="BZ95" s="8">
        <f t="shared" si="58"/>
        <v>111.22122194745674</v>
      </c>
      <c r="CA95" s="6">
        <f t="shared" si="59"/>
        <v>16.756256052543264</v>
      </c>
      <c r="CB95" s="16"/>
      <c r="CC95" s="8">
        <f t="shared" si="78"/>
        <v>0.59522800445665958</v>
      </c>
      <c r="CD95" s="8">
        <f t="shared" si="60"/>
        <v>114.33363607802004</v>
      </c>
      <c r="CE95" s="6">
        <f t="shared" si="61"/>
        <v>13.64384192197997</v>
      </c>
      <c r="CF95" s="17"/>
      <c r="CG95" s="8">
        <f t="shared" si="79"/>
        <v>2.90675638702879</v>
      </c>
      <c r="CH95" s="8">
        <f t="shared" si="62"/>
        <v>116.64516446059217</v>
      </c>
      <c r="CI95" s="6">
        <f t="shared" si="63"/>
        <v>11.332313539407835</v>
      </c>
      <c r="CJ95" s="16"/>
      <c r="CK95" s="17"/>
      <c r="CL95" s="15"/>
      <c r="CM95" s="16"/>
      <c r="CN95" s="17"/>
      <c r="CO95" s="15"/>
      <c r="CP95" s="16"/>
      <c r="CQ95" s="17"/>
      <c r="CR95" s="15"/>
      <c r="CS95" s="16"/>
      <c r="CT95" s="17"/>
      <c r="CU95" s="15"/>
      <c r="CV95" s="16"/>
      <c r="CW95" s="17"/>
      <c r="CX95" s="15"/>
      <c r="CY95" s="16"/>
      <c r="CZ95" s="17"/>
      <c r="DA95" s="15"/>
      <c r="DB95" s="16"/>
      <c r="DC95" s="17"/>
      <c r="DD95" s="15"/>
      <c r="DE95" s="16"/>
      <c r="DF95" s="17"/>
    </row>
    <row r="96" spans="1:110" x14ac:dyDescent="0.2">
      <c r="A96" s="3">
        <v>43916</v>
      </c>
      <c r="B96" s="4">
        <v>95</v>
      </c>
      <c r="C96" s="1">
        <v>63.687393</v>
      </c>
      <c r="D96" s="2">
        <v>252087200</v>
      </c>
      <c r="E96" s="1">
        <v>135.627487</v>
      </c>
      <c r="F96" s="2">
        <v>5594400</v>
      </c>
      <c r="W96" s="8">
        <f t="shared" si="64"/>
        <v>61.292066572097511</v>
      </c>
      <c r="X96" s="6">
        <f t="shared" si="40"/>
        <v>3.7610684235457548E-2</v>
      </c>
      <c r="Z96" s="8">
        <f t="shared" si="65"/>
        <v>59.71926894283866</v>
      </c>
      <c r="AA96" s="6">
        <f t="shared" si="41"/>
        <v>6.2306272407183318E-2</v>
      </c>
      <c r="AC96" s="24">
        <f t="shared" si="66"/>
        <v>59.719011131807463</v>
      </c>
      <c r="AD96" s="6">
        <f t="shared" si="42"/>
        <v>6.2310320477280919E-2</v>
      </c>
      <c r="AF96" s="8">
        <f t="shared" si="67"/>
        <v>60.364620878074788</v>
      </c>
      <c r="AG96" s="6">
        <f t="shared" si="43"/>
        <v>5.2173153357450382E-2</v>
      </c>
      <c r="AH96" s="9"/>
      <c r="AI96" s="9"/>
      <c r="AJ96" s="9"/>
      <c r="AK96" s="9"/>
      <c r="AL96" s="8">
        <f t="shared" si="68"/>
        <v>125.85026264277474</v>
      </c>
      <c r="AM96" s="6">
        <f t="shared" si="44"/>
        <v>7.2088811593370189E-2</v>
      </c>
      <c r="AO96" s="8">
        <f t="shared" si="69"/>
        <v>120.1749223599756</v>
      </c>
      <c r="AP96" s="6">
        <f t="shared" si="45"/>
        <v>0.11393387123676785</v>
      </c>
      <c r="AR96" s="24">
        <f t="shared" si="70"/>
        <v>120.85794303678169</v>
      </c>
      <c r="AS96" s="6">
        <f t="shared" si="46"/>
        <v>0.1088978664274618</v>
      </c>
      <c r="AU96" s="8">
        <f t="shared" si="71"/>
        <v>125.43719557853845</v>
      </c>
      <c r="AV96" s="6">
        <f t="shared" si="47"/>
        <v>7.5134411518378658E-2</v>
      </c>
      <c r="BB96" s="8">
        <f t="shared" si="72"/>
        <v>-0.38845128453499228</v>
      </c>
      <c r="BC96" s="8">
        <f t="shared" si="48"/>
        <v>59.330559847272468</v>
      </c>
      <c r="BD96" s="6">
        <f t="shared" si="49"/>
        <v>4.3568331527275319</v>
      </c>
      <c r="BF96" s="8">
        <f t="shared" si="73"/>
        <v>-2.5022835381677266E-4</v>
      </c>
      <c r="BG96" s="8">
        <f t="shared" si="50"/>
        <v>59.718760903453649</v>
      </c>
      <c r="BH96" s="6">
        <f t="shared" si="51"/>
        <v>3.9686320965463509</v>
      </c>
      <c r="BI96" s="16"/>
      <c r="BJ96" s="8">
        <f t="shared" si="74"/>
        <v>0.74233889776730622</v>
      </c>
      <c r="BK96" s="8">
        <f t="shared" si="52"/>
        <v>60.461350029574767</v>
      </c>
      <c r="BL96" s="6">
        <f t="shared" si="53"/>
        <v>3.2260429704252331</v>
      </c>
      <c r="BM96" s="17"/>
      <c r="BN96" s="8">
        <f t="shared" si="75"/>
        <v>0.86579001598847005</v>
      </c>
      <c r="BO96" s="8">
        <f t="shared" si="54"/>
        <v>60.584801147795936</v>
      </c>
      <c r="BP96" s="6">
        <f t="shared" si="55"/>
        <v>3.1025918522040641</v>
      </c>
      <c r="BQ96" s="9"/>
      <c r="BR96" s="9"/>
      <c r="BS96" s="9"/>
      <c r="BT96" s="9"/>
      <c r="BU96" s="8">
        <f t="shared" si="76"/>
        <v>-1.1709584297819764</v>
      </c>
      <c r="BV96" s="8">
        <f t="shared" si="56"/>
        <v>119.68698460699972</v>
      </c>
      <c r="BW96" s="6">
        <f t="shared" si="57"/>
        <v>15.940502393000287</v>
      </c>
      <c r="BY96" s="8">
        <f t="shared" si="77"/>
        <v>0.66293183337059958</v>
      </c>
      <c r="BZ96" s="8">
        <f t="shared" si="58"/>
        <v>121.52087487015228</v>
      </c>
      <c r="CA96" s="6">
        <f t="shared" si="59"/>
        <v>14.106612129847719</v>
      </c>
      <c r="CB96" s="16"/>
      <c r="CC96" s="8">
        <f t="shared" si="78"/>
        <v>4.9012705972393515</v>
      </c>
      <c r="CD96" s="8">
        <f t="shared" si="60"/>
        <v>125.75921363402104</v>
      </c>
      <c r="CE96" s="6">
        <f t="shared" si="61"/>
        <v>9.8682733659789648</v>
      </c>
      <c r="CF96" s="17"/>
      <c r="CG96" s="8">
        <f t="shared" si="79"/>
        <v>6.6140015340755713</v>
      </c>
      <c r="CH96" s="8">
        <f t="shared" si="62"/>
        <v>127.47194457085726</v>
      </c>
      <c r="CI96" s="6">
        <f t="shared" si="63"/>
        <v>8.1555424291427414</v>
      </c>
      <c r="CJ96" s="16"/>
      <c r="CK96" s="17"/>
      <c r="CL96" s="15"/>
      <c r="CM96" s="16"/>
      <c r="CN96" s="17"/>
      <c r="CO96" s="15"/>
      <c r="CP96" s="16"/>
      <c r="CQ96" s="17"/>
      <c r="CR96" s="15"/>
      <c r="CS96" s="16"/>
      <c r="CT96" s="17"/>
      <c r="CU96" s="15"/>
      <c r="CV96" s="16"/>
      <c r="CW96" s="17"/>
      <c r="CX96" s="15"/>
      <c r="CY96" s="16"/>
      <c r="CZ96" s="17"/>
      <c r="DA96" s="15"/>
      <c r="DB96" s="16"/>
      <c r="DC96" s="17"/>
      <c r="DD96" s="15"/>
      <c r="DE96" s="16"/>
      <c r="DF96" s="17"/>
    </row>
    <row r="97" spans="1:110" x14ac:dyDescent="0.2">
      <c r="A97" s="3">
        <v>43917</v>
      </c>
      <c r="B97" s="4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  <c r="W97" s="8">
        <f t="shared" si="64"/>
        <v>61.723225329119956</v>
      </c>
      <c r="X97" s="6">
        <f t="shared" si="40"/>
        <v>1.101760499037829E-2</v>
      </c>
      <c r="Z97" s="8">
        <f t="shared" si="65"/>
        <v>61.028749881701899</v>
      </c>
      <c r="AA97" s="6">
        <f t="shared" si="41"/>
        <v>3.5780353419817969E-4</v>
      </c>
      <c r="AC97" s="24">
        <f t="shared" si="66"/>
        <v>61.703202065903731</v>
      </c>
      <c r="AD97" s="6">
        <f t="shared" si="42"/>
        <v>1.068962680205429E-2</v>
      </c>
      <c r="AF97" s="8">
        <f t="shared" si="67"/>
        <v>63.022838575614955</v>
      </c>
      <c r="AG97" s="6">
        <f t="shared" si="43"/>
        <v>3.2305084134233948E-2</v>
      </c>
      <c r="AH97" s="9"/>
      <c r="AI97" s="9"/>
      <c r="AJ97" s="9"/>
      <c r="AK97" s="9"/>
      <c r="AL97" s="8">
        <f t="shared" si="68"/>
        <v>127.61016302707529</v>
      </c>
      <c r="AM97" s="6">
        <f t="shared" si="44"/>
        <v>1.5175857277475694E-2</v>
      </c>
      <c r="AO97" s="8">
        <f t="shared" si="69"/>
        <v>125.27426869118364</v>
      </c>
      <c r="AP97" s="6">
        <f t="shared" si="45"/>
        <v>3.3202988363788988E-2</v>
      </c>
      <c r="AR97" s="24">
        <f t="shared" si="70"/>
        <v>128.24271501839084</v>
      </c>
      <c r="AS97" s="6">
        <f t="shared" si="46"/>
        <v>1.0294173422541736E-2</v>
      </c>
      <c r="AU97" s="8">
        <f t="shared" si="71"/>
        <v>133.5894287157077</v>
      </c>
      <c r="AV97" s="6">
        <f t="shared" si="47"/>
        <v>3.0968784075801451E-2</v>
      </c>
      <c r="BB97" s="8">
        <f t="shared" si="72"/>
        <v>8.6077159191259911E-2</v>
      </c>
      <c r="BC97" s="8">
        <f t="shared" si="48"/>
        <v>61.789279225094994</v>
      </c>
      <c r="BD97" s="6">
        <f t="shared" si="49"/>
        <v>0.73868522509499712</v>
      </c>
      <c r="BF97" s="8">
        <f t="shared" si="73"/>
        <v>0.65461535525471148</v>
      </c>
      <c r="BG97" s="8">
        <f t="shared" si="50"/>
        <v>62.357817421158444</v>
      </c>
      <c r="BH97" s="6">
        <f t="shared" si="51"/>
        <v>1.3072234211584473</v>
      </c>
      <c r="BI97" s="16"/>
      <c r="BJ97" s="8">
        <f t="shared" si="74"/>
        <v>1.5619612417444215</v>
      </c>
      <c r="BK97" s="8">
        <f t="shared" si="52"/>
        <v>63.265163307648152</v>
      </c>
      <c r="BL97" s="6">
        <f t="shared" si="53"/>
        <v>2.214569307648155</v>
      </c>
      <c r="BM97" s="17"/>
      <c r="BN97" s="8">
        <f t="shared" si="75"/>
        <v>1.8499828239233327</v>
      </c>
      <c r="BO97" s="8">
        <f t="shared" si="54"/>
        <v>63.553184889827065</v>
      </c>
      <c r="BP97" s="6">
        <f t="shared" si="55"/>
        <v>2.5025908898270686</v>
      </c>
      <c r="BQ97" s="9"/>
      <c r="BR97" s="9"/>
      <c r="BS97" s="9"/>
      <c r="BT97" s="9"/>
      <c r="BU97" s="8">
        <f t="shared" si="76"/>
        <v>0.54018765249624856</v>
      </c>
      <c r="BV97" s="8">
        <f t="shared" si="56"/>
        <v>128.7829026708871</v>
      </c>
      <c r="BW97" s="6">
        <f t="shared" si="57"/>
        <v>0.79369632911289045</v>
      </c>
      <c r="BY97" s="8">
        <f t="shared" si="77"/>
        <v>2.8811390822893208</v>
      </c>
      <c r="BZ97" s="8">
        <f t="shared" si="58"/>
        <v>131.12385410068015</v>
      </c>
      <c r="CA97" s="6">
        <f t="shared" si="59"/>
        <v>1.5472551006801609</v>
      </c>
      <c r="CB97" s="16"/>
      <c r="CC97" s="8">
        <f t="shared" si="78"/>
        <v>6.5403815109234174</v>
      </c>
      <c r="CD97" s="8">
        <f t="shared" si="60"/>
        <v>134.78309652931426</v>
      </c>
      <c r="CE97" s="6">
        <f t="shared" si="61"/>
        <v>5.2064975293142766</v>
      </c>
      <c r="CF97" s="17"/>
      <c r="CG97" s="8">
        <f t="shared" si="79"/>
        <v>7.2922795279051194</v>
      </c>
      <c r="CH97" s="8">
        <f t="shared" si="62"/>
        <v>135.53499454629596</v>
      </c>
      <c r="CI97" s="6">
        <f t="shared" si="63"/>
        <v>5.958395546295975</v>
      </c>
      <c r="CJ97" s="16"/>
      <c r="CK97" s="17"/>
      <c r="CL97" s="15"/>
      <c r="CM97" s="16"/>
      <c r="CN97" s="17"/>
      <c r="CO97" s="15"/>
      <c r="CP97" s="16"/>
      <c r="CQ97" s="17"/>
      <c r="CR97" s="15"/>
      <c r="CS97" s="16"/>
      <c r="CT97" s="17"/>
      <c r="CU97" s="15"/>
      <c r="CV97" s="16"/>
      <c r="CW97" s="17"/>
      <c r="CX97" s="15"/>
      <c r="CY97" s="16"/>
      <c r="CZ97" s="17"/>
      <c r="DA97" s="15"/>
      <c r="DB97" s="16"/>
      <c r="DC97" s="17"/>
      <c r="DD97" s="15"/>
      <c r="DE97" s="16"/>
      <c r="DF97" s="17"/>
    </row>
    <row r="98" spans="1:110" x14ac:dyDescent="0.2">
      <c r="A98" s="3">
        <v>43920</v>
      </c>
      <c r="B98" s="4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  <c r="W98" s="8">
        <f t="shared" si="64"/>
        <v>61.602151689878362</v>
      </c>
      <c r="X98" s="6">
        <f t="shared" si="40"/>
        <v>1.8962323100825011E-2</v>
      </c>
      <c r="Z98" s="8">
        <f t="shared" si="65"/>
        <v>61.035958440740266</v>
      </c>
      <c r="AA98" s="6">
        <f t="shared" si="41"/>
        <v>2.79791657690284E-2</v>
      </c>
      <c r="AC98" s="24">
        <f t="shared" si="66"/>
        <v>61.376898032951864</v>
      </c>
      <c r="AD98" s="6">
        <f t="shared" si="42"/>
        <v>2.2549573192618862E-2</v>
      </c>
      <c r="AF98" s="8">
        <f t="shared" si="67"/>
        <v>61.44504291512299</v>
      </c>
      <c r="AG98" s="6">
        <f t="shared" si="43"/>
        <v>2.1464340046311189E-2</v>
      </c>
      <c r="AH98" s="9"/>
      <c r="AI98" s="9"/>
      <c r="AJ98" s="9"/>
      <c r="AK98" s="9"/>
      <c r="AL98" s="8">
        <f t="shared" si="68"/>
        <v>127.96412150220173</v>
      </c>
      <c r="AM98" s="6">
        <f t="shared" si="44"/>
        <v>1.6041963257534923E-2</v>
      </c>
      <c r="AO98" s="8">
        <f t="shared" si="69"/>
        <v>126.69403769309304</v>
      </c>
      <c r="AP98" s="6">
        <f t="shared" si="45"/>
        <v>2.5808053600971412E-2</v>
      </c>
      <c r="AR98" s="24">
        <f t="shared" si="70"/>
        <v>128.90965700919543</v>
      </c>
      <c r="AS98" s="6">
        <f t="shared" si="46"/>
        <v>8.7714310942222738E-3</v>
      </c>
      <c r="AU98" s="8">
        <f t="shared" si="71"/>
        <v>130.37916494314152</v>
      </c>
      <c r="AV98" s="6">
        <f t="shared" si="47"/>
        <v>2.5280966537816274E-3</v>
      </c>
      <c r="BB98" s="8">
        <f t="shared" si="72"/>
        <v>3.6009207626344492E-3</v>
      </c>
      <c r="BC98" s="8">
        <f t="shared" si="48"/>
        <v>61.3804989537145</v>
      </c>
      <c r="BD98" s="6">
        <f t="shared" si="49"/>
        <v>1.4123510462855009</v>
      </c>
      <c r="BF98" s="8">
        <f t="shared" si="73"/>
        <v>0.33091195714654043</v>
      </c>
      <c r="BG98" s="8">
        <f t="shared" si="50"/>
        <v>61.707809990098404</v>
      </c>
      <c r="BH98" s="6">
        <f t="shared" si="51"/>
        <v>1.0850400099015971</v>
      </c>
      <c r="BI98" s="16"/>
      <c r="BJ98" s="8">
        <f t="shared" si="74"/>
        <v>0.31570616044487082</v>
      </c>
      <c r="BK98" s="8">
        <f t="shared" si="52"/>
        <v>61.692604193396733</v>
      </c>
      <c r="BL98" s="6">
        <f t="shared" si="53"/>
        <v>1.1002458066032688</v>
      </c>
      <c r="BM98" s="17"/>
      <c r="BN98" s="8">
        <f t="shared" si="75"/>
        <v>-6.5149610126843366E-2</v>
      </c>
      <c r="BO98" s="8">
        <f t="shared" si="54"/>
        <v>61.311748422825019</v>
      </c>
      <c r="BP98" s="6">
        <f t="shared" si="55"/>
        <v>1.4811015771749823</v>
      </c>
      <c r="BQ98" s="9"/>
      <c r="BR98" s="9"/>
      <c r="BS98" s="9"/>
      <c r="BT98" s="9"/>
      <c r="BU98" s="8">
        <f t="shared" si="76"/>
        <v>0.5655385201579165</v>
      </c>
      <c r="BV98" s="8">
        <f t="shared" si="56"/>
        <v>129.47519552935336</v>
      </c>
      <c r="BW98" s="6">
        <f t="shared" si="57"/>
        <v>0.57518947064664872</v>
      </c>
      <c r="BY98" s="8">
        <f t="shared" si="77"/>
        <v>2.150454042099359</v>
      </c>
      <c r="BZ98" s="8">
        <f t="shared" si="58"/>
        <v>131.0601110512948</v>
      </c>
      <c r="CA98" s="6">
        <f t="shared" si="59"/>
        <v>1.0097260512947912</v>
      </c>
      <c r="CB98" s="16"/>
      <c r="CC98" s="8">
        <f t="shared" si="78"/>
        <v>2.6639114276449902</v>
      </c>
      <c r="CD98" s="8">
        <f t="shared" si="60"/>
        <v>131.57356843684042</v>
      </c>
      <c r="CE98" s="6">
        <f t="shared" si="61"/>
        <v>1.5231834368404122</v>
      </c>
      <c r="CF98" s="17"/>
      <c r="CG98" s="8">
        <f t="shared" si="79"/>
        <v>1.461982495256652</v>
      </c>
      <c r="CH98" s="8">
        <f t="shared" si="62"/>
        <v>130.37163950445208</v>
      </c>
      <c r="CI98" s="6">
        <f t="shared" si="63"/>
        <v>0.32125450445207093</v>
      </c>
      <c r="CJ98" s="16"/>
      <c r="CK98" s="17"/>
      <c r="CL98" s="15"/>
      <c r="CM98" s="16"/>
      <c r="CN98" s="17"/>
      <c r="CO98" s="15"/>
      <c r="CP98" s="16"/>
      <c r="CQ98" s="17"/>
      <c r="CR98" s="15"/>
      <c r="CS98" s="16"/>
      <c r="CT98" s="17"/>
      <c r="CU98" s="15"/>
      <c r="CV98" s="16"/>
      <c r="CW98" s="17"/>
      <c r="CX98" s="15"/>
      <c r="CY98" s="16"/>
      <c r="CZ98" s="17"/>
      <c r="DA98" s="15"/>
      <c r="DB98" s="16"/>
      <c r="DC98" s="17"/>
      <c r="DD98" s="15"/>
      <c r="DE98" s="16"/>
      <c r="DF98" s="17"/>
    </row>
    <row r="99" spans="1:110" x14ac:dyDescent="0.2">
      <c r="A99" s="3">
        <v>43921</v>
      </c>
      <c r="B99" s="4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  <c r="W99" s="8">
        <f t="shared" si="64"/>
        <v>61.816477385700267</v>
      </c>
      <c r="X99" s="6">
        <f t="shared" si="40"/>
        <v>1.3536002239661516E-2</v>
      </c>
      <c r="Z99" s="8">
        <f t="shared" si="65"/>
        <v>61.615732655295972</v>
      </c>
      <c r="AA99" s="6">
        <f t="shared" si="41"/>
        <v>1.6739475773883829E-2</v>
      </c>
      <c r="AC99" s="24">
        <f t="shared" si="66"/>
        <v>62.084874016475936</v>
      </c>
      <c r="AD99" s="6">
        <f t="shared" si="42"/>
        <v>9.2529433437558983E-3</v>
      </c>
      <c r="AF99" s="8">
        <f t="shared" si="67"/>
        <v>62.523288583024602</v>
      </c>
      <c r="AG99" s="6">
        <f t="shared" si="43"/>
        <v>2.2567474380020326E-3</v>
      </c>
      <c r="AH99" s="9"/>
      <c r="AI99" s="9"/>
      <c r="AJ99" s="9"/>
      <c r="AK99" s="9"/>
      <c r="AL99" s="8">
        <f t="shared" si="68"/>
        <v>128.33964893180541</v>
      </c>
      <c r="AM99" s="6">
        <f t="shared" si="44"/>
        <v>2.8201637370340937E-2</v>
      </c>
      <c r="AO99" s="8">
        <f t="shared" si="69"/>
        <v>127.80163230437233</v>
      </c>
      <c r="AP99" s="6">
        <f t="shared" si="45"/>
        <v>3.2275543462174004E-2</v>
      </c>
      <c r="AR99" s="24">
        <f t="shared" si="70"/>
        <v>129.48002100459772</v>
      </c>
      <c r="AS99" s="6">
        <f t="shared" si="46"/>
        <v>1.9566646372999111E-2</v>
      </c>
      <c r="AU99" s="8">
        <f t="shared" si="71"/>
        <v>130.1161409886283</v>
      </c>
      <c r="AV99" s="6">
        <f t="shared" si="47"/>
        <v>1.4749893607488549E-2</v>
      </c>
      <c r="BB99" s="8">
        <f t="shared" si="72"/>
        <v>0.14447593331492201</v>
      </c>
      <c r="BC99" s="8">
        <f t="shared" si="48"/>
        <v>62.229349949790858</v>
      </c>
      <c r="BD99" s="6">
        <f t="shared" si="49"/>
        <v>0.43535705020914151</v>
      </c>
      <c r="BF99" s="8">
        <f t="shared" si="73"/>
        <v>0.45534308585112593</v>
      </c>
      <c r="BG99" s="8">
        <f t="shared" si="50"/>
        <v>62.540217102327063</v>
      </c>
      <c r="BH99" s="6">
        <f t="shared" si="51"/>
        <v>0.12448989767293739</v>
      </c>
      <c r="BI99" s="16"/>
      <c r="BJ99" s="8">
        <f t="shared" si="74"/>
        <v>0.57460424367714369</v>
      </c>
      <c r="BK99" s="8">
        <f t="shared" si="52"/>
        <v>62.65947826015308</v>
      </c>
      <c r="BL99" s="6">
        <f t="shared" si="53"/>
        <v>5.2287398469204049E-3</v>
      </c>
      <c r="BM99" s="17"/>
      <c r="BN99" s="8">
        <f t="shared" si="75"/>
        <v>0.61520091228596241</v>
      </c>
      <c r="BO99" s="8">
        <f t="shared" si="54"/>
        <v>62.7000749287619</v>
      </c>
      <c r="BP99" s="6">
        <f t="shared" si="55"/>
        <v>3.5367928761900203E-2</v>
      </c>
      <c r="BQ99" s="9"/>
      <c r="BR99" s="9"/>
      <c r="BS99" s="9"/>
      <c r="BT99" s="9"/>
      <c r="BU99" s="8">
        <f t="shared" si="76"/>
        <v>0.56650361520679104</v>
      </c>
      <c r="BV99" s="8">
        <f t="shared" si="56"/>
        <v>130.0465246198045</v>
      </c>
      <c r="BW99" s="6">
        <f t="shared" si="57"/>
        <v>2.0175473801955093</v>
      </c>
      <c r="BY99" s="8">
        <f t="shared" si="77"/>
        <v>1.6290243266893258</v>
      </c>
      <c r="BZ99" s="8">
        <f t="shared" si="58"/>
        <v>131.10904533128704</v>
      </c>
      <c r="CA99" s="6">
        <f t="shared" si="59"/>
        <v>0.95502666871297492</v>
      </c>
      <c r="CB99" s="16"/>
      <c r="CC99" s="8">
        <f t="shared" si="78"/>
        <v>1.2821701223648074</v>
      </c>
      <c r="CD99" s="8">
        <f t="shared" si="60"/>
        <v>130.76219112696253</v>
      </c>
      <c r="CE99" s="6">
        <f t="shared" si="61"/>
        <v>1.3018808730374758</v>
      </c>
      <c r="CF99" s="17"/>
      <c r="CG99" s="8">
        <f t="shared" si="79"/>
        <v>0.67735821538481256</v>
      </c>
      <c r="CH99" s="8">
        <f t="shared" si="62"/>
        <v>130.15737921998252</v>
      </c>
      <c r="CI99" s="6">
        <f t="shared" si="63"/>
        <v>1.9066927800174938</v>
      </c>
      <c r="CJ99" s="16"/>
      <c r="CK99" s="17"/>
      <c r="CL99" s="15"/>
      <c r="CM99" s="16"/>
      <c r="CN99" s="17"/>
      <c r="CO99" s="15"/>
      <c r="CP99" s="16"/>
      <c r="CQ99" s="17"/>
      <c r="CR99" s="15"/>
      <c r="CS99" s="16"/>
      <c r="CT99" s="17"/>
      <c r="CU99" s="15"/>
      <c r="CV99" s="16"/>
      <c r="CW99" s="17"/>
      <c r="CX99" s="15"/>
      <c r="CY99" s="16"/>
      <c r="CZ99" s="17"/>
      <c r="DA99" s="15"/>
      <c r="DB99" s="16"/>
      <c r="DC99" s="17"/>
      <c r="DD99" s="15"/>
      <c r="DE99" s="16"/>
      <c r="DF99" s="17"/>
    </row>
    <row r="100" spans="1:110" x14ac:dyDescent="0.2">
      <c r="A100" s="3">
        <v>43922</v>
      </c>
      <c r="B100" s="4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  <c r="W100" s="8">
        <f t="shared" si="64"/>
        <v>61.969158716274222</v>
      </c>
      <c r="X100" s="6">
        <f t="shared" si="40"/>
        <v>4.3823402630777601E-2</v>
      </c>
      <c r="Z100" s="8">
        <f t="shared" si="65"/>
        <v>61.961894189048294</v>
      </c>
      <c r="AA100" s="6">
        <f t="shared" si="41"/>
        <v>4.3701037188280792E-2</v>
      </c>
      <c r="AC100" s="24">
        <f t="shared" si="66"/>
        <v>62.374790508237965</v>
      </c>
      <c r="AD100" s="6">
        <f t="shared" si="42"/>
        <v>5.0655962021189632E-2</v>
      </c>
      <c r="AF100" s="8">
        <f t="shared" si="67"/>
        <v>62.636423316604919</v>
      </c>
      <c r="AG100" s="6">
        <f t="shared" si="43"/>
        <v>5.5062967924236046E-2</v>
      </c>
      <c r="AH100" s="9"/>
      <c r="AI100" s="9"/>
      <c r="AJ100" s="9"/>
      <c r="AK100" s="9"/>
      <c r="AL100" s="8">
        <f t="shared" si="68"/>
        <v>129.01004508408045</v>
      </c>
      <c r="AM100" s="6">
        <f t="shared" si="44"/>
        <v>7.6019765056015917E-3</v>
      </c>
      <c r="AO100" s="8">
        <f t="shared" si="69"/>
        <v>129.20823740392945</v>
      </c>
      <c r="AP100" s="6">
        <f t="shared" si="45"/>
        <v>9.1499100256459513E-3</v>
      </c>
      <c r="AR100" s="24">
        <f t="shared" si="70"/>
        <v>130.77204650229885</v>
      </c>
      <c r="AS100" s="6">
        <f t="shared" si="46"/>
        <v>2.1363665453508304E-2</v>
      </c>
      <c r="AU100" s="8">
        <f t="shared" si="71"/>
        <v>131.67448579772565</v>
      </c>
      <c r="AV100" s="6">
        <f t="shared" si="47"/>
        <v>2.8411950857608004E-2</v>
      </c>
      <c r="BB100" s="8">
        <f t="shared" si="72"/>
        <v>0.17356404500434328</v>
      </c>
      <c r="BC100" s="8">
        <f t="shared" si="48"/>
        <v>62.548354553242305</v>
      </c>
      <c r="BD100" s="6">
        <f t="shared" si="49"/>
        <v>3.1808805532423037</v>
      </c>
      <c r="BF100" s="8">
        <f t="shared" si="73"/>
        <v>0.40075230980172366</v>
      </c>
      <c r="BG100" s="8">
        <f t="shared" si="50"/>
        <v>62.775542818039689</v>
      </c>
      <c r="BH100" s="6">
        <f t="shared" si="51"/>
        <v>3.4080688180396876</v>
      </c>
      <c r="BI100" s="16"/>
      <c r="BJ100" s="8">
        <f t="shared" si="74"/>
        <v>0.38671032741316747</v>
      </c>
      <c r="BK100" s="8">
        <f t="shared" si="52"/>
        <v>62.761500835651134</v>
      </c>
      <c r="BL100" s="6">
        <f t="shared" si="53"/>
        <v>3.3940268356511325</v>
      </c>
      <c r="BM100" s="17"/>
      <c r="BN100" s="8">
        <f t="shared" si="75"/>
        <v>0.3289506222249004</v>
      </c>
      <c r="BO100" s="8">
        <f t="shared" si="54"/>
        <v>62.703741130462866</v>
      </c>
      <c r="BP100" s="6">
        <f t="shared" si="55"/>
        <v>3.3362671304628648</v>
      </c>
      <c r="BQ100" s="9"/>
      <c r="BR100" s="9"/>
      <c r="BS100" s="9"/>
      <c r="BT100" s="9"/>
      <c r="BU100" s="8">
        <f t="shared" si="76"/>
        <v>0.71160799170565936</v>
      </c>
      <c r="BV100" s="8">
        <f t="shared" si="56"/>
        <v>131.4836544940045</v>
      </c>
      <c r="BW100" s="6">
        <f t="shared" si="57"/>
        <v>3.4469414940045056</v>
      </c>
      <c r="BY100" s="8">
        <f t="shared" si="77"/>
        <v>1.517814713123222</v>
      </c>
      <c r="BZ100" s="8">
        <f t="shared" si="58"/>
        <v>132.28986121542206</v>
      </c>
      <c r="CA100" s="6">
        <f t="shared" si="59"/>
        <v>4.2531482154220726</v>
      </c>
      <c r="CB100" s="16"/>
      <c r="CC100" s="8">
        <f t="shared" si="78"/>
        <v>1.2886746700867819</v>
      </c>
      <c r="CD100" s="8">
        <f t="shared" si="60"/>
        <v>132.06072117238563</v>
      </c>
      <c r="CE100" s="6">
        <f t="shared" si="61"/>
        <v>4.0240081723856349</v>
      </c>
      <c r="CF100" s="17"/>
      <c r="CG100" s="8">
        <f t="shared" si="79"/>
        <v>1.218265423823174</v>
      </c>
      <c r="CH100" s="8">
        <f t="shared" si="62"/>
        <v>131.99031192612202</v>
      </c>
      <c r="CI100" s="6">
        <f t="shared" si="63"/>
        <v>3.9535989261220266</v>
      </c>
      <c r="CJ100" s="16"/>
      <c r="CK100" s="17"/>
      <c r="CL100" s="15"/>
      <c r="CM100" s="16"/>
      <c r="CN100" s="17"/>
      <c r="CO100" s="15"/>
      <c r="CP100" s="16"/>
      <c r="CQ100" s="17"/>
      <c r="CR100" s="15"/>
      <c r="CS100" s="16"/>
      <c r="CT100" s="17"/>
      <c r="CU100" s="15"/>
      <c r="CV100" s="16"/>
      <c r="CW100" s="17"/>
      <c r="CX100" s="15"/>
      <c r="CY100" s="16"/>
      <c r="CZ100" s="17"/>
      <c r="DA100" s="15"/>
      <c r="DB100" s="16"/>
      <c r="DC100" s="17"/>
      <c r="DD100" s="15"/>
      <c r="DE100" s="16"/>
      <c r="DF100" s="17"/>
    </row>
    <row r="101" spans="1:110" x14ac:dyDescent="0.2">
      <c r="A101" s="3">
        <v>43923</v>
      </c>
      <c r="B101" s="4">
        <v>100</v>
      </c>
      <c r="C101" s="1">
        <v>60.35812</v>
      </c>
      <c r="D101" s="2">
        <v>165934000</v>
      </c>
      <c r="E101" s="1">
        <v>131.09671</v>
      </c>
      <c r="F101" s="2">
        <v>3504200</v>
      </c>
      <c r="W101" s="8">
        <f t="shared" si="64"/>
        <v>61.50085546734487</v>
      </c>
      <c r="X101" s="6">
        <f t="shared" si="40"/>
        <v>1.8932588810666576E-2</v>
      </c>
      <c r="Z101" s="8">
        <f t="shared" si="65"/>
        <v>61.105735526662357</v>
      </c>
      <c r="AA101" s="6">
        <f t="shared" si="41"/>
        <v>1.2386328909223115E-2</v>
      </c>
      <c r="AC101" s="24">
        <f t="shared" si="66"/>
        <v>60.871132254118983</v>
      </c>
      <c r="AD101" s="6">
        <f t="shared" si="42"/>
        <v>8.4994737098999015E-3</v>
      </c>
      <c r="AF101" s="8">
        <f t="shared" si="67"/>
        <v>60.021263863320982</v>
      </c>
      <c r="AG101" s="6">
        <f t="shared" si="43"/>
        <v>5.580958066272069E-3</v>
      </c>
      <c r="AH101" s="9"/>
      <c r="AI101" s="9"/>
      <c r="AJ101" s="9"/>
      <c r="AK101" s="9"/>
      <c r="AL101" s="8">
        <f t="shared" si="68"/>
        <v>128.83484530894597</v>
      </c>
      <c r="AM101" s="6">
        <f t="shared" si="44"/>
        <v>1.7253405452005845E-2</v>
      </c>
      <c r="AO101" s="8">
        <f t="shared" si="69"/>
        <v>128.82163435063271</v>
      </c>
      <c r="AP101" s="6">
        <f t="shared" si="45"/>
        <v>1.7354178067224533E-2</v>
      </c>
      <c r="AR101" s="24">
        <f t="shared" si="70"/>
        <v>129.40437975114941</v>
      </c>
      <c r="AS101" s="6">
        <f t="shared" si="46"/>
        <v>1.290902150672275E-2</v>
      </c>
      <c r="AU101" s="8">
        <f t="shared" si="71"/>
        <v>128.76426755954512</v>
      </c>
      <c r="AV101" s="6">
        <f t="shared" si="47"/>
        <v>1.7791769453671901E-2</v>
      </c>
      <c r="BB101" s="8">
        <f t="shared" si="72"/>
        <v>-0.1618804148203217</v>
      </c>
      <c r="BC101" s="8">
        <f t="shared" si="48"/>
        <v>60.709251839298659</v>
      </c>
      <c r="BD101" s="6">
        <f t="shared" si="49"/>
        <v>0.35113183929865954</v>
      </c>
      <c r="BF101" s="8">
        <f t="shared" si="73"/>
        <v>-0.22770317629210912</v>
      </c>
      <c r="BG101" s="8">
        <f t="shared" si="50"/>
        <v>60.643429077826873</v>
      </c>
      <c r="BH101" s="6">
        <f t="shared" si="51"/>
        <v>0.28530907782687365</v>
      </c>
      <c r="BI101" s="16"/>
      <c r="BJ101" s="8">
        <f t="shared" si="74"/>
        <v>-0.86093293639805102</v>
      </c>
      <c r="BK101" s="8">
        <f t="shared" si="52"/>
        <v>60.010199317720932</v>
      </c>
      <c r="BL101" s="6">
        <f t="shared" si="53"/>
        <v>0.34792068227906725</v>
      </c>
      <c r="BM101" s="17"/>
      <c r="BN101" s="8">
        <f t="shared" si="75"/>
        <v>-1.2837451889577158</v>
      </c>
      <c r="BO101" s="8">
        <f t="shared" si="54"/>
        <v>59.587387065161266</v>
      </c>
      <c r="BP101" s="6">
        <f t="shared" si="55"/>
        <v>0.77073293483873329</v>
      </c>
      <c r="BQ101" s="9"/>
      <c r="BR101" s="9"/>
      <c r="BS101" s="9"/>
      <c r="BT101" s="9"/>
      <c r="BU101" s="8">
        <f t="shared" si="76"/>
        <v>0.29575304313463885</v>
      </c>
      <c r="BV101" s="8">
        <f t="shared" si="56"/>
        <v>129.70013279428406</v>
      </c>
      <c r="BW101" s="6">
        <f t="shared" si="57"/>
        <v>1.3965772057159427</v>
      </c>
      <c r="BY101" s="8">
        <f t="shared" si="77"/>
        <v>0.56560582991324249</v>
      </c>
      <c r="BZ101" s="8">
        <f t="shared" si="58"/>
        <v>129.96998558106264</v>
      </c>
      <c r="CA101" s="6">
        <f t="shared" si="59"/>
        <v>1.1267244189373571</v>
      </c>
      <c r="CB101" s="16"/>
      <c r="CC101" s="8">
        <f t="shared" si="78"/>
        <v>-0.4645106679291266</v>
      </c>
      <c r="CD101" s="8">
        <f t="shared" si="60"/>
        <v>128.93986908322029</v>
      </c>
      <c r="CE101" s="6">
        <f t="shared" si="61"/>
        <v>2.1568409167797142</v>
      </c>
      <c r="CF101" s="17"/>
      <c r="CG101" s="8">
        <f t="shared" si="79"/>
        <v>-1.0573548901527288</v>
      </c>
      <c r="CH101" s="8">
        <f t="shared" si="62"/>
        <v>128.34702486099667</v>
      </c>
      <c r="CI101" s="6">
        <f t="shared" si="63"/>
        <v>2.7496851390033328</v>
      </c>
      <c r="CJ101" s="16"/>
      <c r="CK101" s="17"/>
      <c r="CL101" s="15"/>
      <c r="CM101" s="16"/>
      <c r="CN101" s="17"/>
      <c r="CO101" s="15"/>
      <c r="CP101" s="16"/>
      <c r="CQ101" s="17"/>
      <c r="CR101" s="15"/>
      <c r="CS101" s="16"/>
      <c r="CT101" s="17"/>
      <c r="CU101" s="15"/>
      <c r="CV101" s="16"/>
      <c r="CW101" s="17"/>
      <c r="CX101" s="15"/>
      <c r="CY101" s="16"/>
      <c r="CZ101" s="17"/>
      <c r="DA101" s="15"/>
      <c r="DB101" s="16"/>
      <c r="DC101" s="17"/>
      <c r="DD101" s="15"/>
      <c r="DE101" s="16"/>
      <c r="DF101" s="17"/>
    </row>
    <row r="102" spans="1:110" x14ac:dyDescent="0.2">
      <c r="A102" s="3">
        <v>43924</v>
      </c>
      <c r="B102" s="4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  <c r="W102" s="8">
        <f t="shared" si="64"/>
        <v>61.295163083222796</v>
      </c>
      <c r="X102" s="6">
        <f t="shared" si="40"/>
        <v>3.0331990140958411E-2</v>
      </c>
      <c r="Z102" s="8">
        <f t="shared" si="65"/>
        <v>60.859022402863779</v>
      </c>
      <c r="AA102" s="6">
        <f t="shared" si="41"/>
        <v>2.300074779536564E-2</v>
      </c>
      <c r="AC102" s="24">
        <f t="shared" si="66"/>
        <v>60.614626127059495</v>
      </c>
      <c r="AD102" s="6">
        <f t="shared" si="42"/>
        <v>1.8892604696201753E-2</v>
      </c>
      <c r="AF102" s="8">
        <f t="shared" si="67"/>
        <v>60.290748772664195</v>
      </c>
      <c r="AG102" s="6">
        <f t="shared" si="43"/>
        <v>1.3448436146350285E-2</v>
      </c>
      <c r="AH102" s="9"/>
      <c r="AI102" s="9"/>
      <c r="AJ102" s="9"/>
      <c r="AK102" s="9"/>
      <c r="AL102" s="8">
        <f t="shared" si="68"/>
        <v>129.24198095333571</v>
      </c>
      <c r="AM102" s="6">
        <f t="shared" si="44"/>
        <v>2.7312868404619394E-2</v>
      </c>
      <c r="AO102" s="8">
        <f t="shared" si="69"/>
        <v>129.5724093149239</v>
      </c>
      <c r="AP102" s="6">
        <f t="shared" si="45"/>
        <v>2.9939362562643523E-2</v>
      </c>
      <c r="AR102" s="24">
        <f t="shared" si="70"/>
        <v>130.25054487557469</v>
      </c>
      <c r="AS102" s="6">
        <f t="shared" si="46"/>
        <v>3.5329696127948985E-2</v>
      </c>
      <c r="AU102" s="8">
        <f t="shared" si="71"/>
        <v>130.63022151190901</v>
      </c>
      <c r="AV102" s="6">
        <f t="shared" si="47"/>
        <v>3.8347652766045265E-2</v>
      </c>
      <c r="BB102" s="8">
        <f t="shared" si="72"/>
        <v>-0.180805557268155</v>
      </c>
      <c r="BC102" s="8">
        <f t="shared" si="48"/>
        <v>60.433820569791337</v>
      </c>
      <c r="BD102" s="6">
        <f t="shared" si="49"/>
        <v>0.94312856979133386</v>
      </c>
      <c r="BF102" s="8">
        <f t="shared" si="73"/>
        <v>-0.23720815004534418</v>
      </c>
      <c r="BG102" s="8">
        <f t="shared" si="50"/>
        <v>60.377417977014147</v>
      </c>
      <c r="BH102" s="6">
        <f t="shared" si="51"/>
        <v>0.88672597701414446</v>
      </c>
      <c r="BI102" s="16"/>
      <c r="BJ102" s="8">
        <f t="shared" si="74"/>
        <v>-0.46201124223459955</v>
      </c>
      <c r="BK102" s="8">
        <f t="shared" si="52"/>
        <v>60.152614884824892</v>
      </c>
      <c r="BL102" s="6">
        <f t="shared" si="53"/>
        <v>0.66192288482488948</v>
      </c>
      <c r="BM102" s="17"/>
      <c r="BN102" s="8">
        <f t="shared" si="75"/>
        <v>-0.37977481448727546</v>
      </c>
      <c r="BO102" s="8">
        <f t="shared" si="54"/>
        <v>60.234851312572218</v>
      </c>
      <c r="BP102" s="6">
        <f t="shared" si="55"/>
        <v>0.74415931257221501</v>
      </c>
      <c r="BQ102" s="9"/>
      <c r="BR102" s="9"/>
      <c r="BS102" s="9"/>
      <c r="BT102" s="9"/>
      <c r="BU102" s="8">
        <f t="shared" si="76"/>
        <v>0.40583545939276777</v>
      </c>
      <c r="BV102" s="8">
        <f t="shared" si="56"/>
        <v>130.65638033496745</v>
      </c>
      <c r="BW102" s="6">
        <f t="shared" si="57"/>
        <v>4.8505183349674468</v>
      </c>
      <c r="BY102" s="8">
        <f t="shared" si="77"/>
        <v>0.65819039710221594</v>
      </c>
      <c r="BZ102" s="8">
        <f t="shared" si="58"/>
        <v>130.90873527267689</v>
      </c>
      <c r="CA102" s="6">
        <f t="shared" si="59"/>
        <v>5.102873272676888</v>
      </c>
      <c r="CB102" s="16"/>
      <c r="CC102" s="8">
        <f t="shared" si="78"/>
        <v>0.40053535502478405</v>
      </c>
      <c r="CD102" s="8">
        <f t="shared" si="60"/>
        <v>130.65108023059946</v>
      </c>
      <c r="CE102" s="6">
        <f t="shared" si="61"/>
        <v>4.8452182305994569</v>
      </c>
      <c r="CF102" s="17"/>
      <c r="CG102" s="8">
        <f t="shared" si="79"/>
        <v>0.61774272267592201</v>
      </c>
      <c r="CH102" s="8">
        <f t="shared" si="62"/>
        <v>130.86828759825062</v>
      </c>
      <c r="CI102" s="6">
        <f t="shared" si="63"/>
        <v>5.0624255982506128</v>
      </c>
      <c r="CJ102" s="16"/>
      <c r="CK102" s="17"/>
      <c r="CL102" s="15"/>
      <c r="CM102" s="16"/>
      <c r="CN102" s="17"/>
      <c r="CO102" s="15"/>
      <c r="CP102" s="16"/>
      <c r="CQ102" s="17"/>
      <c r="CR102" s="15"/>
      <c r="CS102" s="16"/>
      <c r="CT102" s="17"/>
      <c r="CU102" s="15"/>
      <c r="CV102" s="16"/>
      <c r="CW102" s="17"/>
      <c r="CX102" s="15"/>
      <c r="CY102" s="16"/>
      <c r="CZ102" s="17"/>
      <c r="DA102" s="15"/>
      <c r="DB102" s="16"/>
      <c r="DC102" s="17"/>
      <c r="DD102" s="15"/>
      <c r="DE102" s="16"/>
      <c r="DF102" s="17"/>
    </row>
    <row r="103" spans="1:110" x14ac:dyDescent="0.2">
      <c r="A103" s="3">
        <v>43927</v>
      </c>
      <c r="B103" s="4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  <c r="W103" s="8">
        <f t="shared" si="64"/>
        <v>60.9703582882427</v>
      </c>
      <c r="X103" s="6">
        <f t="shared" si="40"/>
        <v>5.7361113199694599E-2</v>
      </c>
      <c r="Z103" s="8">
        <f t="shared" si="65"/>
        <v>60.407473369918733</v>
      </c>
      <c r="AA103" s="6">
        <f t="shared" si="41"/>
        <v>6.6063656988221142E-2</v>
      </c>
      <c r="AC103" s="24">
        <f t="shared" si="66"/>
        <v>60.052659063529745</v>
      </c>
      <c r="AD103" s="6">
        <f t="shared" si="42"/>
        <v>7.1549302344184787E-2</v>
      </c>
      <c r="AF103" s="8">
        <f t="shared" si="67"/>
        <v>59.650703354532837</v>
      </c>
      <c r="AG103" s="6">
        <f t="shared" si="43"/>
        <v>7.7763782506505549E-2</v>
      </c>
      <c r="AH103" s="9"/>
      <c r="AI103" s="9"/>
      <c r="AJ103" s="9"/>
      <c r="AK103" s="9"/>
      <c r="AL103" s="8">
        <f t="shared" si="68"/>
        <v>128.62347954173529</v>
      </c>
      <c r="AM103" s="6">
        <f t="shared" si="44"/>
        <v>2.7578777470097553E-2</v>
      </c>
      <c r="AO103" s="8">
        <f t="shared" si="69"/>
        <v>128.32944870099902</v>
      </c>
      <c r="AP103" s="6">
        <f t="shared" si="45"/>
        <v>2.9801713987045713E-2</v>
      </c>
      <c r="AR103" s="24">
        <f t="shared" si="70"/>
        <v>128.02820343778734</v>
      </c>
      <c r="AS103" s="6">
        <f t="shared" si="46"/>
        <v>3.2079193092550674E-2</v>
      </c>
      <c r="AU103" s="8">
        <f t="shared" si="71"/>
        <v>126.77073390238181</v>
      </c>
      <c r="AV103" s="6">
        <f t="shared" si="47"/>
        <v>4.1585933753507456E-2</v>
      </c>
      <c r="BB103" s="8">
        <f t="shared" si="72"/>
        <v>-0.25703785852047395</v>
      </c>
      <c r="BC103" s="8">
        <f t="shared" si="48"/>
        <v>59.795621205009269</v>
      </c>
      <c r="BD103" s="6">
        <f t="shared" si="49"/>
        <v>4.8848827949907303</v>
      </c>
      <c r="BF103" s="8">
        <f t="shared" si="73"/>
        <v>-0.34437859149519795</v>
      </c>
      <c r="BG103" s="8">
        <f t="shared" si="50"/>
        <v>59.708280472034545</v>
      </c>
      <c r="BH103" s="6">
        <f t="shared" si="51"/>
        <v>4.9722235279654541</v>
      </c>
      <c r="BI103" s="16"/>
      <c r="BJ103" s="8">
        <f t="shared" si="74"/>
        <v>-0.52798208428939852</v>
      </c>
      <c r="BK103" s="8">
        <f t="shared" si="52"/>
        <v>59.524676979240347</v>
      </c>
      <c r="BL103" s="6">
        <f t="shared" si="53"/>
        <v>5.1558270207596522</v>
      </c>
      <c r="BM103" s="17"/>
      <c r="BN103" s="8">
        <f t="shared" si="75"/>
        <v>-0.54010399364465267</v>
      </c>
      <c r="BO103" s="8">
        <f t="shared" si="54"/>
        <v>59.512555069885096</v>
      </c>
      <c r="BP103" s="6">
        <f t="shared" si="55"/>
        <v>5.1679489301149033</v>
      </c>
      <c r="BQ103" s="9"/>
      <c r="BR103" s="9"/>
      <c r="BS103" s="9"/>
      <c r="BT103" s="9"/>
      <c r="BU103" s="8">
        <f t="shared" si="76"/>
        <v>-0.11979992004325568</v>
      </c>
      <c r="BV103" s="8">
        <f t="shared" si="56"/>
        <v>127.90840351774409</v>
      </c>
      <c r="BW103" s="6">
        <f t="shared" si="57"/>
        <v>4.3629584822559195</v>
      </c>
      <c r="BY103" s="8">
        <f t="shared" si="77"/>
        <v>-0.2923851084113408</v>
      </c>
      <c r="BZ103" s="8">
        <f t="shared" si="58"/>
        <v>127.735818329376</v>
      </c>
      <c r="CA103" s="6">
        <f t="shared" si="59"/>
        <v>4.5355436706240084</v>
      </c>
      <c r="CB103" s="16"/>
      <c r="CC103" s="8">
        <f t="shared" si="78"/>
        <v>-1.3305633282312244</v>
      </c>
      <c r="CD103" s="8">
        <f t="shared" si="60"/>
        <v>126.69764010955612</v>
      </c>
      <c r="CE103" s="6">
        <f t="shared" si="61"/>
        <v>5.5737218904438919</v>
      </c>
      <c r="CF103" s="17"/>
      <c r="CG103" s="8">
        <f t="shared" si="79"/>
        <v>-1.8815313385317571</v>
      </c>
      <c r="CH103" s="8">
        <f t="shared" si="62"/>
        <v>126.14667209925558</v>
      </c>
      <c r="CI103" s="6">
        <f t="shared" si="63"/>
        <v>6.1246899007444284</v>
      </c>
      <c r="CJ103" s="16"/>
      <c r="CK103" s="17"/>
      <c r="CL103" s="15"/>
      <c r="CM103" s="16"/>
      <c r="CN103" s="17"/>
      <c r="CO103" s="15"/>
      <c r="CP103" s="16"/>
      <c r="CQ103" s="17"/>
      <c r="CR103" s="15"/>
      <c r="CS103" s="16"/>
      <c r="CT103" s="17"/>
      <c r="CU103" s="15"/>
      <c r="CV103" s="16"/>
      <c r="CW103" s="17"/>
      <c r="CX103" s="15"/>
      <c r="CY103" s="16"/>
      <c r="CZ103" s="17"/>
      <c r="DA103" s="15"/>
      <c r="DB103" s="16"/>
      <c r="DC103" s="17"/>
      <c r="DD103" s="15"/>
      <c r="DE103" s="16"/>
      <c r="DF103" s="17"/>
    </row>
    <row r="104" spans="1:110" x14ac:dyDescent="0.2">
      <c r="A104" s="3">
        <v>43928</v>
      </c>
      <c r="B104" s="4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  <c r="W104" s="8">
        <f t="shared" si="64"/>
        <v>61.638184516359019</v>
      </c>
      <c r="X104" s="6">
        <f t="shared" si="40"/>
        <v>3.5869261392019375E-2</v>
      </c>
      <c r="Z104" s="8">
        <f t="shared" si="65"/>
        <v>61.817573477845542</v>
      </c>
      <c r="AA104" s="6">
        <f t="shared" si="41"/>
        <v>3.3063299255184898E-2</v>
      </c>
      <c r="AC104" s="24">
        <f t="shared" si="66"/>
        <v>62.366581531764872</v>
      </c>
      <c r="AD104" s="6">
        <f t="shared" si="42"/>
        <v>2.4475837689270488E-2</v>
      </c>
      <c r="AF104" s="8">
        <f t="shared" si="67"/>
        <v>63.674543870906568</v>
      </c>
      <c r="AG104" s="6">
        <f t="shared" si="43"/>
        <v>4.0169824195566538E-3</v>
      </c>
      <c r="AH104" s="9"/>
      <c r="AI104" s="9"/>
      <c r="AJ104" s="9"/>
      <c r="AK104" s="9"/>
      <c r="AL104" s="8">
        <f t="shared" si="68"/>
        <v>129.28009838422295</v>
      </c>
      <c r="AM104" s="6">
        <f t="shared" si="44"/>
        <v>3.1576098107087405E-2</v>
      </c>
      <c r="AO104" s="8">
        <f t="shared" si="69"/>
        <v>129.63028008966933</v>
      </c>
      <c r="AP104" s="6">
        <f t="shared" si="45"/>
        <v>2.895292301828133E-2</v>
      </c>
      <c r="AR104" s="24">
        <f t="shared" si="70"/>
        <v>130.14978271889368</v>
      </c>
      <c r="AS104" s="6">
        <f t="shared" si="46"/>
        <v>2.5061382328531456E-2</v>
      </c>
      <c r="AU104" s="8">
        <f t="shared" si="71"/>
        <v>131.17123638047639</v>
      </c>
      <c r="AV104" s="6">
        <f t="shared" si="47"/>
        <v>1.7409778153441718E-2</v>
      </c>
      <c r="BB104" s="8">
        <f t="shared" si="72"/>
        <v>0.25715420683064621</v>
      </c>
      <c r="BC104" s="8">
        <f t="shared" si="48"/>
        <v>62.623735738595521</v>
      </c>
      <c r="BD104" s="6">
        <f t="shared" si="49"/>
        <v>1.3076192614044828</v>
      </c>
      <c r="BF104" s="8">
        <f t="shared" si="73"/>
        <v>0.53286075821580936</v>
      </c>
      <c r="BG104" s="8">
        <f t="shared" si="50"/>
        <v>62.899442289980684</v>
      </c>
      <c r="BH104" s="6">
        <f t="shared" si="51"/>
        <v>1.0319127100193199</v>
      </c>
      <c r="BI104" s="16"/>
      <c r="BJ104" s="8">
        <f t="shared" si="74"/>
        <v>1.3476749203767884</v>
      </c>
      <c r="BK104" s="8">
        <f t="shared" si="52"/>
        <v>63.714256452141662</v>
      </c>
      <c r="BL104" s="6">
        <f t="shared" si="53"/>
        <v>0.21709854785834182</v>
      </c>
      <c r="BM104" s="17"/>
      <c r="BN104" s="8">
        <f t="shared" si="75"/>
        <v>1.9714392928095534</v>
      </c>
      <c r="BO104" s="8">
        <f t="shared" si="54"/>
        <v>64.338020824574429</v>
      </c>
      <c r="BP104" s="6">
        <f t="shared" si="55"/>
        <v>0.40666582457442502</v>
      </c>
      <c r="BQ104" s="9"/>
      <c r="BR104" s="9"/>
      <c r="BS104" s="9"/>
      <c r="BT104" s="9"/>
      <c r="BU104" s="8">
        <f t="shared" si="76"/>
        <v>0.3284759201866625</v>
      </c>
      <c r="BV104" s="8">
        <f t="shared" si="56"/>
        <v>130.47825863908034</v>
      </c>
      <c r="BW104" s="6">
        <f t="shared" si="57"/>
        <v>3.0171023609196652</v>
      </c>
      <c r="BY104" s="8">
        <f t="shared" si="77"/>
        <v>0.50422314012949232</v>
      </c>
      <c r="BZ104" s="8">
        <f t="shared" si="58"/>
        <v>130.65400585902316</v>
      </c>
      <c r="CA104" s="6">
        <f t="shared" si="59"/>
        <v>2.8413551409768445</v>
      </c>
      <c r="CB104" s="16"/>
      <c r="CC104" s="8">
        <f t="shared" si="78"/>
        <v>0.94785079393156502</v>
      </c>
      <c r="CD104" s="8">
        <f t="shared" si="60"/>
        <v>131.09763351282524</v>
      </c>
      <c r="CE104" s="6">
        <f t="shared" si="61"/>
        <v>2.3977274871747625</v>
      </c>
      <c r="CF104" s="17"/>
      <c r="CG104" s="8">
        <f t="shared" si="79"/>
        <v>1.641206006749764</v>
      </c>
      <c r="CH104" s="8">
        <f t="shared" si="62"/>
        <v>131.79098872564344</v>
      </c>
      <c r="CI104" s="6">
        <f t="shared" si="63"/>
        <v>1.7043722743565581</v>
      </c>
      <c r="CJ104" s="16"/>
      <c r="CK104" s="17"/>
      <c r="CL104" s="15"/>
      <c r="CM104" s="16"/>
      <c r="CN104" s="17"/>
      <c r="CO104" s="15"/>
      <c r="CP104" s="16"/>
      <c r="CQ104" s="17"/>
      <c r="CR104" s="15"/>
      <c r="CS104" s="16"/>
      <c r="CT104" s="17"/>
      <c r="CU104" s="15"/>
      <c r="CV104" s="16"/>
      <c r="CW104" s="17"/>
      <c r="CX104" s="15"/>
      <c r="CY104" s="16"/>
      <c r="CZ104" s="17"/>
      <c r="DA104" s="15"/>
      <c r="DB104" s="16"/>
      <c r="DC104" s="17"/>
      <c r="DD104" s="15"/>
      <c r="DE104" s="16"/>
      <c r="DF104" s="17"/>
    </row>
    <row r="105" spans="1:110" x14ac:dyDescent="0.2">
      <c r="A105" s="3">
        <v>43929</v>
      </c>
      <c r="B105" s="4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  <c r="W105" s="8">
        <f t="shared" si="64"/>
        <v>62.050955203414397</v>
      </c>
      <c r="X105" s="6">
        <f t="shared" si="40"/>
        <v>5.3634702801498617E-2</v>
      </c>
      <c r="Z105" s="8">
        <f t="shared" si="65"/>
        <v>62.515121380156515</v>
      </c>
      <c r="AA105" s="6">
        <f t="shared" si="41"/>
        <v>4.6555508607597225E-2</v>
      </c>
      <c r="AC105" s="24">
        <f t="shared" si="66"/>
        <v>63.148968265882438</v>
      </c>
      <c r="AD105" s="6">
        <f t="shared" si="42"/>
        <v>3.6888442332437765E-2</v>
      </c>
      <c r="AF105" s="8">
        <f t="shared" si="67"/>
        <v>63.879992774181318</v>
      </c>
      <c r="AG105" s="6">
        <f t="shared" si="43"/>
        <v>2.5739279136033171E-2</v>
      </c>
      <c r="AH105" s="9"/>
      <c r="AI105" s="9"/>
      <c r="AJ105" s="9"/>
      <c r="AK105" s="9"/>
      <c r="AL105" s="8">
        <f t="shared" si="68"/>
        <v>130.03884565506283</v>
      </c>
      <c r="AM105" s="6">
        <f t="shared" si="44"/>
        <v>5.3943992528398654E-2</v>
      </c>
      <c r="AO105" s="8">
        <f t="shared" si="69"/>
        <v>130.90575679007844</v>
      </c>
      <c r="AP105" s="6">
        <f t="shared" si="45"/>
        <v>4.7637057988230237E-2</v>
      </c>
      <c r="AR105" s="24">
        <f t="shared" si="70"/>
        <v>131.82257185944684</v>
      </c>
      <c r="AS105" s="6">
        <f t="shared" si="46"/>
        <v>4.0967063343574639E-2</v>
      </c>
      <c r="AU105" s="8">
        <f t="shared" si="71"/>
        <v>133.03053607609527</v>
      </c>
      <c r="AV105" s="6">
        <f t="shared" si="47"/>
        <v>3.2178906249329578E-2</v>
      </c>
      <c r="BB105" s="8">
        <f t="shared" si="72"/>
        <v>0.36220071228803008</v>
      </c>
      <c r="BC105" s="8">
        <f t="shared" si="48"/>
        <v>63.511168978170467</v>
      </c>
      <c r="BD105" s="6">
        <f t="shared" si="49"/>
        <v>2.0564880218295301</v>
      </c>
      <c r="BF105" s="8">
        <f t="shared" si="73"/>
        <v>0.61520433026338894</v>
      </c>
      <c r="BG105" s="8">
        <f t="shared" si="50"/>
        <v>63.764172596145826</v>
      </c>
      <c r="BH105" s="6">
        <f t="shared" si="51"/>
        <v>1.8034844038541706</v>
      </c>
      <c r="BI105" s="16"/>
      <c r="BJ105" s="8">
        <f t="shared" si="74"/>
        <v>0.9745847174457013</v>
      </c>
      <c r="BK105" s="8">
        <f t="shared" si="52"/>
        <v>64.123552983328139</v>
      </c>
      <c r="BL105" s="6">
        <f t="shared" si="53"/>
        <v>1.4441040166718579</v>
      </c>
      <c r="BM105" s="17"/>
      <c r="BN105" s="8">
        <f t="shared" si="75"/>
        <v>0.92507304116060418</v>
      </c>
      <c r="BO105" s="8">
        <f t="shared" si="54"/>
        <v>64.074041307043046</v>
      </c>
      <c r="BP105" s="6">
        <f t="shared" si="55"/>
        <v>1.4936156929569506</v>
      </c>
      <c r="BQ105" s="9"/>
      <c r="BR105" s="9"/>
      <c r="BS105" s="9"/>
      <c r="BT105" s="9"/>
      <c r="BU105" s="8">
        <f t="shared" si="76"/>
        <v>0.59733856425996268</v>
      </c>
      <c r="BV105" s="8">
        <f t="shared" si="56"/>
        <v>132.4199104237068</v>
      </c>
      <c r="BW105" s="6">
        <f t="shared" si="57"/>
        <v>5.0337335762932014</v>
      </c>
      <c r="BY105" s="8">
        <f t="shared" si="77"/>
        <v>0.88984992026930387</v>
      </c>
      <c r="BZ105" s="8">
        <f t="shared" si="58"/>
        <v>132.71242177971615</v>
      </c>
      <c r="CA105" s="6">
        <f t="shared" si="59"/>
        <v>4.741222220283845</v>
      </c>
      <c r="CB105" s="16"/>
      <c r="CC105" s="8">
        <f t="shared" si="78"/>
        <v>1.4263101027018201</v>
      </c>
      <c r="CD105" s="8">
        <f t="shared" si="60"/>
        <v>133.24888196214866</v>
      </c>
      <c r="CE105" s="6">
        <f t="shared" si="61"/>
        <v>4.2047620378513386</v>
      </c>
      <c r="CF105" s="17"/>
      <c r="CG105" s="8">
        <f t="shared" si="79"/>
        <v>1.6689991644967557</v>
      </c>
      <c r="CH105" s="8">
        <f t="shared" si="62"/>
        <v>133.49157102394361</v>
      </c>
      <c r="CI105" s="6">
        <f t="shared" si="63"/>
        <v>3.9620729760563904</v>
      </c>
      <c r="CJ105" s="16"/>
      <c r="CK105" s="17"/>
      <c r="CL105" s="15"/>
      <c r="CM105" s="16"/>
      <c r="CN105" s="17"/>
      <c r="CO105" s="15"/>
      <c r="CP105" s="16"/>
      <c r="CQ105" s="17"/>
      <c r="CR105" s="15"/>
      <c r="CS105" s="16"/>
      <c r="CT105" s="17"/>
      <c r="CU105" s="15"/>
      <c r="CV105" s="16"/>
      <c r="CW105" s="17"/>
      <c r="CX105" s="15"/>
      <c r="CY105" s="16"/>
      <c r="CZ105" s="17"/>
      <c r="DA105" s="15"/>
      <c r="DB105" s="16"/>
      <c r="DC105" s="17"/>
      <c r="DD105" s="15"/>
      <c r="DE105" s="16"/>
      <c r="DF105" s="17"/>
    </row>
    <row r="106" spans="1:110" x14ac:dyDescent="0.2">
      <c r="A106" s="3">
        <v>43930</v>
      </c>
      <c r="B106" s="4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  <c r="W106" s="8">
        <f t="shared" si="64"/>
        <v>62.683961526799806</v>
      </c>
      <c r="X106" s="6">
        <f t="shared" si="40"/>
        <v>5.0829795695094583E-2</v>
      </c>
      <c r="Z106" s="8">
        <f t="shared" si="65"/>
        <v>63.522458134704863</v>
      </c>
      <c r="AA106" s="6">
        <f t="shared" si="41"/>
        <v>3.8133150855665515E-2</v>
      </c>
      <c r="AC106" s="24">
        <f t="shared" si="66"/>
        <v>64.358312632941221</v>
      </c>
      <c r="AD106" s="6">
        <f t="shared" si="42"/>
        <v>2.5476513247958108E-2</v>
      </c>
      <c r="AF106" s="8">
        <f t="shared" si="67"/>
        <v>65.230124154836261</v>
      </c>
      <c r="AG106" s="6">
        <f t="shared" si="43"/>
        <v>1.2275408847453703E-2</v>
      </c>
      <c r="AH106" s="9"/>
      <c r="AI106" s="9"/>
      <c r="AJ106" s="9"/>
      <c r="AK106" s="9"/>
      <c r="AL106" s="8">
        <f t="shared" si="68"/>
        <v>131.37350935715153</v>
      </c>
      <c r="AM106" s="6">
        <f t="shared" si="44"/>
        <v>7.2088030824984772E-2</v>
      </c>
      <c r="AO106" s="8">
        <f t="shared" si="69"/>
        <v>133.06655956935253</v>
      </c>
      <c r="AP106" s="6">
        <f t="shared" si="45"/>
        <v>6.0129748184877409E-2</v>
      </c>
      <c r="AR106" s="24">
        <f t="shared" si="70"/>
        <v>134.63810792972342</v>
      </c>
      <c r="AS106" s="6">
        <f t="shared" si="46"/>
        <v>4.9029652428425496E-2</v>
      </c>
      <c r="AU106" s="8">
        <f t="shared" si="71"/>
        <v>136.56902241521905</v>
      </c>
      <c r="AV106" s="6">
        <f t="shared" si="47"/>
        <v>3.5391296634230678E-2</v>
      </c>
      <c r="BB106" s="8">
        <f t="shared" si="72"/>
        <v>0.53162944324218075</v>
      </c>
      <c r="BC106" s="8">
        <f t="shared" si="48"/>
        <v>64.889942076183402</v>
      </c>
      <c r="BD106" s="6">
        <f t="shared" si="49"/>
        <v>1.1508599238165971</v>
      </c>
      <c r="BF106" s="8">
        <f t="shared" si="73"/>
        <v>0.81127054240586904</v>
      </c>
      <c r="BG106" s="8">
        <f t="shared" si="50"/>
        <v>65.169583175347086</v>
      </c>
      <c r="BH106" s="6">
        <f t="shared" si="51"/>
        <v>0.87121882465291378</v>
      </c>
      <c r="BI106" s="16"/>
      <c r="BJ106" s="8">
        <f t="shared" si="74"/>
        <v>1.1295260861903353</v>
      </c>
      <c r="BK106" s="8">
        <f t="shared" si="52"/>
        <v>65.48783871913156</v>
      </c>
      <c r="BL106" s="6">
        <f t="shared" si="53"/>
        <v>0.55296328086843971</v>
      </c>
      <c r="BM106" s="17"/>
      <c r="BN106" s="8">
        <f t="shared" si="75"/>
        <v>1.1752318079510018</v>
      </c>
      <c r="BO106" s="8">
        <f t="shared" si="54"/>
        <v>65.533544440892229</v>
      </c>
      <c r="BP106" s="6">
        <f t="shared" si="55"/>
        <v>0.50725755910777082</v>
      </c>
      <c r="BQ106" s="9"/>
      <c r="BR106" s="9"/>
      <c r="BS106" s="9"/>
      <c r="BT106" s="9"/>
      <c r="BU106" s="8">
        <f t="shared" si="76"/>
        <v>1.0409780654632859</v>
      </c>
      <c r="BV106" s="8">
        <f t="shared" si="56"/>
        <v>135.67908599518671</v>
      </c>
      <c r="BW106" s="6">
        <f t="shared" si="57"/>
        <v>5.9006260048132901</v>
      </c>
      <c r="BY106" s="8">
        <f t="shared" si="77"/>
        <v>1.5253263497717047</v>
      </c>
      <c r="BZ106" s="8">
        <f t="shared" si="58"/>
        <v>136.16343427949514</v>
      </c>
      <c r="CA106" s="6">
        <f t="shared" si="59"/>
        <v>5.4162777205048656</v>
      </c>
      <c r="CB106" s="16"/>
      <c r="CC106" s="8">
        <f t="shared" si="78"/>
        <v>2.3431992413011611</v>
      </c>
      <c r="CD106" s="8">
        <f t="shared" si="60"/>
        <v>136.98130717102458</v>
      </c>
      <c r="CE106" s="6">
        <f t="shared" si="61"/>
        <v>4.5984048289754185</v>
      </c>
      <c r="CF106" s="17"/>
      <c r="CG106" s="8">
        <f t="shared" si="79"/>
        <v>2.6779516415830003</v>
      </c>
      <c r="CH106" s="8">
        <f t="shared" si="62"/>
        <v>137.31605957130643</v>
      </c>
      <c r="CI106" s="6">
        <f t="shared" si="63"/>
        <v>4.2636524286935753</v>
      </c>
      <c r="CJ106" s="16"/>
      <c r="CK106" s="17"/>
      <c r="CL106" s="15"/>
      <c r="CM106" s="16"/>
      <c r="CN106" s="17"/>
      <c r="CO106" s="15"/>
      <c r="CP106" s="16"/>
      <c r="CQ106" s="17"/>
      <c r="CR106" s="15"/>
      <c r="CS106" s="16"/>
      <c r="CT106" s="17"/>
      <c r="CU106" s="15"/>
      <c r="CV106" s="16"/>
      <c r="CW106" s="17"/>
      <c r="CX106" s="15"/>
      <c r="CY106" s="16"/>
      <c r="CZ106" s="17"/>
      <c r="DA106" s="15"/>
      <c r="DB106" s="16"/>
      <c r="DC106" s="17"/>
      <c r="DD106" s="15"/>
      <c r="DE106" s="16"/>
      <c r="DF106" s="17"/>
    </row>
    <row r="107" spans="1:110" x14ac:dyDescent="0.2">
      <c r="A107" s="3">
        <v>43934</v>
      </c>
      <c r="B107" s="4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  <c r="W107" s="8">
        <f t="shared" si="64"/>
        <v>63.288192811975847</v>
      </c>
      <c r="X107" s="6">
        <f t="shared" si="40"/>
        <v>6.012793032529181E-2</v>
      </c>
      <c r="Z107" s="8">
        <f t="shared" si="65"/>
        <v>64.353511610252255</v>
      </c>
      <c r="AA107" s="6">
        <f t="shared" si="41"/>
        <v>4.4307232351278016E-2</v>
      </c>
      <c r="AC107" s="24">
        <f t="shared" si="66"/>
        <v>65.199557316470617</v>
      </c>
      <c r="AD107" s="6">
        <f t="shared" si="42"/>
        <v>3.1742886718827225E-2</v>
      </c>
      <c r="AF107" s="8">
        <f t="shared" si="67"/>
        <v>65.878666430967257</v>
      </c>
      <c r="AG107" s="6">
        <f t="shared" si="43"/>
        <v>2.1657661329737961E-2</v>
      </c>
      <c r="AH107" s="9"/>
      <c r="AI107" s="9"/>
      <c r="AJ107" s="9"/>
      <c r="AK107" s="9"/>
      <c r="AL107" s="8">
        <f t="shared" si="68"/>
        <v>133.21062583286428</v>
      </c>
      <c r="AM107" s="6">
        <f t="shared" si="44"/>
        <v>2.1664956752269305E-2</v>
      </c>
      <c r="AO107" s="8">
        <f t="shared" si="69"/>
        <v>135.8758998714662</v>
      </c>
      <c r="AP107" s="6">
        <f t="shared" si="45"/>
        <v>2.0904597816277706E-3</v>
      </c>
      <c r="AR107" s="24">
        <f t="shared" si="70"/>
        <v>138.10890996486171</v>
      </c>
      <c r="AS107" s="6">
        <f t="shared" si="46"/>
        <v>1.4309373284509987E-2</v>
      </c>
      <c r="AU107" s="8">
        <f t="shared" si="71"/>
        <v>140.5775740830438</v>
      </c>
      <c r="AV107" s="6">
        <f t="shared" si="47"/>
        <v>3.2439913560298926E-2</v>
      </c>
      <c r="BB107" s="8">
        <f t="shared" si="72"/>
        <v>0.59355249129962395</v>
      </c>
      <c r="BC107" s="8">
        <f t="shared" si="48"/>
        <v>65.793109807770236</v>
      </c>
      <c r="BD107" s="6">
        <f t="shared" si="49"/>
        <v>1.5439191922297653</v>
      </c>
      <c r="BF107" s="8">
        <f t="shared" si="73"/>
        <v>0.82116200897663294</v>
      </c>
      <c r="BG107" s="8">
        <f t="shared" si="50"/>
        <v>66.020719325447246</v>
      </c>
      <c r="BH107" s="6">
        <f t="shared" si="51"/>
        <v>1.3163096745527554</v>
      </c>
      <c r="BI107" s="16"/>
      <c r="BJ107" s="8">
        <f t="shared" si="74"/>
        <v>0.93926036043411554</v>
      </c>
      <c r="BK107" s="8">
        <f t="shared" si="52"/>
        <v>66.138817676904736</v>
      </c>
      <c r="BL107" s="6">
        <f t="shared" si="53"/>
        <v>1.1982113230952649</v>
      </c>
      <c r="BM107" s="17"/>
      <c r="BN107" s="8">
        <f t="shared" si="75"/>
        <v>0.88132313845998889</v>
      </c>
      <c r="BO107" s="8">
        <f t="shared" si="54"/>
        <v>66.080880454930607</v>
      </c>
      <c r="BP107" s="6">
        <f t="shared" si="55"/>
        <v>1.2561485450693937</v>
      </c>
      <c r="BQ107" s="9"/>
      <c r="BR107" s="9"/>
      <c r="BS107" s="9"/>
      <c r="BT107" s="9"/>
      <c r="BU107" s="8">
        <f t="shared" si="76"/>
        <v>1.5269428593982872</v>
      </c>
      <c r="BV107" s="8">
        <f t="shared" si="56"/>
        <v>139.63585282425998</v>
      </c>
      <c r="BW107" s="6">
        <f t="shared" si="57"/>
        <v>3.4753148242599821</v>
      </c>
      <c r="BY107" s="8">
        <f t="shared" si="77"/>
        <v>2.1673333259426784</v>
      </c>
      <c r="BZ107" s="8">
        <f t="shared" si="58"/>
        <v>140.27624329080439</v>
      </c>
      <c r="CA107" s="6">
        <f t="shared" si="59"/>
        <v>4.1157052908043852</v>
      </c>
      <c r="CB107" s="16"/>
      <c r="CC107" s="8">
        <f t="shared" si="78"/>
        <v>3.0874170852336671</v>
      </c>
      <c r="CD107" s="8">
        <f t="shared" si="60"/>
        <v>141.19632705009536</v>
      </c>
      <c r="CE107" s="6">
        <f t="shared" si="61"/>
        <v>5.0357890500953602</v>
      </c>
      <c r="CF107" s="17"/>
      <c r="CG107" s="8">
        <f t="shared" si="79"/>
        <v>3.3756599879116562</v>
      </c>
      <c r="CH107" s="8">
        <f t="shared" si="62"/>
        <v>141.48456995277337</v>
      </c>
      <c r="CI107" s="6">
        <f t="shared" si="63"/>
        <v>5.3240319527733675</v>
      </c>
      <c r="CJ107" s="16"/>
      <c r="CK107" s="17"/>
      <c r="CL107" s="15"/>
      <c r="CM107" s="16"/>
      <c r="CN107" s="17"/>
      <c r="CO107" s="15"/>
      <c r="CP107" s="16"/>
      <c r="CQ107" s="17"/>
      <c r="CR107" s="15"/>
      <c r="CS107" s="16"/>
      <c r="CT107" s="17"/>
      <c r="CU107" s="15"/>
      <c r="CV107" s="16"/>
      <c r="CW107" s="17"/>
      <c r="CX107" s="15"/>
      <c r="CY107" s="16"/>
      <c r="CZ107" s="17"/>
      <c r="DA107" s="15"/>
      <c r="DB107" s="16"/>
      <c r="DC107" s="17"/>
      <c r="DD107" s="15"/>
      <c r="DE107" s="16"/>
      <c r="DF107" s="17"/>
    </row>
    <row r="108" spans="1:110" x14ac:dyDescent="0.2">
      <c r="A108" s="3">
        <v>43935</v>
      </c>
      <c r="B108" s="4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  <c r="W108" s="8">
        <f t="shared" si="64"/>
        <v>64.016983325820206</v>
      </c>
      <c r="X108" s="6">
        <f t="shared" si="40"/>
        <v>9.5009682936358392E-2</v>
      </c>
      <c r="Z108" s="8">
        <f t="shared" si="65"/>
        <v>65.338072348869005</v>
      </c>
      <c r="AA108" s="6">
        <f t="shared" si="41"/>
        <v>7.6333814257054114E-2</v>
      </c>
      <c r="AC108" s="24">
        <f t="shared" si="66"/>
        <v>66.268293158235309</v>
      </c>
      <c r="AD108" s="6">
        <f t="shared" si="42"/>
        <v>6.3183540978430791E-2</v>
      </c>
      <c r="AF108" s="8">
        <f t="shared" si="67"/>
        <v>67.045356486193455</v>
      </c>
      <c r="AG108" s="6">
        <f t="shared" si="43"/>
        <v>5.2198412485758863E-2</v>
      </c>
      <c r="AH108" s="9"/>
      <c r="AI108" s="9"/>
      <c r="AJ108" s="9"/>
      <c r="AK108" s="9"/>
      <c r="AL108" s="8">
        <f t="shared" si="68"/>
        <v>133.74161002294872</v>
      </c>
      <c r="AM108" s="6">
        <f t="shared" si="44"/>
        <v>3.6279434130411528E-2</v>
      </c>
      <c r="AO108" s="8">
        <f t="shared" si="69"/>
        <v>135.96983045388234</v>
      </c>
      <c r="AP108" s="6">
        <f t="shared" si="45"/>
        <v>2.0223235508209689E-2</v>
      </c>
      <c r="AR108" s="24">
        <f t="shared" si="70"/>
        <v>137.13472398243084</v>
      </c>
      <c r="AS108" s="6">
        <f t="shared" si="46"/>
        <v>1.1829199797723226E-2</v>
      </c>
      <c r="AU108" s="8">
        <f t="shared" si="71"/>
        <v>137.04394521660876</v>
      </c>
      <c r="AV108" s="6">
        <f t="shared" si="47"/>
        <v>1.2483337007167512E-2</v>
      </c>
      <c r="BB108" s="8">
        <f t="shared" si="72"/>
        <v>0.68858916139263759</v>
      </c>
      <c r="BC108" s="8">
        <f t="shared" si="48"/>
        <v>66.956882319627951</v>
      </c>
      <c r="BD108" s="6">
        <f t="shared" si="49"/>
        <v>3.780872680372056</v>
      </c>
      <c r="BF108" s="8">
        <f t="shared" si="73"/>
        <v>0.9028613737966924</v>
      </c>
      <c r="BG108" s="8">
        <f t="shared" si="50"/>
        <v>67.171154532032006</v>
      </c>
      <c r="BH108" s="6">
        <f t="shared" si="51"/>
        <v>3.5666004679680015</v>
      </c>
      <c r="BI108" s="16"/>
      <c r="BJ108" s="8">
        <f t="shared" si="74"/>
        <v>1.0247141781122959</v>
      </c>
      <c r="BK108" s="8">
        <f t="shared" si="52"/>
        <v>67.2930073363476</v>
      </c>
      <c r="BL108" s="6">
        <f t="shared" si="53"/>
        <v>3.4447476636524073</v>
      </c>
      <c r="BM108" s="17"/>
      <c r="BN108" s="8">
        <f t="shared" si="75"/>
        <v>1.0462463173681276</v>
      </c>
      <c r="BO108" s="8">
        <f t="shared" si="54"/>
        <v>67.314539475603439</v>
      </c>
      <c r="BP108" s="6">
        <f t="shared" si="55"/>
        <v>3.4232155243965678</v>
      </c>
      <c r="BQ108" s="9"/>
      <c r="BR108" s="9"/>
      <c r="BS108" s="9"/>
      <c r="BT108" s="9"/>
      <c r="BU108" s="8">
        <f t="shared" si="76"/>
        <v>1.0267170910324563</v>
      </c>
      <c r="BV108" s="8">
        <f t="shared" si="56"/>
        <v>138.16144107346329</v>
      </c>
      <c r="BW108" s="6">
        <f t="shared" si="57"/>
        <v>0.61489592653671821</v>
      </c>
      <c r="BY108" s="8">
        <f t="shared" si="77"/>
        <v>1.1306319541794081</v>
      </c>
      <c r="BZ108" s="8">
        <f t="shared" si="58"/>
        <v>138.26535593661026</v>
      </c>
      <c r="CA108" s="6">
        <f t="shared" si="59"/>
        <v>0.51098106338974958</v>
      </c>
      <c r="CB108" s="16"/>
      <c r="CC108" s="8">
        <f t="shared" si="78"/>
        <v>0.40675906057507405</v>
      </c>
      <c r="CD108" s="8">
        <f t="shared" si="60"/>
        <v>137.54148304300591</v>
      </c>
      <c r="CE108" s="6">
        <f t="shared" si="61"/>
        <v>1.2348539569941011</v>
      </c>
      <c r="CF108" s="17"/>
      <c r="CG108" s="8">
        <f t="shared" si="79"/>
        <v>-0.45220446598976477</v>
      </c>
      <c r="CH108" s="8">
        <f t="shared" si="62"/>
        <v>136.68251951644109</v>
      </c>
      <c r="CI108" s="6">
        <f t="shared" si="63"/>
        <v>2.0938174835589223</v>
      </c>
      <c r="CJ108" s="16"/>
      <c r="CK108" s="17"/>
      <c r="CL108" s="15"/>
      <c r="CM108" s="16"/>
      <c r="CN108" s="17"/>
      <c r="CO108" s="15"/>
      <c r="CP108" s="16"/>
      <c r="CQ108" s="17"/>
      <c r="CR108" s="15"/>
      <c r="CS108" s="16"/>
      <c r="CT108" s="17"/>
      <c r="CU108" s="15"/>
      <c r="CV108" s="16"/>
      <c r="CW108" s="17"/>
      <c r="CX108" s="15"/>
      <c r="CY108" s="16"/>
      <c r="CZ108" s="17"/>
      <c r="DA108" s="15"/>
      <c r="DB108" s="16"/>
      <c r="DC108" s="17"/>
      <c r="DD108" s="15"/>
      <c r="DE108" s="16"/>
      <c r="DF108" s="17"/>
    </row>
    <row r="109" spans="1:110" x14ac:dyDescent="0.2">
      <c r="A109" s="3">
        <v>43936</v>
      </c>
      <c r="B109" s="4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  <c r="W109" s="8">
        <f t="shared" si="64"/>
        <v>65.226722227172573</v>
      </c>
      <c r="X109" s="6">
        <f t="shared" si="40"/>
        <v>6.9414200440355303E-2</v>
      </c>
      <c r="Z109" s="8">
        <f t="shared" si="65"/>
        <v>67.119967623742227</v>
      </c>
      <c r="AA109" s="6">
        <f t="shared" si="41"/>
        <v>4.2403380013210881E-2</v>
      </c>
      <c r="AC109" s="24">
        <f t="shared" si="66"/>
        <v>68.503024079117665</v>
      </c>
      <c r="AD109" s="6">
        <f t="shared" si="42"/>
        <v>2.2671395123963881E-2</v>
      </c>
      <c r="AF109" s="8">
        <f t="shared" si="67"/>
        <v>69.999275297238697</v>
      </c>
      <c r="AG109" s="6">
        <f t="shared" si="43"/>
        <v>1.3244672297824756E-3</v>
      </c>
      <c r="AH109" s="9"/>
      <c r="AI109" s="9"/>
      <c r="AJ109" s="9"/>
      <c r="AK109" s="9"/>
      <c r="AL109" s="8">
        <f t="shared" si="68"/>
        <v>134.64786087881797</v>
      </c>
      <c r="AM109" s="6">
        <f t="shared" si="44"/>
        <v>1.1625317622285568E-2</v>
      </c>
      <c r="AO109" s="8">
        <f t="shared" si="69"/>
        <v>136.89597761410116</v>
      </c>
      <c r="AP109" s="6">
        <f t="shared" si="45"/>
        <v>2.8515684773603642E-2</v>
      </c>
      <c r="AR109" s="24">
        <f t="shared" si="70"/>
        <v>137.95553049121543</v>
      </c>
      <c r="AS109" s="6">
        <f t="shared" si="46"/>
        <v>3.6476230963141745E-2</v>
      </c>
      <c r="AU109" s="8">
        <f t="shared" si="71"/>
        <v>138.42985864332178</v>
      </c>
      <c r="AV109" s="6">
        <f t="shared" si="47"/>
        <v>4.0039914518156666E-2</v>
      </c>
      <c r="BB109" s="8">
        <f t="shared" si="72"/>
        <v>0.99781751329058133</v>
      </c>
      <c r="BC109" s="8">
        <f t="shared" si="48"/>
        <v>69.50084159240825</v>
      </c>
      <c r="BD109" s="6">
        <f t="shared" si="49"/>
        <v>0.59126840759175536</v>
      </c>
      <c r="BF109" s="8">
        <f t="shared" si="73"/>
        <v>1.3423783243349614</v>
      </c>
      <c r="BG109" s="8">
        <f t="shared" si="50"/>
        <v>69.845402403452624</v>
      </c>
      <c r="BH109" s="6">
        <f t="shared" si="51"/>
        <v>0.24670759654738106</v>
      </c>
      <c r="BI109" s="16"/>
      <c r="BJ109" s="8">
        <f t="shared" si="74"/>
        <v>1.8233252283405357</v>
      </c>
      <c r="BK109" s="8">
        <f t="shared" si="52"/>
        <v>70.326349307458202</v>
      </c>
      <c r="BL109" s="6">
        <f t="shared" si="53"/>
        <v>0.23423930745819632</v>
      </c>
      <c r="BM109" s="17"/>
      <c r="BN109" s="8">
        <f t="shared" si="75"/>
        <v>2.0921127684606486</v>
      </c>
      <c r="BO109" s="8">
        <f t="shared" si="54"/>
        <v>70.595136847578317</v>
      </c>
      <c r="BP109" s="6">
        <f t="shared" si="55"/>
        <v>0.50302684757831173</v>
      </c>
      <c r="BQ109" s="9"/>
      <c r="BR109" s="9"/>
      <c r="BS109" s="9"/>
      <c r="BT109" s="9"/>
      <c r="BU109" s="8">
        <f t="shared" si="76"/>
        <v>0.98553497458288208</v>
      </c>
      <c r="BV109" s="8">
        <f t="shared" si="56"/>
        <v>138.94106546579832</v>
      </c>
      <c r="BW109" s="6">
        <f t="shared" si="57"/>
        <v>5.8405404657983127</v>
      </c>
      <c r="BY109" s="8">
        <f t="shared" si="77"/>
        <v>1.0283895571991164</v>
      </c>
      <c r="BZ109" s="8">
        <f t="shared" si="58"/>
        <v>138.98392004841455</v>
      </c>
      <c r="CA109" s="6">
        <f t="shared" si="59"/>
        <v>5.8833950484145419</v>
      </c>
      <c r="CB109" s="16"/>
      <c r="CC109" s="8">
        <f t="shared" si="78"/>
        <v>0.68003037639335151</v>
      </c>
      <c r="CD109" s="8">
        <f t="shared" si="60"/>
        <v>138.63556086760877</v>
      </c>
      <c r="CE109" s="6">
        <f t="shared" si="61"/>
        <v>5.5350358676087694</v>
      </c>
      <c r="CF109" s="17"/>
      <c r="CG109" s="8">
        <f t="shared" si="79"/>
        <v>0.66804519181166322</v>
      </c>
      <c r="CH109" s="8">
        <f t="shared" si="62"/>
        <v>138.6235756830271</v>
      </c>
      <c r="CI109" s="6">
        <f t="shared" si="63"/>
        <v>5.523050683027094</v>
      </c>
      <c r="CJ109" s="16"/>
      <c r="CK109" s="17"/>
      <c r="CL109" s="15"/>
      <c r="CM109" s="16"/>
      <c r="CN109" s="17"/>
      <c r="CO109" s="15"/>
      <c r="CP109" s="16"/>
      <c r="CQ109" s="17"/>
      <c r="CR109" s="15"/>
      <c r="CS109" s="16"/>
      <c r="CT109" s="17"/>
      <c r="CU109" s="15"/>
      <c r="CV109" s="16"/>
      <c r="CW109" s="17"/>
      <c r="CX109" s="15"/>
      <c r="CY109" s="16"/>
      <c r="CZ109" s="17"/>
      <c r="DA109" s="15"/>
      <c r="DB109" s="16"/>
      <c r="DC109" s="17"/>
      <c r="DD109" s="15"/>
      <c r="DE109" s="16"/>
      <c r="DF109" s="17"/>
    </row>
    <row r="110" spans="1:110" x14ac:dyDescent="0.2">
      <c r="A110" s="3">
        <v>43937</v>
      </c>
      <c r="B110" s="4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  <c r="W110" s="8">
        <f t="shared" si="64"/>
        <v>66.10249202628151</v>
      </c>
      <c r="X110" s="6">
        <f t="shared" si="40"/>
        <v>6.4353995096302644E-2</v>
      </c>
      <c r="Z110" s="8">
        <f t="shared" si="65"/>
        <v>68.100774607907297</v>
      </c>
      <c r="AA110" s="6">
        <f t="shared" si="41"/>
        <v>3.6069356244510922E-2</v>
      </c>
      <c r="AC110" s="24">
        <f t="shared" si="66"/>
        <v>69.297567039558828</v>
      </c>
      <c r="AD110" s="6">
        <f t="shared" si="42"/>
        <v>1.9129388883998583E-2</v>
      </c>
      <c r="AF110" s="8">
        <f t="shared" si="67"/>
        <v>70.073543059447744</v>
      </c>
      <c r="AG110" s="6">
        <f t="shared" si="43"/>
        <v>8.1458564837152189E-3</v>
      </c>
      <c r="AH110" s="9"/>
      <c r="AI110" s="9"/>
      <c r="AJ110" s="9"/>
      <c r="AK110" s="9"/>
      <c r="AL110" s="8">
        <f t="shared" si="68"/>
        <v>134.36934042063075</v>
      </c>
      <c r="AM110" s="6">
        <f t="shared" si="44"/>
        <v>2.8681265948146149E-2</v>
      </c>
      <c r="AO110" s="8">
        <f t="shared" si="69"/>
        <v>135.64347825144779</v>
      </c>
      <c r="AP110" s="6">
        <f t="shared" si="45"/>
        <v>3.8435587229283127E-2</v>
      </c>
      <c r="AR110" s="24">
        <f t="shared" si="70"/>
        <v>135.52802774560772</v>
      </c>
      <c r="AS110" s="6">
        <f t="shared" si="46"/>
        <v>3.7551741464094818E-2</v>
      </c>
      <c r="AU110" s="8">
        <f t="shared" si="71"/>
        <v>134.16639172866437</v>
      </c>
      <c r="AV110" s="6">
        <f t="shared" si="47"/>
        <v>2.7127566892089415E-2</v>
      </c>
      <c r="BB110" s="8">
        <f t="shared" si="72"/>
        <v>0.95716260272069775</v>
      </c>
      <c r="BC110" s="8">
        <f t="shared" si="48"/>
        <v>70.254729642279528</v>
      </c>
      <c r="BD110" s="6">
        <f t="shared" si="49"/>
        <v>0.39431035772047096</v>
      </c>
      <c r="BF110" s="8">
        <f t="shared" si="73"/>
        <v>1.1615926542500079</v>
      </c>
      <c r="BG110" s="8">
        <f t="shared" si="50"/>
        <v>70.459159693808843</v>
      </c>
      <c r="BH110" s="6">
        <f t="shared" si="51"/>
        <v>0.18988030619115648</v>
      </c>
      <c r="BI110" s="16"/>
      <c r="BJ110" s="8">
        <f t="shared" si="74"/>
        <v>1.1443289315269496</v>
      </c>
      <c r="BK110" s="8">
        <f t="shared" si="52"/>
        <v>70.441895971085785</v>
      </c>
      <c r="BL110" s="6">
        <f t="shared" si="53"/>
        <v>0.20714402891421457</v>
      </c>
      <c r="BM110" s="17"/>
      <c r="BN110" s="8">
        <f t="shared" si="75"/>
        <v>0.95025133740350121</v>
      </c>
      <c r="BO110" s="8">
        <f t="shared" si="54"/>
        <v>70.247818376962329</v>
      </c>
      <c r="BP110" s="6">
        <f t="shared" si="55"/>
        <v>0.40122162303767084</v>
      </c>
      <c r="BQ110" s="9"/>
      <c r="BR110" s="9"/>
      <c r="BS110" s="9"/>
      <c r="BT110" s="9"/>
      <c r="BU110" s="8">
        <f t="shared" si="76"/>
        <v>0.30292743054476345</v>
      </c>
      <c r="BV110" s="8">
        <f t="shared" si="56"/>
        <v>135.83095517615249</v>
      </c>
      <c r="BW110" s="6">
        <f t="shared" si="57"/>
        <v>5.2080451761524955</v>
      </c>
      <c r="BY110" s="8">
        <f t="shared" si="77"/>
        <v>-0.11205490272713681</v>
      </c>
      <c r="BZ110" s="8">
        <f t="shared" si="58"/>
        <v>135.41597284288059</v>
      </c>
      <c r="CA110" s="6">
        <f t="shared" si="59"/>
        <v>4.7930628428806017</v>
      </c>
      <c r="CB110" s="16"/>
      <c r="CC110" s="8">
        <f t="shared" si="78"/>
        <v>-1.37094148412735</v>
      </c>
      <c r="CD110" s="8">
        <f t="shared" si="60"/>
        <v>134.15708626148037</v>
      </c>
      <c r="CE110" s="6">
        <f t="shared" si="61"/>
        <v>3.5341762614803827</v>
      </c>
      <c r="CF110" s="17"/>
      <c r="CG110" s="8">
        <f t="shared" si="79"/>
        <v>-2.0560369931173863</v>
      </c>
      <c r="CH110" s="8">
        <f t="shared" si="62"/>
        <v>133.47199075249034</v>
      </c>
      <c r="CI110" s="6">
        <f t="shared" si="63"/>
        <v>2.8490807524903516</v>
      </c>
      <c r="CJ110" s="16"/>
      <c r="CK110" s="17"/>
      <c r="CL110" s="15"/>
      <c r="CM110" s="16"/>
      <c r="CN110" s="17"/>
      <c r="CO110" s="15"/>
      <c r="CP110" s="16"/>
      <c r="CQ110" s="17"/>
      <c r="CR110" s="15"/>
      <c r="CS110" s="16"/>
      <c r="CT110" s="17"/>
      <c r="CU110" s="15"/>
      <c r="CV110" s="16"/>
      <c r="CW110" s="17"/>
      <c r="CX110" s="15"/>
      <c r="CY110" s="16"/>
      <c r="CZ110" s="17"/>
      <c r="DA110" s="15"/>
      <c r="DB110" s="16"/>
      <c r="DC110" s="17"/>
      <c r="DD110" s="15"/>
      <c r="DE110" s="16"/>
      <c r="DF110" s="17"/>
    </row>
    <row r="111" spans="1:110" x14ac:dyDescent="0.2">
      <c r="A111" s="3">
        <v>43938</v>
      </c>
      <c r="B111" s="4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  <c r="W111" s="8">
        <f t="shared" si="64"/>
        <v>66.920870661550836</v>
      </c>
      <c r="X111" s="6">
        <f t="shared" si="40"/>
        <v>3.974077439865642E-2</v>
      </c>
      <c r="Z111" s="8">
        <f t="shared" si="65"/>
        <v>68.941702187297892</v>
      </c>
      <c r="AA111" s="6">
        <f t="shared" si="41"/>
        <v>1.0743510961981347E-2</v>
      </c>
      <c r="AC111" s="24">
        <f t="shared" si="66"/>
        <v>69.973303519779421</v>
      </c>
      <c r="AD111" s="6">
        <f t="shared" si="42"/>
        <v>4.0591161835613907E-3</v>
      </c>
      <c r="AF111" s="8">
        <f t="shared" si="67"/>
        <v>70.533940611889548</v>
      </c>
      <c r="AG111" s="6">
        <f t="shared" si="43"/>
        <v>1.2103795438195942E-2</v>
      </c>
      <c r="AH111" s="9"/>
      <c r="AI111" s="9"/>
      <c r="AJ111" s="9"/>
      <c r="AK111" s="9"/>
      <c r="AL111" s="8">
        <f t="shared" si="68"/>
        <v>133.69498294491723</v>
      </c>
      <c r="AM111" s="6">
        <f t="shared" si="44"/>
        <v>2.0805278028918822E-2</v>
      </c>
      <c r="AO111" s="8">
        <f t="shared" si="69"/>
        <v>133.98669072847002</v>
      </c>
      <c r="AP111" s="6">
        <f t="shared" si="45"/>
        <v>1.8668782584430353E-2</v>
      </c>
      <c r="AR111" s="24">
        <f t="shared" si="70"/>
        <v>133.07546887280387</v>
      </c>
      <c r="AS111" s="6">
        <f t="shared" si="46"/>
        <v>2.5342657788712399E-2</v>
      </c>
      <c r="AU111" s="8">
        <f t="shared" si="71"/>
        <v>131.33160634573287</v>
      </c>
      <c r="AV111" s="6">
        <f t="shared" si="47"/>
        <v>3.8114872158600953E-2</v>
      </c>
      <c r="BB111" s="8">
        <f t="shared" si="72"/>
        <v>0.90087737822067682</v>
      </c>
      <c r="BC111" s="8">
        <f t="shared" si="48"/>
        <v>70.874180898000091</v>
      </c>
      <c r="BD111" s="6">
        <f t="shared" si="49"/>
        <v>1.183758898000093</v>
      </c>
      <c r="BF111" s="8">
        <f t="shared" si="73"/>
        <v>1.0012601168203008</v>
      </c>
      <c r="BG111" s="8">
        <f t="shared" si="50"/>
        <v>70.974563636599726</v>
      </c>
      <c r="BH111" s="6">
        <f t="shared" si="51"/>
        <v>1.2841416365997276</v>
      </c>
      <c r="BI111" s="16"/>
      <c r="BJ111" s="8">
        <f t="shared" si="74"/>
        <v>0.83505791366475401</v>
      </c>
      <c r="BK111" s="8">
        <f t="shared" si="52"/>
        <v>70.808361433444176</v>
      </c>
      <c r="BL111" s="6">
        <f t="shared" si="53"/>
        <v>1.1179394334441781</v>
      </c>
      <c r="BM111" s="17"/>
      <c r="BN111" s="8">
        <f t="shared" si="75"/>
        <v>0.70867826308254178</v>
      </c>
      <c r="BO111" s="8">
        <f t="shared" si="54"/>
        <v>70.681981782861968</v>
      </c>
      <c r="BP111" s="6">
        <f t="shared" si="55"/>
        <v>0.99155978286196955</v>
      </c>
      <c r="BQ111" s="9"/>
      <c r="BR111" s="9"/>
      <c r="BS111" s="9"/>
      <c r="BT111" s="9"/>
      <c r="BU111" s="8">
        <f t="shared" si="76"/>
        <v>-0.24816983012495894</v>
      </c>
      <c r="BV111" s="8">
        <f t="shared" si="56"/>
        <v>132.8272990426789</v>
      </c>
      <c r="BW111" s="6">
        <f t="shared" si="57"/>
        <v>3.708345957321086</v>
      </c>
      <c r="BY111" s="8">
        <f t="shared" si="77"/>
        <v>-0.88442121285245168</v>
      </c>
      <c r="BZ111" s="8">
        <f t="shared" si="58"/>
        <v>132.19104765995141</v>
      </c>
      <c r="CA111" s="6">
        <f t="shared" si="59"/>
        <v>4.3445973400485798</v>
      </c>
      <c r="CB111" s="16"/>
      <c r="CC111" s="8">
        <f t="shared" si="78"/>
        <v>-2.0848089606538389</v>
      </c>
      <c r="CD111" s="8">
        <f t="shared" si="60"/>
        <v>130.99065991215002</v>
      </c>
      <c r="CE111" s="6">
        <f t="shared" si="61"/>
        <v>5.544985087849966</v>
      </c>
      <c r="CF111" s="17"/>
      <c r="CG111" s="8">
        <f t="shared" si="79"/>
        <v>-2.4049762472414731</v>
      </c>
      <c r="CH111" s="8">
        <f t="shared" si="62"/>
        <v>130.67049262556239</v>
      </c>
      <c r="CI111" s="6">
        <f t="shared" si="63"/>
        <v>5.8651523744375993</v>
      </c>
      <c r="CJ111" s="16"/>
      <c r="CK111" s="17"/>
      <c r="CL111" s="15"/>
      <c r="CM111" s="16"/>
      <c r="CN111" s="17"/>
      <c r="CO111" s="15"/>
      <c r="CP111" s="16"/>
      <c r="CQ111" s="17"/>
      <c r="CR111" s="15"/>
      <c r="CS111" s="16"/>
      <c r="CT111" s="17"/>
      <c r="CU111" s="15"/>
      <c r="CV111" s="16"/>
      <c r="CW111" s="17"/>
      <c r="CX111" s="15"/>
      <c r="CY111" s="16"/>
      <c r="CZ111" s="17"/>
      <c r="DA111" s="15"/>
      <c r="DB111" s="16"/>
      <c r="DC111" s="17"/>
      <c r="DD111" s="15"/>
      <c r="DE111" s="16"/>
      <c r="DF111" s="17"/>
    </row>
    <row r="112" spans="1:110" x14ac:dyDescent="0.2">
      <c r="A112" s="3">
        <v>43941</v>
      </c>
      <c r="B112" s="4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  <c r="W112" s="8">
        <f t="shared" si="64"/>
        <v>67.419389902471693</v>
      </c>
      <c r="X112" s="6">
        <f t="shared" si="40"/>
        <v>1.2081538819990455E-2</v>
      </c>
      <c r="Z112" s="8">
        <f t="shared" si="65"/>
        <v>69.188779725489582</v>
      </c>
      <c r="AA112" s="6">
        <f t="shared" si="41"/>
        <v>1.3845911335106802E-2</v>
      </c>
      <c r="AC112" s="24">
        <f t="shared" si="66"/>
        <v>69.831862759889702</v>
      </c>
      <c r="AD112" s="6">
        <f t="shared" si="42"/>
        <v>2.3269218230564884E-2</v>
      </c>
      <c r="AF112" s="8">
        <f t="shared" si="67"/>
        <v>69.859125722377911</v>
      </c>
      <c r="AG112" s="6">
        <f t="shared" si="43"/>
        <v>2.3668711373227867E-2</v>
      </c>
      <c r="AH112" s="9"/>
      <c r="AI112" s="9"/>
      <c r="AJ112" s="9"/>
      <c r="AK112" s="9"/>
      <c r="AL112" s="8">
        <f t="shared" si="68"/>
        <v>134.20630211483214</v>
      </c>
      <c r="AM112" s="6">
        <f t="shared" si="44"/>
        <v>1.9176648306514618E-3</v>
      </c>
      <c r="AO112" s="8">
        <f t="shared" si="69"/>
        <v>134.8278456380749</v>
      </c>
      <c r="AP112" s="6">
        <f t="shared" si="45"/>
        <v>6.5578003949647449E-3</v>
      </c>
      <c r="AR112" s="24">
        <f t="shared" si="70"/>
        <v>134.80555693640193</v>
      </c>
      <c r="AS112" s="6">
        <f t="shared" si="46"/>
        <v>6.3914040068637698E-3</v>
      </c>
      <c r="AU112" s="8">
        <f t="shared" si="71"/>
        <v>135.49483726914656</v>
      </c>
      <c r="AV112" s="6">
        <f t="shared" si="47"/>
        <v>1.1537228983147583E-2</v>
      </c>
      <c r="BB112" s="8">
        <f t="shared" si="72"/>
        <v>0.69241375059859789</v>
      </c>
      <c r="BC112" s="8">
        <f t="shared" si="48"/>
        <v>70.524276510488306</v>
      </c>
      <c r="BD112" s="6">
        <f t="shared" si="49"/>
        <v>2.2803955104883045</v>
      </c>
      <c r="BF112" s="8">
        <f t="shared" si="73"/>
        <v>0.62416882750599434</v>
      </c>
      <c r="BG112" s="8">
        <f t="shared" si="50"/>
        <v>70.456031587395699</v>
      </c>
      <c r="BH112" s="6">
        <f t="shared" si="51"/>
        <v>2.2121505873956977</v>
      </c>
      <c r="BI112" s="16"/>
      <c r="BJ112" s="8">
        <f t="shared" si="74"/>
        <v>0.19056878911880215</v>
      </c>
      <c r="BK112" s="8">
        <f t="shared" si="52"/>
        <v>70.022431549008502</v>
      </c>
      <c r="BL112" s="6">
        <f t="shared" si="53"/>
        <v>1.7785505490085001</v>
      </c>
      <c r="BM112" s="17"/>
      <c r="BN112" s="8">
        <f t="shared" si="75"/>
        <v>-3.9426477133047269E-2</v>
      </c>
      <c r="BO112" s="8">
        <f t="shared" si="54"/>
        <v>69.792436282756654</v>
      </c>
      <c r="BP112" s="6">
        <f t="shared" si="55"/>
        <v>1.5485552827566522</v>
      </c>
      <c r="BQ112" s="9"/>
      <c r="BR112" s="9"/>
      <c r="BS112" s="9"/>
      <c r="BT112" s="9"/>
      <c r="BU112" s="8">
        <f t="shared" si="76"/>
        <v>0.14748174861964497</v>
      </c>
      <c r="BV112" s="8">
        <f t="shared" si="56"/>
        <v>134.95303868502157</v>
      </c>
      <c r="BW112" s="6">
        <f t="shared" si="57"/>
        <v>1.0036066850215661</v>
      </c>
      <c r="BY112" s="8">
        <f t="shared" si="77"/>
        <v>-2.1633151623782654E-2</v>
      </c>
      <c r="BZ112" s="8">
        <f t="shared" si="58"/>
        <v>134.78392378477815</v>
      </c>
      <c r="CA112" s="6">
        <f t="shared" si="59"/>
        <v>0.83449178477815167</v>
      </c>
      <c r="CB112" s="16"/>
      <c r="CC112" s="8">
        <f t="shared" si="78"/>
        <v>0.4330230753524148</v>
      </c>
      <c r="CD112" s="8">
        <f t="shared" si="60"/>
        <v>135.23858001175435</v>
      </c>
      <c r="CE112" s="6">
        <f t="shared" si="61"/>
        <v>1.2891480117543495</v>
      </c>
      <c r="CF112" s="17"/>
      <c r="CG112" s="8">
        <f t="shared" si="79"/>
        <v>1.2338803462973165</v>
      </c>
      <c r="CH112" s="8">
        <f t="shared" si="62"/>
        <v>136.03943728269925</v>
      </c>
      <c r="CI112" s="6">
        <f t="shared" si="63"/>
        <v>2.0900052826992521</v>
      </c>
      <c r="CJ112" s="16"/>
      <c r="CK112" s="17"/>
      <c r="CL112" s="15"/>
      <c r="CM112" s="16"/>
      <c r="CN112" s="17"/>
      <c r="CO112" s="15"/>
      <c r="CP112" s="16"/>
      <c r="CQ112" s="17"/>
      <c r="CR112" s="15"/>
      <c r="CS112" s="16"/>
      <c r="CT112" s="17"/>
      <c r="CU112" s="15"/>
      <c r="CV112" s="16"/>
      <c r="CW112" s="17"/>
      <c r="CX112" s="15"/>
      <c r="CY112" s="16"/>
      <c r="CZ112" s="17"/>
      <c r="DA112" s="15"/>
      <c r="DB112" s="16"/>
      <c r="DC112" s="17"/>
      <c r="DD112" s="15"/>
      <c r="DE112" s="16"/>
      <c r="DF112" s="17"/>
    </row>
    <row r="113" spans="1:110" x14ac:dyDescent="0.2">
      <c r="A113" s="3">
        <v>43942</v>
      </c>
      <c r="B113" s="4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  <c r="W113" s="8">
        <f t="shared" si="64"/>
        <v>67.567798300026794</v>
      </c>
      <c r="X113" s="6">
        <f t="shared" si="40"/>
        <v>2.1673432834294157E-2</v>
      </c>
      <c r="Z113" s="8">
        <f t="shared" si="65"/>
        <v>68.876963146078026</v>
      </c>
      <c r="AA113" s="6">
        <f t="shared" si="41"/>
        <v>4.1468941583476117E-2</v>
      </c>
      <c r="AC113" s="24">
        <f t="shared" si="66"/>
        <v>69.037871879944845</v>
      </c>
      <c r="AD113" s="6">
        <f t="shared" si="42"/>
        <v>4.3901996716821601E-2</v>
      </c>
      <c r="AF113" s="8">
        <f t="shared" si="67"/>
        <v>68.566929944475575</v>
      </c>
      <c r="AG113" s="6">
        <f t="shared" si="43"/>
        <v>3.6781017848455479E-2</v>
      </c>
      <c r="AH113" s="9"/>
      <c r="AI113" s="9"/>
      <c r="AJ113" s="9"/>
      <c r="AK113" s="9"/>
      <c r="AL113" s="8">
        <f t="shared" si="68"/>
        <v>134.16006549416238</v>
      </c>
      <c r="AM113" s="6">
        <f t="shared" si="44"/>
        <v>2.9646849907765643E-2</v>
      </c>
      <c r="AO113" s="8">
        <f t="shared" si="69"/>
        <v>134.53796913751017</v>
      </c>
      <c r="AP113" s="6">
        <f t="shared" si="45"/>
        <v>3.2547171210595159E-2</v>
      </c>
      <c r="AR113" s="24">
        <f t="shared" si="70"/>
        <v>134.37749446820095</v>
      </c>
      <c r="AS113" s="6">
        <f t="shared" si="46"/>
        <v>3.1315565984884962E-2</v>
      </c>
      <c r="AU113" s="8">
        <f t="shared" si="71"/>
        <v>134.25851305382932</v>
      </c>
      <c r="AV113" s="6">
        <f t="shared" si="47"/>
        <v>3.0402411701200956E-2</v>
      </c>
      <c r="BB113" s="8">
        <f t="shared" si="72"/>
        <v>0.39513282448990683</v>
      </c>
      <c r="BC113" s="8">
        <f t="shared" si="48"/>
        <v>69.433004704434751</v>
      </c>
      <c r="BD113" s="6">
        <f t="shared" si="49"/>
        <v>3.298566704434748</v>
      </c>
      <c r="BF113" s="8">
        <f t="shared" si="73"/>
        <v>0.15617612404721326</v>
      </c>
      <c r="BG113" s="8">
        <f t="shared" si="50"/>
        <v>69.194048003992052</v>
      </c>
      <c r="BH113" s="6">
        <f t="shared" si="51"/>
        <v>3.0596100039920486</v>
      </c>
      <c r="BI113" s="16"/>
      <c r="BJ113" s="8">
        <f t="shared" si="74"/>
        <v>-0.45924059246321314</v>
      </c>
      <c r="BK113" s="8">
        <f t="shared" si="52"/>
        <v>68.578631287481628</v>
      </c>
      <c r="BL113" s="6">
        <f t="shared" si="53"/>
        <v>2.4441932874816246</v>
      </c>
      <c r="BM113" s="17"/>
      <c r="BN113" s="8">
        <f t="shared" si="75"/>
        <v>-0.7034431516074402</v>
      </c>
      <c r="BO113" s="8">
        <f t="shared" si="54"/>
        <v>68.3344287283374</v>
      </c>
      <c r="BP113" s="6">
        <f t="shared" si="55"/>
        <v>2.1999907283373972</v>
      </c>
      <c r="BQ113" s="9"/>
      <c r="BR113" s="9"/>
      <c r="BS113" s="9"/>
      <c r="BT113" s="9"/>
      <c r="BU113" s="8">
        <f t="shared" si="76"/>
        <v>3.2372905255520515E-2</v>
      </c>
      <c r="BV113" s="8">
        <f t="shared" si="56"/>
        <v>134.40986737345648</v>
      </c>
      <c r="BW113" s="6">
        <f t="shared" si="57"/>
        <v>4.1127023734564716</v>
      </c>
      <c r="BY113" s="8">
        <f t="shared" si="77"/>
        <v>-0.15575482609425687</v>
      </c>
      <c r="BZ113" s="8">
        <f t="shared" si="58"/>
        <v>134.22173964210668</v>
      </c>
      <c r="CA113" s="6">
        <f t="shared" si="59"/>
        <v>3.9245746421066769</v>
      </c>
      <c r="CB113" s="16"/>
      <c r="CC113" s="8">
        <f t="shared" si="78"/>
        <v>-0.13529338339282396</v>
      </c>
      <c r="CD113" s="8">
        <f t="shared" si="60"/>
        <v>134.24220108480813</v>
      </c>
      <c r="CE113" s="6">
        <f t="shared" si="61"/>
        <v>3.9450360848081232</v>
      </c>
      <c r="CF113" s="17"/>
      <c r="CG113" s="8">
        <f t="shared" si="79"/>
        <v>-0.228629330461182</v>
      </c>
      <c r="CH113" s="8">
        <f t="shared" si="62"/>
        <v>134.14886513773976</v>
      </c>
      <c r="CI113" s="6">
        <f t="shared" si="63"/>
        <v>3.8517001377397548</v>
      </c>
      <c r="CJ113" s="16"/>
      <c r="CK113" s="17"/>
      <c r="CL113" s="15"/>
      <c r="CM113" s="16"/>
      <c r="CN113" s="17"/>
      <c r="CO113" s="15"/>
      <c r="CP113" s="16"/>
      <c r="CQ113" s="17"/>
      <c r="CR113" s="15"/>
      <c r="CS113" s="16"/>
      <c r="CT113" s="17"/>
      <c r="CU113" s="15"/>
      <c r="CV113" s="16"/>
      <c r="CW113" s="17"/>
      <c r="CX113" s="15"/>
      <c r="CY113" s="16"/>
      <c r="CZ113" s="17"/>
      <c r="DA113" s="15"/>
      <c r="DB113" s="16"/>
      <c r="DC113" s="17"/>
      <c r="DD113" s="15"/>
      <c r="DE113" s="16"/>
      <c r="DF113" s="17"/>
    </row>
    <row r="114" spans="1:110" x14ac:dyDescent="0.2">
      <c r="A114" s="3">
        <v>43943</v>
      </c>
      <c r="B114" s="4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  <c r="W114" s="8">
        <f t="shared" si="64"/>
        <v>67.309793446021985</v>
      </c>
      <c r="X114" s="6">
        <f t="shared" si="40"/>
        <v>1.0722597034404579E-2</v>
      </c>
      <c r="Z114" s="8">
        <f t="shared" si="65"/>
        <v>67.971929847872275</v>
      </c>
      <c r="AA114" s="6">
        <f t="shared" si="41"/>
        <v>9.9092878085786239E-4</v>
      </c>
      <c r="AC114" s="24">
        <f t="shared" si="66"/>
        <v>67.586154939972431</v>
      </c>
      <c r="AD114" s="6">
        <f t="shared" si="42"/>
        <v>6.6608079986940913E-3</v>
      </c>
      <c r="AF114" s="8">
        <f t="shared" si="67"/>
        <v>66.620936388895117</v>
      </c>
      <c r="AG114" s="6">
        <f t="shared" si="43"/>
        <v>2.0846988829418548E-2</v>
      </c>
      <c r="AH114" s="9"/>
      <c r="AI114" s="9"/>
      <c r="AJ114" s="9"/>
      <c r="AK114" s="9"/>
      <c r="AL114" s="8">
        <f t="shared" si="68"/>
        <v>133.46474340521317</v>
      </c>
      <c r="AM114" s="6">
        <f t="shared" si="44"/>
        <v>1.6379612877712998E-2</v>
      </c>
      <c r="AO114" s="8">
        <f t="shared" si="69"/>
        <v>133.1385037721318</v>
      </c>
      <c r="AP114" s="6">
        <f t="shared" si="45"/>
        <v>1.3895186627629189E-2</v>
      </c>
      <c r="AR114" s="24">
        <f t="shared" si="70"/>
        <v>132.33732973410048</v>
      </c>
      <c r="AS114" s="6">
        <f t="shared" si="46"/>
        <v>7.7939726452244517E-3</v>
      </c>
      <c r="AU114" s="8">
        <f t="shared" si="71"/>
        <v>131.08943461076586</v>
      </c>
      <c r="AV114" s="6">
        <f t="shared" si="47"/>
        <v>1.7091750026605149E-3</v>
      </c>
      <c r="BB114" s="8">
        <f t="shared" si="72"/>
        <v>2.5762871597442727E-2</v>
      </c>
      <c r="BC114" s="8">
        <f t="shared" si="48"/>
        <v>67.611917811569867</v>
      </c>
      <c r="BD114" s="6">
        <f t="shared" si="49"/>
        <v>0.42743418843012648</v>
      </c>
      <c r="BF114" s="8">
        <f t="shared" si="73"/>
        <v>-0.37442858707926374</v>
      </c>
      <c r="BG114" s="8">
        <f t="shared" si="50"/>
        <v>67.211726352893166</v>
      </c>
      <c r="BH114" s="6">
        <f t="shared" si="51"/>
        <v>0.82762564710682796</v>
      </c>
      <c r="BI114" s="16"/>
      <c r="BJ114" s="8">
        <f t="shared" si="74"/>
        <v>-1.1142749818192856</v>
      </c>
      <c r="BK114" s="8">
        <f t="shared" si="52"/>
        <v>66.471879958153139</v>
      </c>
      <c r="BL114" s="6">
        <f t="shared" si="53"/>
        <v>1.5674720418468553</v>
      </c>
      <c r="BM114" s="17"/>
      <c r="BN114" s="8">
        <f t="shared" si="75"/>
        <v>-1.361924085368617</v>
      </c>
      <c r="BO114" s="8">
        <f t="shared" si="54"/>
        <v>66.224230854603817</v>
      </c>
      <c r="BP114" s="6">
        <f t="shared" si="55"/>
        <v>1.8151211453961764</v>
      </c>
      <c r="BQ114" s="9"/>
      <c r="BR114" s="9"/>
      <c r="BS114" s="9"/>
      <c r="BT114" s="9"/>
      <c r="BU114" s="8">
        <f t="shared" si="76"/>
        <v>-0.38213462261567799</v>
      </c>
      <c r="BV114" s="8">
        <f t="shared" si="56"/>
        <v>131.95519511148481</v>
      </c>
      <c r="BW114" s="6">
        <f t="shared" si="57"/>
        <v>0.64132211148481133</v>
      </c>
      <c r="BY114" s="8">
        <f t="shared" si="77"/>
        <v>-0.77761009573630779</v>
      </c>
      <c r="BZ114" s="8">
        <f t="shared" si="58"/>
        <v>131.55971963836416</v>
      </c>
      <c r="CA114" s="6">
        <f t="shared" si="59"/>
        <v>0.24584663836415643</v>
      </c>
      <c r="CB114" s="16"/>
      <c r="CC114" s="8">
        <f t="shared" si="78"/>
        <v>-1.3925084748598715</v>
      </c>
      <c r="CD114" s="8">
        <f t="shared" si="60"/>
        <v>130.9448212592406</v>
      </c>
      <c r="CE114" s="6">
        <f t="shared" si="61"/>
        <v>0.36905174075940295</v>
      </c>
      <c r="CF114" s="17"/>
      <c r="CG114" s="8">
        <f t="shared" si="79"/>
        <v>-1.8227804856637571</v>
      </c>
      <c r="CH114" s="8">
        <f t="shared" si="62"/>
        <v>130.51454924843671</v>
      </c>
      <c r="CI114" s="6">
        <f t="shared" si="63"/>
        <v>0.79932375156329272</v>
      </c>
      <c r="CJ114" s="16"/>
      <c r="CK114" s="17"/>
      <c r="CL114" s="15"/>
      <c r="CM114" s="16"/>
      <c r="CN114" s="17"/>
      <c r="CO114" s="15"/>
      <c r="CP114" s="16"/>
      <c r="CQ114" s="17"/>
      <c r="CR114" s="15"/>
      <c r="CS114" s="16"/>
      <c r="CT114" s="17"/>
      <c r="CU114" s="15"/>
      <c r="CV114" s="16"/>
      <c r="CW114" s="17"/>
      <c r="CX114" s="15"/>
      <c r="CY114" s="16"/>
      <c r="CZ114" s="17"/>
      <c r="DA114" s="15"/>
      <c r="DB114" s="16"/>
      <c r="DC114" s="17"/>
      <c r="DD114" s="15"/>
      <c r="DE114" s="16"/>
      <c r="DF114" s="17"/>
    </row>
    <row r="115" spans="1:110" x14ac:dyDescent="0.2">
      <c r="A115" s="3">
        <v>43944</v>
      </c>
      <c r="B115" s="4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  <c r="W115" s="8">
        <f t="shared" si="64"/>
        <v>67.441113985738028</v>
      </c>
      <c r="X115" s="6">
        <f t="shared" si="40"/>
        <v>4.9362698952759923E-3</v>
      </c>
      <c r="Z115" s="8">
        <f t="shared" si="65"/>
        <v>67.994179158074417</v>
      </c>
      <c r="AA115" s="6">
        <f t="shared" si="41"/>
        <v>3.2239614658554402E-3</v>
      </c>
      <c r="AC115" s="24">
        <f t="shared" si="66"/>
        <v>67.812753469986205</v>
      </c>
      <c r="AD115" s="6">
        <f t="shared" si="42"/>
        <v>5.4710589131601436E-4</v>
      </c>
      <c r="AF115" s="8">
        <f t="shared" si="67"/>
        <v>67.755668877779016</v>
      </c>
      <c r="AG115" s="6">
        <f t="shared" si="43"/>
        <v>2.951519525447119E-4</v>
      </c>
      <c r="AH115" s="9"/>
      <c r="AI115" s="9"/>
      <c r="AJ115" s="9"/>
      <c r="AK115" s="9"/>
      <c r="AL115" s="8">
        <f t="shared" si="68"/>
        <v>133.0775867322748</v>
      </c>
      <c r="AM115" s="6">
        <f t="shared" si="44"/>
        <v>1.0155191155406086E-3</v>
      </c>
      <c r="AO115" s="8">
        <f t="shared" si="69"/>
        <v>132.5363756173283</v>
      </c>
      <c r="AP115" s="6">
        <f t="shared" si="45"/>
        <v>3.055494933347851E-3</v>
      </c>
      <c r="AR115" s="24">
        <f t="shared" si="70"/>
        <v>131.82560136705024</v>
      </c>
      <c r="AS115" s="6">
        <f t="shared" si="46"/>
        <v>8.4019704187159577E-3</v>
      </c>
      <c r="AU115" s="8">
        <f t="shared" si="71"/>
        <v>131.26898532215316</v>
      </c>
      <c r="AV115" s="6">
        <f t="shared" si="47"/>
        <v>1.2588861035027097E-2</v>
      </c>
      <c r="BB115" s="8">
        <f t="shared" si="72"/>
        <v>6.593000328070904E-2</v>
      </c>
      <c r="BC115" s="8">
        <f t="shared" si="48"/>
        <v>67.878683473266918</v>
      </c>
      <c r="BD115" s="6">
        <f t="shared" si="49"/>
        <v>0.10301047326692014</v>
      </c>
      <c r="BF115" s="8">
        <f t="shared" si="73"/>
        <v>-0.17608963843856115</v>
      </c>
      <c r="BG115" s="8">
        <f t="shared" si="50"/>
        <v>67.636663831547651</v>
      </c>
      <c r="BH115" s="6">
        <f t="shared" si="51"/>
        <v>0.1390091684523469</v>
      </c>
      <c r="BI115" s="16"/>
      <c r="BJ115" s="8">
        <f t="shared" si="74"/>
        <v>-0.22929846400946607</v>
      </c>
      <c r="BK115" s="8">
        <f t="shared" si="52"/>
        <v>67.583455005976745</v>
      </c>
      <c r="BL115" s="6">
        <f t="shared" si="53"/>
        <v>0.19221799402325246</v>
      </c>
      <c r="BM115" s="17"/>
      <c r="BN115" s="8">
        <f t="shared" si="75"/>
        <v>3.5975816167887309E-2</v>
      </c>
      <c r="BO115" s="8">
        <f t="shared" si="54"/>
        <v>67.848729286154096</v>
      </c>
      <c r="BP115" s="6">
        <f t="shared" si="55"/>
        <v>7.3056286154098871E-2</v>
      </c>
      <c r="BQ115" s="9"/>
      <c r="BR115" s="9"/>
      <c r="BS115" s="9"/>
      <c r="BT115" s="9"/>
      <c r="BU115" s="8">
        <f t="shared" si="76"/>
        <v>-0.40805337150259013</v>
      </c>
      <c r="BV115" s="8">
        <f t="shared" si="56"/>
        <v>131.41754799554764</v>
      </c>
      <c r="BW115" s="6">
        <f t="shared" si="57"/>
        <v>1.5250330044523537</v>
      </c>
      <c r="BY115" s="8">
        <f t="shared" si="77"/>
        <v>-0.68986912526990496</v>
      </c>
      <c r="BZ115" s="8">
        <f t="shared" si="58"/>
        <v>131.13573224178035</v>
      </c>
      <c r="CA115" s="6">
        <f t="shared" si="59"/>
        <v>1.806848758219644</v>
      </c>
      <c r="CB115" s="16"/>
      <c r="CC115" s="8">
        <f t="shared" si="78"/>
        <v>-0.81119360370551385</v>
      </c>
      <c r="CD115" s="8">
        <f t="shared" si="60"/>
        <v>131.01440776334474</v>
      </c>
      <c r="CE115" s="6">
        <f t="shared" si="61"/>
        <v>1.9281732366552546</v>
      </c>
      <c r="CF115" s="17"/>
      <c r="CG115" s="8">
        <f t="shared" si="79"/>
        <v>-0.66905462128386095</v>
      </c>
      <c r="CH115" s="8">
        <f t="shared" si="62"/>
        <v>131.15654674576638</v>
      </c>
      <c r="CI115" s="6">
        <f t="shared" si="63"/>
        <v>1.7860342542336127</v>
      </c>
      <c r="CJ115" s="16"/>
      <c r="CK115" s="17"/>
      <c r="CL115" s="15"/>
      <c r="CM115" s="16"/>
      <c r="CN115" s="17"/>
      <c r="CO115" s="15"/>
      <c r="CP115" s="16"/>
      <c r="CQ115" s="17"/>
      <c r="CR115" s="15"/>
      <c r="CS115" s="16"/>
      <c r="CT115" s="17"/>
      <c r="CU115" s="15"/>
      <c r="CV115" s="16"/>
      <c r="CW115" s="17"/>
      <c r="CX115" s="15"/>
      <c r="CY115" s="16"/>
      <c r="CZ115" s="17"/>
      <c r="DA115" s="15"/>
      <c r="DB115" s="16"/>
      <c r="DC115" s="17"/>
      <c r="DD115" s="15"/>
      <c r="DE115" s="16"/>
      <c r="DF115" s="17"/>
    </row>
    <row r="116" spans="1:110" x14ac:dyDescent="0.2">
      <c r="A116" s="3">
        <v>43945</v>
      </c>
      <c r="B116" s="4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  <c r="W116" s="8">
        <f t="shared" si="64"/>
        <v>67.501334608305186</v>
      </c>
      <c r="X116" s="6">
        <f t="shared" si="40"/>
        <v>3.199360491252827E-2</v>
      </c>
      <c r="Z116" s="8">
        <f t="shared" si="65"/>
        <v>67.922072125909864</v>
      </c>
      <c r="AA116" s="6">
        <f t="shared" si="41"/>
        <v>2.5959996687477772E-2</v>
      </c>
      <c r="AC116" s="24">
        <f t="shared" si="66"/>
        <v>67.794213234993094</v>
      </c>
      <c r="AD116" s="6">
        <f t="shared" si="42"/>
        <v>2.7793563753883543E-2</v>
      </c>
      <c r="AF116" s="8">
        <f t="shared" si="67"/>
        <v>67.771672175555807</v>
      </c>
      <c r="AG116" s="6">
        <f t="shared" si="43"/>
        <v>2.8116814987565911E-2</v>
      </c>
      <c r="AH116" s="9"/>
      <c r="AI116" s="9"/>
      <c r="AJ116" s="9"/>
      <c r="AK116" s="9"/>
      <c r="AL116" s="8">
        <f t="shared" si="68"/>
        <v>133.05328570046535</v>
      </c>
      <c r="AM116" s="6">
        <f t="shared" si="44"/>
        <v>5.3708892288293134E-3</v>
      </c>
      <c r="AO116" s="8">
        <f t="shared" si="69"/>
        <v>132.67042339360995</v>
      </c>
      <c r="AP116" s="6">
        <f t="shared" si="45"/>
        <v>8.2329455381539209E-3</v>
      </c>
      <c r="AR116" s="24">
        <f t="shared" si="70"/>
        <v>132.38409118352513</v>
      </c>
      <c r="AS116" s="6">
        <f t="shared" si="46"/>
        <v>1.0373398891128238E-2</v>
      </c>
      <c r="AU116" s="8">
        <f t="shared" si="71"/>
        <v>132.60786186443062</v>
      </c>
      <c r="AV116" s="6">
        <f t="shared" si="47"/>
        <v>8.7006192059520225E-3</v>
      </c>
      <c r="BB116" s="8">
        <f t="shared" si="72"/>
        <v>4.9035955625945045E-2</v>
      </c>
      <c r="BC116" s="8">
        <f t="shared" si="48"/>
        <v>67.843249190619034</v>
      </c>
      <c r="BD116" s="6">
        <f t="shared" si="49"/>
        <v>1.8890738093809603</v>
      </c>
      <c r="BF116" s="8">
        <f t="shared" si="73"/>
        <v>-0.12409833530156258</v>
      </c>
      <c r="BG116" s="8">
        <f t="shared" si="50"/>
        <v>67.670114899691526</v>
      </c>
      <c r="BH116" s="6">
        <f t="shared" si="51"/>
        <v>2.0622081003084674</v>
      </c>
      <c r="BI116" s="16"/>
      <c r="BJ116" s="8">
        <f t="shared" si="74"/>
        <v>-9.0198032858671701E-2</v>
      </c>
      <c r="BK116" s="8">
        <f t="shared" si="52"/>
        <v>67.704015202134428</v>
      </c>
      <c r="BL116" s="6">
        <f t="shared" si="53"/>
        <v>2.0283077978655655</v>
      </c>
      <c r="BM116" s="17"/>
      <c r="BN116" s="8">
        <f t="shared" si="75"/>
        <v>-1.1998308853791179E-2</v>
      </c>
      <c r="BO116" s="8">
        <f t="shared" si="54"/>
        <v>67.782214926139304</v>
      </c>
      <c r="BP116" s="6">
        <f t="shared" si="55"/>
        <v>1.9501080738606902</v>
      </c>
      <c r="BQ116" s="9"/>
      <c r="BR116" s="9"/>
      <c r="BS116" s="9"/>
      <c r="BT116" s="9"/>
      <c r="BU116" s="8">
        <f t="shared" si="76"/>
        <v>-0.21474473390709428</v>
      </c>
      <c r="BV116" s="8">
        <f t="shared" si="56"/>
        <v>132.16934644961805</v>
      </c>
      <c r="BW116" s="6">
        <f t="shared" si="57"/>
        <v>1.6024125503819562</v>
      </c>
      <c r="BY116" s="8">
        <f t="shared" si="77"/>
        <v>-0.27791067449412282</v>
      </c>
      <c r="BZ116" s="8">
        <f t="shared" si="58"/>
        <v>132.10618050903102</v>
      </c>
      <c r="CA116" s="6">
        <f t="shared" si="59"/>
        <v>1.6655784909689828</v>
      </c>
      <c r="CB116" s="16"/>
      <c r="CC116" s="8">
        <f t="shared" si="78"/>
        <v>9.2797453613552239E-2</v>
      </c>
      <c r="CD116" s="8">
        <f t="shared" si="60"/>
        <v>132.47688863713867</v>
      </c>
      <c r="CE116" s="6">
        <f t="shared" si="61"/>
        <v>1.2948703628613316</v>
      </c>
      <c r="CF116" s="17"/>
      <c r="CG116" s="8">
        <f t="shared" si="79"/>
        <v>0.41118448394383927</v>
      </c>
      <c r="CH116" s="8">
        <f t="shared" si="62"/>
        <v>132.79527566746896</v>
      </c>
      <c r="CI116" s="6">
        <f t="shared" si="63"/>
        <v>0.97648333253104624</v>
      </c>
      <c r="CJ116" s="16"/>
      <c r="CK116" s="17"/>
      <c r="CL116" s="15"/>
      <c r="CM116" s="16"/>
      <c r="CN116" s="17"/>
      <c r="CO116" s="15"/>
      <c r="CP116" s="16"/>
      <c r="CQ116" s="17"/>
      <c r="CR116" s="15"/>
      <c r="CS116" s="16"/>
      <c r="CT116" s="17"/>
      <c r="CU116" s="15"/>
      <c r="CV116" s="16"/>
      <c r="CW116" s="17"/>
      <c r="CX116" s="15"/>
      <c r="CY116" s="16"/>
      <c r="CZ116" s="17"/>
      <c r="DA116" s="15"/>
      <c r="DB116" s="16"/>
      <c r="DC116" s="17"/>
      <c r="DD116" s="15"/>
      <c r="DE116" s="16"/>
      <c r="DF116" s="17"/>
    </row>
    <row r="117" spans="1:110" x14ac:dyDescent="0.2">
      <c r="A117" s="3">
        <v>43948</v>
      </c>
      <c r="B117" s="4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  <c r="W117" s="8">
        <f t="shared" si="64"/>
        <v>67.902912518810254</v>
      </c>
      <c r="X117" s="6">
        <f t="shared" si="40"/>
        <v>2.6922515948145435E-2</v>
      </c>
      <c r="Z117" s="8">
        <f t="shared" si="65"/>
        <v>68.519454914359599</v>
      </c>
      <c r="AA117" s="6">
        <f t="shared" si="41"/>
        <v>1.8087202397990047E-2</v>
      </c>
      <c r="AC117" s="24">
        <f t="shared" si="66"/>
        <v>68.763268117496551</v>
      </c>
      <c r="AD117" s="6">
        <f t="shared" si="42"/>
        <v>1.459325597527354E-2</v>
      </c>
      <c r="AF117" s="8">
        <f t="shared" si="67"/>
        <v>69.340192835111154</v>
      </c>
      <c r="AG117" s="6">
        <f t="shared" si="43"/>
        <v>6.3256805226266635E-3</v>
      </c>
      <c r="AH117" s="9"/>
      <c r="AI117" s="9"/>
      <c r="AJ117" s="9"/>
      <c r="AK117" s="9"/>
      <c r="AL117" s="8">
        <f t="shared" si="68"/>
        <v>133.18261089438158</v>
      </c>
      <c r="AM117" s="6">
        <f t="shared" si="44"/>
        <v>3.5436442660974093E-2</v>
      </c>
      <c r="AO117" s="8">
        <f t="shared" si="69"/>
        <v>133.03386414371866</v>
      </c>
      <c r="AP117" s="6">
        <f t="shared" si="45"/>
        <v>3.6513728156419373E-2</v>
      </c>
      <c r="AR117" s="24">
        <f t="shared" si="70"/>
        <v>133.07792509176255</v>
      </c>
      <c r="AS117" s="6">
        <f t="shared" si="46"/>
        <v>3.6194620545451674E-2</v>
      </c>
      <c r="AU117" s="8">
        <f t="shared" si="71"/>
        <v>133.53897957288612</v>
      </c>
      <c r="AV117" s="6">
        <f t="shared" si="47"/>
        <v>3.285547328400984E-2</v>
      </c>
      <c r="BB117" s="8">
        <f t="shared" si="72"/>
        <v>0.23303974100144742</v>
      </c>
      <c r="BC117" s="8">
        <f t="shared" si="48"/>
        <v>68.996307858498</v>
      </c>
      <c r="BD117" s="6">
        <f t="shared" si="49"/>
        <v>0.78530114150200347</v>
      </c>
      <c r="BF117" s="8">
        <f t="shared" si="73"/>
        <v>0.23664222657409384</v>
      </c>
      <c r="BG117" s="8">
        <f t="shared" si="50"/>
        <v>68.999910344070642</v>
      </c>
      <c r="BH117" s="6">
        <f t="shared" si="51"/>
        <v>0.78169865592936105</v>
      </c>
      <c r="BI117" s="16"/>
      <c r="BJ117" s="8">
        <f t="shared" si="74"/>
        <v>0.6089088912803331</v>
      </c>
      <c r="BK117" s="8">
        <f t="shared" si="52"/>
        <v>69.372177008776887</v>
      </c>
      <c r="BL117" s="6">
        <f t="shared" si="53"/>
        <v>0.40943199122311569</v>
      </c>
      <c r="BM117" s="17"/>
      <c r="BN117" s="8">
        <f t="shared" si="75"/>
        <v>0.85132849954058709</v>
      </c>
      <c r="BO117" s="8">
        <f t="shared" si="54"/>
        <v>69.614596617037137</v>
      </c>
      <c r="BP117" s="6">
        <f t="shared" si="55"/>
        <v>0.16701238296286647</v>
      </c>
      <c r="BQ117" s="9"/>
      <c r="BR117" s="9"/>
      <c r="BS117" s="9"/>
      <c r="BT117" s="9"/>
      <c r="BU117" s="8">
        <f t="shared" si="76"/>
        <v>-3.3029005478190904E-2</v>
      </c>
      <c r="BV117" s="8">
        <f t="shared" si="56"/>
        <v>133.04489608628435</v>
      </c>
      <c r="BW117" s="6">
        <f t="shared" si="57"/>
        <v>5.0306199137156398</v>
      </c>
      <c r="BY117" s="8">
        <f t="shared" si="77"/>
        <v>4.2765037807287243E-2</v>
      </c>
      <c r="BZ117" s="8">
        <f t="shared" si="58"/>
        <v>133.12069012956985</v>
      </c>
      <c r="CA117" s="6">
        <f t="shared" si="59"/>
        <v>4.9548258704301418</v>
      </c>
      <c r="CB117" s="16"/>
      <c r="CC117" s="8">
        <f t="shared" si="78"/>
        <v>0.48948151366530679</v>
      </c>
      <c r="CD117" s="8">
        <f t="shared" si="60"/>
        <v>133.56740660542786</v>
      </c>
      <c r="CE117" s="6">
        <f t="shared" si="61"/>
        <v>4.5081093945721307</v>
      </c>
      <c r="CF117" s="17"/>
      <c r="CG117" s="8">
        <f t="shared" si="79"/>
        <v>0.65991597732219276</v>
      </c>
      <c r="CH117" s="8">
        <f t="shared" si="62"/>
        <v>133.73784106908474</v>
      </c>
      <c r="CI117" s="6">
        <f t="shared" si="63"/>
        <v>4.3376749309152558</v>
      </c>
      <c r="CJ117" s="16"/>
      <c r="CK117" s="17"/>
      <c r="CL117" s="15"/>
      <c r="CM117" s="16"/>
      <c r="CN117" s="17"/>
      <c r="CO117" s="15"/>
      <c r="CP117" s="16"/>
      <c r="CQ117" s="17"/>
      <c r="CR117" s="15"/>
      <c r="CS117" s="16"/>
      <c r="CT117" s="17"/>
      <c r="CU117" s="15"/>
      <c r="CV117" s="16"/>
      <c r="CW117" s="17"/>
      <c r="CX117" s="15"/>
      <c r="CY117" s="16"/>
      <c r="CZ117" s="17"/>
      <c r="DA117" s="15"/>
      <c r="DB117" s="16"/>
      <c r="DC117" s="17"/>
      <c r="DD117" s="15"/>
      <c r="DE117" s="16"/>
      <c r="DF117" s="17"/>
    </row>
    <row r="118" spans="1:110" x14ac:dyDescent="0.2">
      <c r="A118" s="3">
        <v>43949</v>
      </c>
      <c r="B118" s="4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  <c r="W118" s="8">
        <f t="shared" si="64"/>
        <v>68.241077885424417</v>
      </c>
      <c r="X118" s="6">
        <f t="shared" si="40"/>
        <v>5.9637172957627506E-3</v>
      </c>
      <c r="Z118" s="8">
        <f t="shared" si="65"/>
        <v>68.935965762620924</v>
      </c>
      <c r="AA118" s="6">
        <f t="shared" si="41"/>
        <v>4.1583936636274436E-3</v>
      </c>
      <c r="AC118" s="24">
        <f t="shared" si="66"/>
        <v>69.272438558748277</v>
      </c>
      <c r="AD118" s="6">
        <f t="shared" si="42"/>
        <v>9.0596375750307424E-3</v>
      </c>
      <c r="AF118" s="8">
        <f t="shared" si="67"/>
        <v>69.69332576702223</v>
      </c>
      <c r="AG118" s="6">
        <f t="shared" si="43"/>
        <v>1.5190507264000962E-2</v>
      </c>
      <c r="AH118" s="9"/>
      <c r="AI118" s="9"/>
      <c r="AJ118" s="9"/>
      <c r="AK118" s="9"/>
      <c r="AL118" s="8">
        <f t="shared" si="68"/>
        <v>134.06333381339292</v>
      </c>
      <c r="AM118" s="6">
        <f t="shared" si="44"/>
        <v>4.8645305502137144E-2</v>
      </c>
      <c r="AO118" s="8">
        <f t="shared" si="69"/>
        <v>134.69760925629149</v>
      </c>
      <c r="AP118" s="6">
        <f t="shared" si="45"/>
        <v>4.4144291667540234E-2</v>
      </c>
      <c r="AR118" s="24">
        <f t="shared" si="70"/>
        <v>135.57672054588127</v>
      </c>
      <c r="AS118" s="6">
        <f t="shared" si="46"/>
        <v>3.7905847280490658E-2</v>
      </c>
      <c r="AU118" s="8">
        <f t="shared" si="71"/>
        <v>137.16820871457722</v>
      </c>
      <c r="AV118" s="6">
        <f t="shared" si="47"/>
        <v>2.6612157220282418E-2</v>
      </c>
      <c r="BB118" s="8">
        <f t="shared" si="72"/>
        <v>0.28826588105150314</v>
      </c>
      <c r="BC118" s="8">
        <f t="shared" si="48"/>
        <v>69.560704439799778</v>
      </c>
      <c r="BD118" s="6">
        <f t="shared" si="49"/>
        <v>0.91021443979977334</v>
      </c>
      <c r="BF118" s="8">
        <f t="shared" si="73"/>
        <v>0.32657653741771242</v>
      </c>
      <c r="BG118" s="8">
        <f t="shared" si="50"/>
        <v>69.599015096165985</v>
      </c>
      <c r="BH118" s="6">
        <f t="shared" si="51"/>
        <v>0.94852509616598013</v>
      </c>
      <c r="BI118" s="16"/>
      <c r="BJ118" s="8">
        <f t="shared" si="74"/>
        <v>0.54308151426145235</v>
      </c>
      <c r="BK118" s="8">
        <f t="shared" si="52"/>
        <v>69.815520073009736</v>
      </c>
      <c r="BL118" s="6">
        <f t="shared" si="53"/>
        <v>1.1650300730097314</v>
      </c>
      <c r="BM118" s="17"/>
      <c r="BN118" s="8">
        <f t="shared" si="75"/>
        <v>0.55022940824638933</v>
      </c>
      <c r="BO118" s="8">
        <f t="shared" si="54"/>
        <v>69.822667966994672</v>
      </c>
      <c r="BP118" s="6">
        <f t="shared" si="55"/>
        <v>1.172177966994667</v>
      </c>
      <c r="BQ118" s="9"/>
      <c r="BR118" s="9"/>
      <c r="BS118" s="9"/>
      <c r="BT118" s="9"/>
      <c r="BU118" s="8">
        <f t="shared" si="76"/>
        <v>0.4733358864411914</v>
      </c>
      <c r="BV118" s="8">
        <f t="shared" si="56"/>
        <v>136.05005643232246</v>
      </c>
      <c r="BW118" s="6">
        <f t="shared" si="57"/>
        <v>4.8682935676775401</v>
      </c>
      <c r="BY118" s="8">
        <f t="shared" si="77"/>
        <v>0.85325507519006039</v>
      </c>
      <c r="BZ118" s="8">
        <f t="shared" si="58"/>
        <v>136.42997562107132</v>
      </c>
      <c r="CA118" s="6">
        <f t="shared" si="59"/>
        <v>4.4883743789286825</v>
      </c>
      <c r="CB118" s="16"/>
      <c r="CC118" s="8">
        <f t="shared" si="78"/>
        <v>1.81562871436456</v>
      </c>
      <c r="CD118" s="8">
        <f t="shared" si="60"/>
        <v>137.39234926024582</v>
      </c>
      <c r="CE118" s="6">
        <f t="shared" si="61"/>
        <v>3.5260007397541813</v>
      </c>
      <c r="CF118" s="17"/>
      <c r="CG118" s="8">
        <f t="shared" si="79"/>
        <v>2.2781299169031373</v>
      </c>
      <c r="CH118" s="8">
        <f t="shared" si="62"/>
        <v>137.85485046278441</v>
      </c>
      <c r="CI118" s="6">
        <f t="shared" si="63"/>
        <v>3.0634995372155913</v>
      </c>
      <c r="CJ118" s="16"/>
      <c r="CK118" s="17"/>
      <c r="CL118" s="15"/>
      <c r="CM118" s="16"/>
      <c r="CN118" s="17"/>
      <c r="CO118" s="15"/>
      <c r="CP118" s="16"/>
      <c r="CQ118" s="17"/>
      <c r="CR118" s="15"/>
      <c r="CS118" s="16"/>
      <c r="CT118" s="17"/>
      <c r="CU118" s="15"/>
      <c r="CV118" s="16"/>
      <c r="CW118" s="17"/>
      <c r="CX118" s="15"/>
      <c r="CY118" s="16"/>
      <c r="CZ118" s="17"/>
      <c r="DA118" s="15"/>
      <c r="DB118" s="16"/>
      <c r="DC118" s="17"/>
      <c r="DD118" s="15"/>
      <c r="DE118" s="16"/>
      <c r="DF118" s="17"/>
    </row>
    <row r="119" spans="1:110" x14ac:dyDescent="0.2">
      <c r="A119" s="3">
        <v>43950</v>
      </c>
      <c r="B119" s="4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  <c r="W119" s="8">
        <f t="shared" si="64"/>
        <v>68.314772066048022</v>
      </c>
      <c r="X119" s="6">
        <f t="shared" si="40"/>
        <v>3.6535501461032183E-2</v>
      </c>
      <c r="Z119" s="8">
        <f t="shared" si="65"/>
        <v>68.841758760956012</v>
      </c>
      <c r="AA119" s="6">
        <f t="shared" si="41"/>
        <v>2.9103244038649969E-2</v>
      </c>
      <c r="AC119" s="24">
        <f t="shared" si="66"/>
        <v>68.961464279374141</v>
      </c>
      <c r="AD119" s="6">
        <f t="shared" si="42"/>
        <v>2.741499984508719E-2</v>
      </c>
      <c r="AF119" s="8">
        <f t="shared" si="67"/>
        <v>68.85905715340445</v>
      </c>
      <c r="AG119" s="6">
        <f t="shared" si="43"/>
        <v>2.8859279424528858E-2</v>
      </c>
      <c r="AH119" s="9"/>
      <c r="AI119" s="9"/>
      <c r="AJ119" s="9"/>
      <c r="AK119" s="9"/>
      <c r="AL119" s="8">
        <f t="shared" si="68"/>
        <v>135.29723672698219</v>
      </c>
      <c r="AM119" s="6">
        <f t="shared" si="44"/>
        <v>6.2223531529664783E-2</v>
      </c>
      <c r="AO119" s="8">
        <f t="shared" si="69"/>
        <v>136.75045370171529</v>
      </c>
      <c r="AP119" s="6">
        <f t="shared" si="45"/>
        <v>5.2150948264447466E-2</v>
      </c>
      <c r="AR119" s="24">
        <f t="shared" si="70"/>
        <v>138.24753527294064</v>
      </c>
      <c r="AS119" s="6">
        <f t="shared" si="46"/>
        <v>4.1774329326481036E-2</v>
      </c>
      <c r="AU119" s="8">
        <f t="shared" si="71"/>
        <v>140.16832174291545</v>
      </c>
      <c r="AV119" s="6">
        <f t="shared" si="47"/>
        <v>2.8460913649460354E-2</v>
      </c>
      <c r="BB119" s="8">
        <f t="shared" si="72"/>
        <v>0.16841784896637529</v>
      </c>
      <c r="BC119" s="8">
        <f t="shared" si="48"/>
        <v>69.129882128340512</v>
      </c>
      <c r="BD119" s="6">
        <f t="shared" si="49"/>
        <v>1.7754518716594845</v>
      </c>
      <c r="BF119" s="8">
        <f t="shared" si="73"/>
        <v>0.11618476787640238</v>
      </c>
      <c r="BG119" s="8">
        <f t="shared" si="50"/>
        <v>69.077649047250546</v>
      </c>
      <c r="BH119" s="6">
        <f t="shared" si="51"/>
        <v>1.8276849527494505</v>
      </c>
      <c r="BI119" s="16"/>
      <c r="BJ119" s="8">
        <f t="shared" si="74"/>
        <v>-2.0595309538036066E-2</v>
      </c>
      <c r="BK119" s="8">
        <f t="shared" si="52"/>
        <v>68.940868969836103</v>
      </c>
      <c r="BL119" s="6">
        <f t="shared" si="53"/>
        <v>1.9644650301638933</v>
      </c>
      <c r="BM119" s="17"/>
      <c r="BN119" s="8">
        <f t="shared" si="75"/>
        <v>-0.20762983685967307</v>
      </c>
      <c r="BO119" s="8">
        <f t="shared" si="54"/>
        <v>68.753834442514474</v>
      </c>
      <c r="BP119" s="6">
        <f t="shared" si="55"/>
        <v>2.151499557485522</v>
      </c>
      <c r="BQ119" s="9"/>
      <c r="BR119" s="9"/>
      <c r="BS119" s="9"/>
      <c r="BT119" s="9"/>
      <c r="BU119" s="8">
        <f t="shared" si="76"/>
        <v>0.91283165456482629</v>
      </c>
      <c r="BV119" s="8">
        <f t="shared" si="56"/>
        <v>139.16036692750546</v>
      </c>
      <c r="BW119" s="6">
        <f t="shared" si="57"/>
        <v>5.1141390724945381</v>
      </c>
      <c r="BY119" s="8">
        <f t="shared" si="77"/>
        <v>1.4530497603069312</v>
      </c>
      <c r="BZ119" s="8">
        <f t="shared" si="58"/>
        <v>139.70058503324756</v>
      </c>
      <c r="CA119" s="6">
        <f t="shared" si="59"/>
        <v>4.5739209667524392</v>
      </c>
      <c r="CB119" s="16"/>
      <c r="CC119" s="8">
        <f t="shared" si="78"/>
        <v>2.3800514827431316</v>
      </c>
      <c r="CD119" s="8">
        <f t="shared" si="60"/>
        <v>140.62758675568378</v>
      </c>
      <c r="CE119" s="6">
        <f t="shared" si="61"/>
        <v>3.6469192443162228</v>
      </c>
      <c r="CF119" s="17"/>
      <c r="CG119" s="8">
        <f t="shared" si="79"/>
        <v>2.6236925498406185</v>
      </c>
      <c r="CH119" s="8">
        <f t="shared" si="62"/>
        <v>140.87122782278126</v>
      </c>
      <c r="CI119" s="6">
        <f t="shared" si="63"/>
        <v>3.4032781772187377</v>
      </c>
      <c r="CJ119" s="16"/>
      <c r="CK119" s="17"/>
      <c r="CL119" s="15"/>
      <c r="CM119" s="16"/>
      <c r="CN119" s="17"/>
      <c r="CO119" s="15"/>
      <c r="CP119" s="16"/>
      <c r="CQ119" s="17"/>
      <c r="CR119" s="15"/>
      <c r="CS119" s="16"/>
      <c r="CT119" s="17"/>
      <c r="CU119" s="15"/>
      <c r="CV119" s="16"/>
      <c r="CW119" s="17"/>
      <c r="CX119" s="15"/>
      <c r="CY119" s="16"/>
      <c r="CZ119" s="17"/>
      <c r="DA119" s="15"/>
      <c r="DB119" s="16"/>
      <c r="DC119" s="17"/>
      <c r="DD119" s="15"/>
      <c r="DE119" s="16"/>
      <c r="DF119" s="17"/>
    </row>
    <row r="120" spans="1:110" x14ac:dyDescent="0.2">
      <c r="A120" s="3">
        <v>43951</v>
      </c>
      <c r="B120" s="4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  <c r="W120" s="8">
        <f t="shared" si="64"/>
        <v>68.781073214159377</v>
      </c>
      <c r="X120" s="6">
        <f t="shared" si="40"/>
        <v>5.0000318860119658E-2</v>
      </c>
      <c r="Z120" s="8">
        <f t="shared" si="65"/>
        <v>69.522738589840515</v>
      </c>
      <c r="AA120" s="6">
        <f t="shared" si="41"/>
        <v>3.9756485237231035E-2</v>
      </c>
      <c r="AC120" s="24">
        <f t="shared" si="66"/>
        <v>69.933399139687069</v>
      </c>
      <c r="AD120" s="6">
        <f t="shared" si="42"/>
        <v>3.4084468602709514E-2</v>
      </c>
      <c r="AF120" s="8">
        <f t="shared" si="67"/>
        <v>70.496078630680884</v>
      </c>
      <c r="AG120" s="6">
        <f t="shared" si="43"/>
        <v>2.6312776303525784E-2</v>
      </c>
      <c r="AH120" s="9"/>
      <c r="AI120" s="9"/>
      <c r="AJ120" s="9"/>
      <c r="AK120" s="9"/>
      <c r="AL120" s="8">
        <f t="shared" si="68"/>
        <v>136.91314519612541</v>
      </c>
      <c r="AM120" s="6">
        <f t="shared" si="44"/>
        <v>2.2533807062219802E-2</v>
      </c>
      <c r="AO120" s="8">
        <f t="shared" si="69"/>
        <v>139.23339096014922</v>
      </c>
      <c r="AP120" s="6">
        <f t="shared" si="45"/>
        <v>5.9688396122970552E-3</v>
      </c>
      <c r="AR120" s="24">
        <f t="shared" si="70"/>
        <v>141.26102063647033</v>
      </c>
      <c r="AS120" s="6">
        <f t="shared" si="46"/>
        <v>8.5070491532569861E-3</v>
      </c>
      <c r="AU120" s="8">
        <f t="shared" si="71"/>
        <v>143.45326914858308</v>
      </c>
      <c r="AV120" s="6">
        <f t="shared" si="47"/>
        <v>2.4158203788838286E-2</v>
      </c>
      <c r="BB120" s="8">
        <f t="shared" si="72"/>
        <v>0.32912125123568581</v>
      </c>
      <c r="BC120" s="8">
        <f t="shared" si="48"/>
        <v>70.262520390922759</v>
      </c>
      <c r="BD120" s="6">
        <f t="shared" si="49"/>
        <v>2.138633609077246</v>
      </c>
      <c r="BF120" s="8">
        <f t="shared" si="73"/>
        <v>0.39858229838045572</v>
      </c>
      <c r="BG120" s="8">
        <f t="shared" si="50"/>
        <v>70.33198143806753</v>
      </c>
      <c r="BH120" s="6">
        <f t="shared" si="51"/>
        <v>2.0691725619324757</v>
      </c>
      <c r="BI120" s="16"/>
      <c r="BJ120" s="8">
        <f t="shared" si="74"/>
        <v>0.6344746025636</v>
      </c>
      <c r="BK120" s="8">
        <f t="shared" si="52"/>
        <v>70.567873742250669</v>
      </c>
      <c r="BL120" s="6">
        <f t="shared" si="53"/>
        <v>1.8332802577493368</v>
      </c>
      <c r="BM120" s="17"/>
      <c r="BN120" s="8">
        <f t="shared" si="75"/>
        <v>0.83038709665221555</v>
      </c>
      <c r="BO120" s="8">
        <f t="shared" si="54"/>
        <v>70.763786236339286</v>
      </c>
      <c r="BP120" s="6">
        <f t="shared" si="55"/>
        <v>1.6373677636607198</v>
      </c>
      <c r="BQ120" s="9"/>
      <c r="BR120" s="9"/>
      <c r="BS120" s="9"/>
      <c r="BT120" s="9"/>
      <c r="BU120" s="8">
        <f t="shared" si="76"/>
        <v>1.3329623963578003</v>
      </c>
      <c r="BV120" s="8">
        <f t="shared" si="56"/>
        <v>142.59398303282813</v>
      </c>
      <c r="BW120" s="6">
        <f t="shared" si="57"/>
        <v>2.5245400328281278</v>
      </c>
      <c r="BY120" s="8">
        <f t="shared" si="77"/>
        <v>1.9679935093704437</v>
      </c>
      <c r="BZ120" s="8">
        <f t="shared" si="58"/>
        <v>143.22901414584078</v>
      </c>
      <c r="CA120" s="6">
        <f t="shared" si="59"/>
        <v>3.159571145840772</v>
      </c>
      <c r="CB120" s="16"/>
      <c r="CC120" s="8">
        <f t="shared" si="78"/>
        <v>2.7981178440622645</v>
      </c>
      <c r="CD120" s="8">
        <f t="shared" si="60"/>
        <v>144.0591384805326</v>
      </c>
      <c r="CE120" s="6">
        <f t="shared" si="61"/>
        <v>3.989695480532589</v>
      </c>
      <c r="CF120" s="17"/>
      <c r="CG120" s="8">
        <f t="shared" si="79"/>
        <v>2.9667102258870068</v>
      </c>
      <c r="CH120" s="8">
        <f t="shared" si="62"/>
        <v>144.22773086235733</v>
      </c>
      <c r="CI120" s="6">
        <f t="shared" si="63"/>
        <v>4.1582878623573265</v>
      </c>
      <c r="CJ120" s="16"/>
      <c r="CK120" s="17"/>
      <c r="CL120" s="15"/>
      <c r="CM120" s="16"/>
      <c r="CN120" s="17"/>
      <c r="CO120" s="15"/>
      <c r="CP120" s="16"/>
      <c r="CQ120" s="17"/>
      <c r="CR120" s="15"/>
      <c r="CS120" s="16"/>
      <c r="CT120" s="17"/>
      <c r="CU120" s="15"/>
      <c r="CV120" s="16"/>
      <c r="CW120" s="17"/>
      <c r="CX120" s="15"/>
      <c r="CY120" s="16"/>
      <c r="CZ120" s="17"/>
      <c r="DA120" s="15"/>
      <c r="DB120" s="16"/>
      <c r="DC120" s="17"/>
      <c r="DD120" s="15"/>
      <c r="DE120" s="16"/>
      <c r="DF120" s="17"/>
    </row>
    <row r="121" spans="1:110" x14ac:dyDescent="0.2">
      <c r="A121" s="3">
        <v>43952</v>
      </c>
      <c r="B121" s="4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  <c r="W121" s="8">
        <f t="shared" si="64"/>
        <v>69.432687755610687</v>
      </c>
      <c r="X121" s="6">
        <f t="shared" si="40"/>
        <v>2.5308353018347343E-2</v>
      </c>
      <c r="Z121" s="8">
        <f t="shared" si="65"/>
        <v>70.47261567519314</v>
      </c>
      <c r="AA121" s="6">
        <f t="shared" si="41"/>
        <v>1.0709911139678778E-2</v>
      </c>
      <c r="AC121" s="24">
        <f t="shared" si="66"/>
        <v>71.167276569843537</v>
      </c>
      <c r="AD121" s="6">
        <f t="shared" si="42"/>
        <v>9.5830575917367565E-4</v>
      </c>
      <c r="AF121" s="8">
        <f t="shared" si="67"/>
        <v>72.020138926136184</v>
      </c>
      <c r="AG121" s="6">
        <f t="shared" si="43"/>
        <v>1.1014121660451306E-2</v>
      </c>
      <c r="AH121" s="9"/>
      <c r="AI121" s="9"/>
      <c r="AJ121" s="9"/>
      <c r="AK121" s="9"/>
      <c r="AL121" s="8">
        <f t="shared" si="68"/>
        <v>137.48127880082285</v>
      </c>
      <c r="AM121" s="6">
        <f t="shared" si="44"/>
        <v>1.4776027519799992E-2</v>
      </c>
      <c r="AO121" s="8">
        <f t="shared" si="69"/>
        <v>139.50928813329998</v>
      </c>
      <c r="AP121" s="6">
        <f t="shared" si="45"/>
        <v>2.9745158387179598E-2</v>
      </c>
      <c r="AR121" s="24">
        <f t="shared" si="70"/>
        <v>140.66523181823516</v>
      </c>
      <c r="AS121" s="6">
        <f t="shared" si="46"/>
        <v>3.8277403292571781E-2</v>
      </c>
      <c r="AU121" s="8">
        <f t="shared" si="71"/>
        <v>140.74620822971661</v>
      </c>
      <c r="AV121" s="6">
        <f t="shared" si="47"/>
        <v>3.8875105917123384E-2</v>
      </c>
      <c r="BB121" s="8">
        <f t="shared" si="72"/>
        <v>0.51007248701984231</v>
      </c>
      <c r="BC121" s="8">
        <f t="shared" si="48"/>
        <v>71.677349056863378</v>
      </c>
      <c r="BD121" s="6">
        <f t="shared" si="49"/>
        <v>0.44180705686338229</v>
      </c>
      <c r="BF121" s="8">
        <f t="shared" si="73"/>
        <v>0.6742296918665398</v>
      </c>
      <c r="BG121" s="8">
        <f t="shared" si="50"/>
        <v>71.84150626171008</v>
      </c>
      <c r="BH121" s="6">
        <f t="shared" si="51"/>
        <v>0.60596426171008488</v>
      </c>
      <c r="BI121" s="16"/>
      <c r="BJ121" s="8">
        <f t="shared" si="74"/>
        <v>1.030080468774893</v>
      </c>
      <c r="BK121" s="8">
        <f t="shared" si="52"/>
        <v>72.197357038618435</v>
      </c>
      <c r="BL121" s="6">
        <f t="shared" si="53"/>
        <v>0.96181503861843964</v>
      </c>
      <c r="BM121" s="17"/>
      <c r="BN121" s="8">
        <f t="shared" si="75"/>
        <v>1.185458590135958</v>
      </c>
      <c r="BO121" s="8">
        <f t="shared" si="54"/>
        <v>72.352735159979488</v>
      </c>
      <c r="BP121" s="6">
        <f t="shared" si="55"/>
        <v>1.1171931599794931</v>
      </c>
      <c r="BQ121" s="9"/>
      <c r="BR121" s="9"/>
      <c r="BS121" s="9"/>
      <c r="BT121" s="9"/>
      <c r="BU121" s="8">
        <f t="shared" si="76"/>
        <v>0.94721215343920484</v>
      </c>
      <c r="BV121" s="8">
        <f t="shared" si="56"/>
        <v>141.61244397167437</v>
      </c>
      <c r="BW121" s="6">
        <f t="shared" si="57"/>
        <v>6.1330129716743613</v>
      </c>
      <c r="BY121" s="8">
        <f t="shared" si="77"/>
        <v>1.1219453412605884</v>
      </c>
      <c r="BZ121" s="8">
        <f t="shared" si="58"/>
        <v>141.78717715949574</v>
      </c>
      <c r="CA121" s="6">
        <f t="shared" si="59"/>
        <v>6.3077461594957356</v>
      </c>
      <c r="CB121" s="16"/>
      <c r="CC121" s="8">
        <f t="shared" si="78"/>
        <v>0.5581394469459523</v>
      </c>
      <c r="CD121" s="8">
        <f t="shared" si="60"/>
        <v>141.2233712651811</v>
      </c>
      <c r="CE121" s="6">
        <f t="shared" si="61"/>
        <v>5.7439402651810951</v>
      </c>
      <c r="CF121" s="17"/>
      <c r="CG121" s="8">
        <f t="shared" si="79"/>
        <v>-0.16828893294051595</v>
      </c>
      <c r="CH121" s="8">
        <f t="shared" si="62"/>
        <v>140.49694288529463</v>
      </c>
      <c r="CI121" s="6">
        <f t="shared" si="63"/>
        <v>5.0175118852946241</v>
      </c>
      <c r="CJ121" s="16"/>
      <c r="CK121" s="17"/>
      <c r="CL121" s="15"/>
      <c r="CM121" s="16"/>
      <c r="CN121" s="17"/>
      <c r="CO121" s="15"/>
      <c r="CP121" s="16"/>
      <c r="CQ121" s="17"/>
      <c r="CR121" s="15"/>
      <c r="CS121" s="16"/>
      <c r="CT121" s="17"/>
      <c r="CU121" s="15"/>
      <c r="CV121" s="16"/>
      <c r="CW121" s="17"/>
      <c r="CX121" s="15"/>
      <c r="CY121" s="16"/>
      <c r="CZ121" s="17"/>
      <c r="DA121" s="15"/>
      <c r="DB121" s="16"/>
      <c r="DC121" s="17"/>
      <c r="DD121" s="15"/>
      <c r="DE121" s="16"/>
      <c r="DF121" s="17"/>
    </row>
    <row r="122" spans="1:110" x14ac:dyDescent="0.2">
      <c r="A122" s="3">
        <v>43955</v>
      </c>
      <c r="B122" s="4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  <c r="W122" s="8">
        <f t="shared" si="64"/>
        <v>69.757201519600756</v>
      </c>
      <c r="X122" s="6">
        <f t="shared" si="40"/>
        <v>3.4414810173911833E-2</v>
      </c>
      <c r="Z122" s="8">
        <f t="shared" si="65"/>
        <v>70.724381362379404</v>
      </c>
      <c r="AA122" s="6">
        <f t="shared" si="41"/>
        <v>2.102702351187126E-2</v>
      </c>
      <c r="AC122" s="24">
        <f t="shared" si="66"/>
        <v>71.201409284921766</v>
      </c>
      <c r="AD122" s="6">
        <f t="shared" si="42"/>
        <v>1.4423961933906635E-2</v>
      </c>
      <c r="AF122" s="8">
        <f t="shared" si="67"/>
        <v>71.392461385227236</v>
      </c>
      <c r="AG122" s="6">
        <f t="shared" si="43"/>
        <v>1.1779402311079816E-2</v>
      </c>
      <c r="AH122" s="9"/>
      <c r="AI122" s="9"/>
      <c r="AJ122" s="9"/>
      <c r="AK122" s="9"/>
      <c r="AL122" s="8">
        <f t="shared" si="68"/>
        <v>137.12094619667474</v>
      </c>
      <c r="AM122" s="6">
        <f t="shared" si="44"/>
        <v>2.7462701564261061E-2</v>
      </c>
      <c r="AO122" s="8">
        <f t="shared" si="69"/>
        <v>138.17943527931098</v>
      </c>
      <c r="AP122" s="6">
        <f t="shared" si="45"/>
        <v>3.5394079538139743E-2</v>
      </c>
      <c r="AR122" s="24">
        <f t="shared" si="70"/>
        <v>138.07233140911757</v>
      </c>
      <c r="AS122" s="6">
        <f t="shared" si="46"/>
        <v>3.4591538169594399E-2</v>
      </c>
      <c r="AU122" s="8">
        <f t="shared" si="71"/>
        <v>136.53278644594332</v>
      </c>
      <c r="AV122" s="6">
        <f t="shared" si="47"/>
        <v>2.3055554274224906E-2</v>
      </c>
      <c r="BB122" s="8">
        <f t="shared" si="72"/>
        <v>0.4148845326315197</v>
      </c>
      <c r="BC122" s="8">
        <f t="shared" si="48"/>
        <v>71.616293817553284</v>
      </c>
      <c r="BD122" s="6">
        <f t="shared" si="49"/>
        <v>0.62715218244672144</v>
      </c>
      <c r="BF122" s="8">
        <f t="shared" si="73"/>
        <v>0.46299768952639725</v>
      </c>
      <c r="BG122" s="8">
        <f t="shared" si="50"/>
        <v>71.66440697444817</v>
      </c>
      <c r="BH122" s="6">
        <f t="shared" si="51"/>
        <v>0.57903902555183606</v>
      </c>
      <c r="BI122" s="16"/>
      <c r="BJ122" s="8">
        <f t="shared" si="74"/>
        <v>0.37275495133509484</v>
      </c>
      <c r="BK122" s="8">
        <f t="shared" si="52"/>
        <v>71.574164236256863</v>
      </c>
      <c r="BL122" s="6">
        <f t="shared" si="53"/>
        <v>0.66928176374314319</v>
      </c>
      <c r="BM122" s="17"/>
      <c r="BN122" s="8">
        <f t="shared" si="75"/>
        <v>0.17229182008515659</v>
      </c>
      <c r="BO122" s="8">
        <f t="shared" si="54"/>
        <v>71.373701105006916</v>
      </c>
      <c r="BP122" s="6">
        <f t="shared" si="55"/>
        <v>0.86974489499309016</v>
      </c>
      <c r="BQ122" s="9"/>
      <c r="BR122" s="9"/>
      <c r="BS122" s="9"/>
      <c r="BT122" s="9"/>
      <c r="BU122" s="8">
        <f t="shared" si="76"/>
        <v>0.23918964092784589</v>
      </c>
      <c r="BV122" s="8">
        <f t="shared" si="56"/>
        <v>138.3115210500454</v>
      </c>
      <c r="BW122" s="6">
        <f t="shared" si="57"/>
        <v>4.8556340500454098</v>
      </c>
      <c r="BY122" s="8">
        <f t="shared" si="77"/>
        <v>-0.10395375636421056</v>
      </c>
      <c r="BZ122" s="8">
        <f t="shared" si="58"/>
        <v>137.96837765275336</v>
      </c>
      <c r="CA122" s="6">
        <f t="shared" si="59"/>
        <v>4.512490652753371</v>
      </c>
      <c r="CB122" s="16"/>
      <c r="CC122" s="8">
        <f t="shared" si="78"/>
        <v>-1.5215468580559857</v>
      </c>
      <c r="CD122" s="8">
        <f t="shared" si="60"/>
        <v>136.55078455106158</v>
      </c>
      <c r="CE122" s="6">
        <f t="shared" si="61"/>
        <v>3.0948975510615924</v>
      </c>
      <c r="CF122" s="17"/>
      <c r="CG122" s="8">
        <f t="shared" si="79"/>
        <v>-2.3019470319763409</v>
      </c>
      <c r="CH122" s="8">
        <f t="shared" si="62"/>
        <v>135.77038437714123</v>
      </c>
      <c r="CI122" s="6">
        <f t="shared" si="63"/>
        <v>2.3144973771412367</v>
      </c>
      <c r="CJ122" s="16"/>
      <c r="CK122" s="17"/>
      <c r="CL122" s="15"/>
      <c r="CM122" s="16"/>
      <c r="CN122" s="17"/>
      <c r="CO122" s="15"/>
      <c r="CP122" s="16"/>
      <c r="CQ122" s="17"/>
      <c r="CR122" s="15"/>
      <c r="CS122" s="16"/>
      <c r="CT122" s="17"/>
      <c r="CU122" s="15"/>
      <c r="CV122" s="16"/>
      <c r="CW122" s="17"/>
      <c r="CX122" s="15"/>
      <c r="CY122" s="16"/>
      <c r="CZ122" s="17"/>
      <c r="DA122" s="15"/>
      <c r="DB122" s="16"/>
      <c r="DC122" s="17"/>
      <c r="DD122" s="15"/>
      <c r="DE122" s="16"/>
      <c r="DF122" s="17"/>
    </row>
    <row r="123" spans="1:110" x14ac:dyDescent="0.2">
      <c r="A123" s="3">
        <v>43956</v>
      </c>
      <c r="B123" s="4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  <c r="W123" s="8">
        <f t="shared" si="64"/>
        <v>70.204725526072622</v>
      </c>
      <c r="X123" s="6">
        <f t="shared" si="40"/>
        <v>4.2589757222661014E-2</v>
      </c>
      <c r="Z123" s="8">
        <f t="shared" si="65"/>
        <v>71.225672692794191</v>
      </c>
      <c r="AA123" s="6">
        <f t="shared" si="41"/>
        <v>2.8666687693805388E-2</v>
      </c>
      <c r="AC123" s="24">
        <f t="shared" si="66"/>
        <v>71.722427642460886</v>
      </c>
      <c r="AD123" s="6">
        <f t="shared" si="42"/>
        <v>2.1892239486830951E-2</v>
      </c>
      <c r="AF123" s="8">
        <f t="shared" si="67"/>
        <v>72.07324907704546</v>
      </c>
      <c r="AG123" s="6">
        <f t="shared" si="43"/>
        <v>1.7107945661305309E-2</v>
      </c>
      <c r="AH123" s="9"/>
      <c r="AI123" s="9"/>
      <c r="AJ123" s="9"/>
      <c r="AK123" s="9"/>
      <c r="AL123" s="8">
        <f t="shared" si="68"/>
        <v>136.46123554127328</v>
      </c>
      <c r="AM123" s="6">
        <f t="shared" si="44"/>
        <v>2.5021332443807321E-2</v>
      </c>
      <c r="AO123" s="8">
        <f t="shared" si="69"/>
        <v>136.62066434713836</v>
      </c>
      <c r="AP123" s="6">
        <f t="shared" si="45"/>
        <v>2.6218873462467665E-2</v>
      </c>
      <c r="AR123" s="24">
        <f t="shared" si="70"/>
        <v>135.76410920455879</v>
      </c>
      <c r="AS123" s="6">
        <f t="shared" si="46"/>
        <v>1.9784904943305672E-2</v>
      </c>
      <c r="AU123" s="8">
        <f t="shared" si="71"/>
        <v>134.07126688918865</v>
      </c>
      <c r="AV123" s="6">
        <f t="shared" si="47"/>
        <v>7.0692096849760966E-3</v>
      </c>
      <c r="BB123" s="8">
        <f t="shared" si="72"/>
        <v>0.43611129761303979</v>
      </c>
      <c r="BC123" s="8">
        <f t="shared" si="48"/>
        <v>72.158538940073925</v>
      </c>
      <c r="BD123" s="6">
        <f t="shared" si="49"/>
        <v>1.169197059926077</v>
      </c>
      <c r="BF123" s="8">
        <f t="shared" si="73"/>
        <v>0.48214450997059571</v>
      </c>
      <c r="BG123" s="8">
        <f t="shared" si="50"/>
        <v>72.204572152431481</v>
      </c>
      <c r="BH123" s="6">
        <f t="shared" si="51"/>
        <v>1.1231638475685202</v>
      </c>
      <c r="BI123" s="16"/>
      <c r="BJ123" s="8">
        <f t="shared" si="74"/>
        <v>0.47060879942975137</v>
      </c>
      <c r="BK123" s="8">
        <f t="shared" si="52"/>
        <v>72.193036441890641</v>
      </c>
      <c r="BL123" s="6">
        <f t="shared" si="53"/>
        <v>1.1346995581093609</v>
      </c>
      <c r="BM123" s="17"/>
      <c r="BN123" s="8">
        <f t="shared" si="75"/>
        <v>0.47917117304464424</v>
      </c>
      <c r="BO123" s="8">
        <f t="shared" si="54"/>
        <v>72.201598815505534</v>
      </c>
      <c r="BP123" s="6">
        <f t="shared" si="55"/>
        <v>1.1261371844944676</v>
      </c>
      <c r="BQ123" s="9"/>
      <c r="BR123" s="9"/>
      <c r="BS123" s="9"/>
      <c r="BT123" s="9"/>
      <c r="BU123" s="8">
        <f t="shared" si="76"/>
        <v>-0.27029272816947814</v>
      </c>
      <c r="BV123" s="8">
        <f t="shared" si="56"/>
        <v>135.49381647638933</v>
      </c>
      <c r="BW123" s="6">
        <f t="shared" si="57"/>
        <v>2.3636744763893205</v>
      </c>
      <c r="BY123" s="8">
        <f t="shared" si="77"/>
        <v>-0.83136234426841649</v>
      </c>
      <c r="BZ123" s="8">
        <f t="shared" si="58"/>
        <v>134.93274686029037</v>
      </c>
      <c r="CA123" s="6">
        <f t="shared" si="59"/>
        <v>1.8026048602903586</v>
      </c>
      <c r="CB123" s="16"/>
      <c r="CC123" s="8">
        <f t="shared" si="78"/>
        <v>-2.0407525867478258</v>
      </c>
      <c r="CD123" s="8">
        <f t="shared" si="60"/>
        <v>133.72335661781096</v>
      </c>
      <c r="CE123" s="6">
        <f t="shared" si="61"/>
        <v>0.59321461781095763</v>
      </c>
      <c r="CF123" s="17"/>
      <c r="CG123" s="8">
        <f t="shared" si="79"/>
        <v>-2.3074691838488821</v>
      </c>
      <c r="CH123" s="8">
        <f t="shared" si="62"/>
        <v>133.4566400207099</v>
      </c>
      <c r="CI123" s="6">
        <f t="shared" si="63"/>
        <v>0.32649802070989153</v>
      </c>
      <c r="CJ123" s="16"/>
      <c r="CK123" s="17"/>
      <c r="CL123" s="15"/>
      <c r="CM123" s="16"/>
      <c r="CN123" s="17"/>
      <c r="CO123" s="15"/>
      <c r="CP123" s="16"/>
      <c r="CQ123" s="17"/>
      <c r="CR123" s="15"/>
      <c r="CS123" s="16"/>
      <c r="CT123" s="17"/>
      <c r="CU123" s="15"/>
      <c r="CV123" s="16"/>
      <c r="CW123" s="17"/>
      <c r="CX123" s="15"/>
      <c r="CY123" s="16"/>
      <c r="CZ123" s="17"/>
      <c r="DA123" s="15"/>
      <c r="DB123" s="16"/>
      <c r="DC123" s="17"/>
      <c r="DD123" s="15"/>
      <c r="DE123" s="16"/>
      <c r="DF123" s="17"/>
    </row>
    <row r="124" spans="1:110" x14ac:dyDescent="0.2">
      <c r="A124" s="3">
        <v>43957</v>
      </c>
      <c r="B124" s="4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  <c r="W124" s="8">
        <f t="shared" si="64"/>
        <v>70.76686741137955</v>
      </c>
      <c r="X124" s="6">
        <f t="shared" si="40"/>
        <v>4.4778926096907458E-2</v>
      </c>
      <c r="Z124" s="8">
        <f t="shared" si="65"/>
        <v>71.919353584172114</v>
      </c>
      <c r="AA124" s="6">
        <f t="shared" si="41"/>
        <v>2.9222506547716659E-2</v>
      </c>
      <c r="AC124" s="24">
        <f t="shared" si="66"/>
        <v>72.525081821230444</v>
      </c>
      <c r="AD124" s="6">
        <f t="shared" si="42"/>
        <v>2.1046302085637517E-2</v>
      </c>
      <c r="AF124" s="8">
        <f t="shared" si="67"/>
        <v>73.076838615409088</v>
      </c>
      <c r="AG124" s="6">
        <f t="shared" si="43"/>
        <v>1.3598611708093683E-2</v>
      </c>
      <c r="AH124" s="9"/>
      <c r="AI124" s="9"/>
      <c r="AJ124" s="9"/>
      <c r="AK124" s="9"/>
      <c r="AL124" s="8">
        <f t="shared" si="68"/>
        <v>135.86163870384411</v>
      </c>
      <c r="AM124" s="6">
        <f t="shared" si="44"/>
        <v>3.4555005031946834E-2</v>
      </c>
      <c r="AO124" s="8">
        <f t="shared" si="69"/>
        <v>135.46879197258269</v>
      </c>
      <c r="AP124" s="6">
        <f t="shared" si="45"/>
        <v>3.1563567891085692E-2</v>
      </c>
      <c r="AR124" s="24">
        <f t="shared" si="70"/>
        <v>134.44712560227941</v>
      </c>
      <c r="AS124" s="6">
        <f t="shared" si="46"/>
        <v>2.3783814408396588E-2</v>
      </c>
      <c r="AU124" s="8">
        <f t="shared" si="71"/>
        <v>133.31836697783774</v>
      </c>
      <c r="AV124" s="6">
        <f t="shared" si="47"/>
        <v>1.5188578140603306E-2</v>
      </c>
      <c r="BB124" s="8">
        <f t="shared" si="72"/>
        <v>0.5094198738443434</v>
      </c>
      <c r="BC124" s="8">
        <f t="shared" si="48"/>
        <v>73.034501695074781</v>
      </c>
      <c r="BD124" s="6">
        <f t="shared" si="49"/>
        <v>1.0497803049252212</v>
      </c>
      <c r="BF124" s="8">
        <f t="shared" si="73"/>
        <v>0.58791270067425316</v>
      </c>
      <c r="BG124" s="8">
        <f t="shared" si="50"/>
        <v>73.112994521904696</v>
      </c>
      <c r="BH124" s="6">
        <f t="shared" si="51"/>
        <v>0.9712874780953058</v>
      </c>
      <c r="BI124" s="16"/>
      <c r="BJ124" s="8">
        <f t="shared" si="74"/>
        <v>0.68975874979402363</v>
      </c>
      <c r="BK124" s="8">
        <f t="shared" si="52"/>
        <v>73.214840571024467</v>
      </c>
      <c r="BL124" s="6">
        <f t="shared" si="53"/>
        <v>0.86944142897553434</v>
      </c>
      <c r="BM124" s="17"/>
      <c r="BN124" s="8">
        <f t="shared" si="75"/>
        <v>0.76383621808256819</v>
      </c>
      <c r="BO124" s="8">
        <f t="shared" si="54"/>
        <v>73.288918039313018</v>
      </c>
      <c r="BP124" s="6">
        <f t="shared" si="55"/>
        <v>0.79536396068698423</v>
      </c>
      <c r="BQ124" s="9"/>
      <c r="BR124" s="9"/>
      <c r="BS124" s="9"/>
      <c r="BT124" s="9"/>
      <c r="BU124" s="8">
        <f t="shared" si="76"/>
        <v>-0.47963090299145827</v>
      </c>
      <c r="BV124" s="8">
        <f t="shared" si="56"/>
        <v>133.96749469928795</v>
      </c>
      <c r="BW124" s="6">
        <f t="shared" si="57"/>
        <v>2.6437486992879542</v>
      </c>
      <c r="BY124" s="8">
        <f t="shared" si="77"/>
        <v>-0.99161735941203411</v>
      </c>
      <c r="BZ124" s="8">
        <f t="shared" si="58"/>
        <v>133.45550824286738</v>
      </c>
      <c r="CA124" s="6">
        <f t="shared" si="59"/>
        <v>2.1317622428673815</v>
      </c>
      <c r="CB124" s="16"/>
      <c r="CC124" s="8">
        <f t="shared" si="78"/>
        <v>-1.5630650569986508</v>
      </c>
      <c r="CD124" s="8">
        <f t="shared" si="60"/>
        <v>132.88406054528076</v>
      </c>
      <c r="CE124" s="6">
        <f t="shared" si="61"/>
        <v>1.560314545280761</v>
      </c>
      <c r="CF124" s="17"/>
      <c r="CG124" s="8">
        <f t="shared" si="79"/>
        <v>-1.4358418720677191</v>
      </c>
      <c r="CH124" s="8">
        <f t="shared" si="62"/>
        <v>133.01128373021169</v>
      </c>
      <c r="CI124" s="6">
        <f t="shared" si="63"/>
        <v>1.6875377302116874</v>
      </c>
      <c r="CJ124" s="16"/>
      <c r="CK124" s="17"/>
      <c r="CL124" s="15"/>
      <c r="CM124" s="16"/>
      <c r="CN124" s="17"/>
      <c r="CO124" s="15"/>
      <c r="CP124" s="16"/>
      <c r="CQ124" s="17"/>
      <c r="CR124" s="15"/>
      <c r="CS124" s="16"/>
      <c r="CT124" s="17"/>
      <c r="CU124" s="15"/>
      <c r="CV124" s="16"/>
      <c r="CW124" s="17"/>
      <c r="CX124" s="15"/>
      <c r="CY124" s="16"/>
      <c r="CZ124" s="17"/>
      <c r="DA124" s="15"/>
      <c r="DB124" s="16"/>
      <c r="DC124" s="17"/>
      <c r="DD124" s="15"/>
      <c r="DE124" s="16"/>
      <c r="DF124" s="17"/>
    </row>
    <row r="125" spans="1:110" x14ac:dyDescent="0.2">
      <c r="A125" s="3">
        <v>43958</v>
      </c>
      <c r="B125" s="4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  <c r="W125" s="8">
        <f t="shared" si="64"/>
        <v>71.364002037331232</v>
      </c>
      <c r="X125" s="6">
        <f t="shared" si="40"/>
        <v>4.6581653346172605E-2</v>
      </c>
      <c r="Z125" s="8">
        <f t="shared" si="65"/>
        <v>72.633779961395305</v>
      </c>
      <c r="AA125" s="6">
        <f t="shared" si="41"/>
        <v>2.9617504273571484E-2</v>
      </c>
      <c r="AC125" s="24">
        <f t="shared" si="66"/>
        <v>73.304681910615216</v>
      </c>
      <c r="AD125" s="6">
        <f t="shared" si="42"/>
        <v>2.0654298610617357E-2</v>
      </c>
      <c r="AF125" s="8">
        <f t="shared" si="67"/>
        <v>73.882793323081813</v>
      </c>
      <c r="AG125" s="6">
        <f t="shared" si="43"/>
        <v>1.2930768380806486E-2</v>
      </c>
      <c r="AH125" s="9"/>
      <c r="AI125" s="9"/>
      <c r="AJ125" s="9"/>
      <c r="AK125" s="9"/>
      <c r="AL125" s="8">
        <f t="shared" si="68"/>
        <v>135.04481801715218</v>
      </c>
      <c r="AM125" s="6">
        <f t="shared" si="44"/>
        <v>3.0271169439666075E-2</v>
      </c>
      <c r="AO125" s="8">
        <f t="shared" si="69"/>
        <v>134.10092680163041</v>
      </c>
      <c r="AP125" s="6">
        <f t="shared" si="45"/>
        <v>2.30701237370762E-2</v>
      </c>
      <c r="AR125" s="24">
        <f t="shared" si="70"/>
        <v>132.88543580113969</v>
      </c>
      <c r="AS125" s="6">
        <f t="shared" si="46"/>
        <v>1.3797014610001775E-2</v>
      </c>
      <c r="AU125" s="8">
        <f t="shared" si="71"/>
        <v>131.72267019556756</v>
      </c>
      <c r="AV125" s="6">
        <f t="shared" si="47"/>
        <v>4.9261530854605778E-3</v>
      </c>
      <c r="BB125" s="8">
        <f t="shared" si="72"/>
        <v>0.56345591695242914</v>
      </c>
      <c r="BC125" s="8">
        <f t="shared" si="48"/>
        <v>73.868137827567651</v>
      </c>
      <c r="BD125" s="6">
        <f t="shared" si="49"/>
        <v>0.98253217243234303</v>
      </c>
      <c r="BF125" s="8">
        <f t="shared" si="73"/>
        <v>0.65116953894872431</v>
      </c>
      <c r="BG125" s="8">
        <f t="shared" si="50"/>
        <v>73.955851449563937</v>
      </c>
      <c r="BH125" s="6">
        <f t="shared" si="51"/>
        <v>0.89481855043605663</v>
      </c>
      <c r="BI125" s="16"/>
      <c r="BJ125" s="8">
        <f t="shared" si="74"/>
        <v>0.74905403392391756</v>
      </c>
      <c r="BK125" s="8">
        <f t="shared" si="52"/>
        <v>74.053735944539127</v>
      </c>
      <c r="BL125" s="6">
        <f t="shared" si="53"/>
        <v>0.79693405546086638</v>
      </c>
      <c r="BM125" s="17"/>
      <c r="BN125" s="8">
        <f t="shared" si="75"/>
        <v>0.77770842482850744</v>
      </c>
      <c r="BO125" s="8">
        <f t="shared" si="54"/>
        <v>74.082390335443719</v>
      </c>
      <c r="BP125" s="6">
        <f t="shared" si="55"/>
        <v>0.76827966455627461</v>
      </c>
      <c r="BQ125" s="9"/>
      <c r="BR125" s="9"/>
      <c r="BS125" s="9"/>
      <c r="BT125" s="9"/>
      <c r="BU125" s="8">
        <f t="shared" si="76"/>
        <v>-0.69604268262111091</v>
      </c>
      <c r="BV125" s="8">
        <f t="shared" si="56"/>
        <v>132.18939311851858</v>
      </c>
      <c r="BW125" s="6">
        <f t="shared" si="57"/>
        <v>1.1124281185185794</v>
      </c>
      <c r="BY125" s="8">
        <f t="shared" si="77"/>
        <v>-1.1797412651821708</v>
      </c>
      <c r="BZ125" s="8">
        <f t="shared" si="58"/>
        <v>131.70569453595752</v>
      </c>
      <c r="CA125" s="6">
        <f t="shared" si="59"/>
        <v>0.62872953595751824</v>
      </c>
      <c r="CB125" s="16"/>
      <c r="CC125" s="8">
        <f t="shared" si="78"/>
        <v>-1.5621573881317574</v>
      </c>
      <c r="CD125" s="8">
        <f t="shared" si="60"/>
        <v>131.32327841300793</v>
      </c>
      <c r="CE125" s="6">
        <f t="shared" si="61"/>
        <v>0.24631341300792542</v>
      </c>
      <c r="CF125" s="17"/>
      <c r="CG125" s="8">
        <f t="shared" si="79"/>
        <v>-1.5465880496510809</v>
      </c>
      <c r="CH125" s="8">
        <f t="shared" si="62"/>
        <v>131.3388477514886</v>
      </c>
      <c r="CI125" s="6">
        <f t="shared" si="63"/>
        <v>0.2618827514885993</v>
      </c>
      <c r="CJ125" s="16"/>
      <c r="CK125" s="17"/>
      <c r="CL125" s="15"/>
      <c r="CM125" s="16"/>
      <c r="CN125" s="17"/>
      <c r="CO125" s="15"/>
      <c r="CP125" s="16"/>
      <c r="CQ125" s="17"/>
      <c r="CR125" s="15"/>
      <c r="CS125" s="16"/>
      <c r="CT125" s="17"/>
      <c r="CU125" s="15"/>
      <c r="CV125" s="16"/>
      <c r="CW125" s="17"/>
      <c r="CX125" s="15"/>
      <c r="CY125" s="16"/>
      <c r="CZ125" s="17"/>
      <c r="DA125" s="15"/>
      <c r="DB125" s="16"/>
      <c r="DC125" s="17"/>
      <c r="DD125" s="15"/>
      <c r="DE125" s="16"/>
      <c r="DF125" s="17"/>
    </row>
    <row r="126" spans="1:110" x14ac:dyDescent="0.2">
      <c r="A126" s="3">
        <v>43959</v>
      </c>
      <c r="B126" s="4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  <c r="W126" s="8">
        <f t="shared" si="64"/>
        <v>71.991602270611608</v>
      </c>
      <c r="X126" s="6">
        <f t="shared" si="40"/>
        <v>6.8186564305052544E-2</v>
      </c>
      <c r="Z126" s="8">
        <f t="shared" si="65"/>
        <v>73.365353674134852</v>
      </c>
      <c r="AA126" s="6">
        <f t="shared" si="41"/>
        <v>5.0405601321397653E-2</v>
      </c>
      <c r="AC126" s="24">
        <f t="shared" si="66"/>
        <v>74.077675955307598</v>
      </c>
      <c r="AD126" s="6">
        <f t="shared" si="42"/>
        <v>4.1185755517068399E-2</v>
      </c>
      <c r="AF126" s="8">
        <f t="shared" si="67"/>
        <v>74.657094664616352</v>
      </c>
      <c r="AG126" s="6">
        <f t="shared" si="43"/>
        <v>3.3686128877318998E-2</v>
      </c>
      <c r="AH126" s="9"/>
      <c r="AI126" s="9"/>
      <c r="AJ126" s="9"/>
      <c r="AK126" s="9"/>
      <c r="AL126" s="8">
        <f t="shared" si="68"/>
        <v>134.33060447406481</v>
      </c>
      <c r="AM126" s="6">
        <f t="shared" si="44"/>
        <v>6.017474360114493E-3</v>
      </c>
      <c r="AO126" s="8">
        <f t="shared" si="69"/>
        <v>133.10301940709235</v>
      </c>
      <c r="AP126" s="6">
        <f t="shared" si="45"/>
        <v>1.510101946946955E-2</v>
      </c>
      <c r="AR126" s="24">
        <f t="shared" si="70"/>
        <v>131.98120040056983</v>
      </c>
      <c r="AS126" s="6">
        <f t="shared" si="46"/>
        <v>2.3401946080942978E-2</v>
      </c>
      <c r="AU126" s="8">
        <f t="shared" si="71"/>
        <v>131.20610603911351</v>
      </c>
      <c r="AV126" s="6">
        <f t="shared" si="47"/>
        <v>2.9137275375603747E-2</v>
      </c>
      <c r="BB126" s="8">
        <f t="shared" si="72"/>
        <v>0.60536354250041979</v>
      </c>
      <c r="BC126" s="8">
        <f t="shared" si="48"/>
        <v>74.683039497808011</v>
      </c>
      <c r="BD126" s="6">
        <f t="shared" si="49"/>
        <v>2.5766345021919932</v>
      </c>
      <c r="BF126" s="8">
        <f t="shared" si="73"/>
        <v>0.69137162584413137</v>
      </c>
      <c r="BG126" s="8">
        <f t="shared" si="50"/>
        <v>74.769047581151725</v>
      </c>
      <c r="BH126" s="6">
        <f t="shared" si="51"/>
        <v>2.4906264188482794</v>
      </c>
      <c r="BI126" s="16"/>
      <c r="BJ126" s="8">
        <f t="shared" si="74"/>
        <v>0.76485444103110412</v>
      </c>
      <c r="BK126" s="8">
        <f t="shared" si="52"/>
        <v>74.842530396338702</v>
      </c>
      <c r="BL126" s="6">
        <f t="shared" si="53"/>
        <v>2.4171436036613017</v>
      </c>
      <c r="BM126" s="17"/>
      <c r="BN126" s="8">
        <f t="shared" si="75"/>
        <v>0.77355977030871703</v>
      </c>
      <c r="BO126" s="8">
        <f t="shared" si="54"/>
        <v>74.85123572561632</v>
      </c>
      <c r="BP126" s="6">
        <f t="shared" si="55"/>
        <v>2.4084382743836841</v>
      </c>
      <c r="BQ126" s="9"/>
      <c r="BR126" s="9"/>
      <c r="BS126" s="9"/>
      <c r="BT126" s="9"/>
      <c r="BU126" s="8">
        <f t="shared" si="76"/>
        <v>-0.73768122621086074</v>
      </c>
      <c r="BV126" s="8">
        <f t="shared" si="56"/>
        <v>131.24351917435897</v>
      </c>
      <c r="BW126" s="6">
        <f t="shared" si="57"/>
        <v>3.9003098256410453</v>
      </c>
      <c r="BY126" s="8">
        <f t="shared" si="77"/>
        <v>-1.0888243298601081</v>
      </c>
      <c r="BZ126" s="8">
        <f t="shared" si="58"/>
        <v>130.89237607070973</v>
      </c>
      <c r="CA126" s="6">
        <f t="shared" si="59"/>
        <v>4.2514529292902807</v>
      </c>
      <c r="CB126" s="16"/>
      <c r="CC126" s="8">
        <f t="shared" si="78"/>
        <v>-1.127928876340905</v>
      </c>
      <c r="CD126" s="8">
        <f t="shared" si="60"/>
        <v>130.85327152422892</v>
      </c>
      <c r="CE126" s="6">
        <f t="shared" si="61"/>
        <v>4.2905574757710951</v>
      </c>
      <c r="CF126" s="17"/>
      <c r="CG126" s="8">
        <f t="shared" si="79"/>
        <v>-0.98131771845960636</v>
      </c>
      <c r="CH126" s="8">
        <f t="shared" si="62"/>
        <v>130.99988268211024</v>
      </c>
      <c r="CI126" s="6">
        <f t="shared" si="63"/>
        <v>4.1439463178897711</v>
      </c>
      <c r="CJ126" s="16"/>
      <c r="CK126" s="17"/>
      <c r="CL126" s="15"/>
      <c r="CM126" s="16"/>
      <c r="CN126" s="17"/>
      <c r="CO126" s="15"/>
      <c r="CP126" s="16"/>
      <c r="CQ126" s="17"/>
      <c r="CR126" s="15"/>
      <c r="CS126" s="16"/>
      <c r="CT126" s="17"/>
      <c r="CU126" s="15"/>
      <c r="CV126" s="16"/>
      <c r="CW126" s="17"/>
      <c r="CX126" s="15"/>
      <c r="CY126" s="16"/>
      <c r="CZ126" s="17"/>
      <c r="DA126" s="15"/>
      <c r="DB126" s="16"/>
      <c r="DC126" s="17"/>
      <c r="DD126" s="15"/>
      <c r="DE126" s="16"/>
      <c r="DF126" s="17"/>
    </row>
    <row r="127" spans="1:110" x14ac:dyDescent="0.2">
      <c r="A127" s="3">
        <v>43962</v>
      </c>
      <c r="B127" s="4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  <c r="W127" s="8">
        <f t="shared" si="64"/>
        <v>72.939855181901521</v>
      </c>
      <c r="X127" s="6">
        <f t="shared" si="40"/>
        <v>7.0538267956199968E-2</v>
      </c>
      <c r="Z127" s="8">
        <f t="shared" si="65"/>
        <v>74.650479381670351</v>
      </c>
      <c r="AA127" s="6">
        <f t="shared" si="41"/>
        <v>4.8740038063529563E-2</v>
      </c>
      <c r="AC127" s="24">
        <f t="shared" si="66"/>
        <v>75.668674977653808</v>
      </c>
      <c r="AD127" s="6">
        <f t="shared" si="42"/>
        <v>3.5765322939102284E-2</v>
      </c>
      <c r="AF127" s="8">
        <f t="shared" si="67"/>
        <v>76.739158132923279</v>
      </c>
      <c r="AG127" s="6">
        <f t="shared" si="43"/>
        <v>2.2124315219260303E-2</v>
      </c>
      <c r="AH127" s="9"/>
      <c r="AI127" s="9"/>
      <c r="AJ127" s="9"/>
      <c r="AK127" s="9"/>
      <c r="AL127" s="8">
        <f t="shared" si="68"/>
        <v>134.47698488873314</v>
      </c>
      <c r="AM127" s="6">
        <f t="shared" si="44"/>
        <v>1.4554941469649363E-2</v>
      </c>
      <c r="AO127" s="8">
        <f t="shared" si="69"/>
        <v>133.77648657275188</v>
      </c>
      <c r="AP127" s="6">
        <f t="shared" si="45"/>
        <v>9.270066674471656E-3</v>
      </c>
      <c r="AR127" s="24">
        <f t="shared" si="70"/>
        <v>133.56251470028491</v>
      </c>
      <c r="AS127" s="6">
        <f t="shared" si="46"/>
        <v>7.6557664971848381E-3</v>
      </c>
      <c r="AU127" s="8">
        <f t="shared" si="71"/>
        <v>134.3562844078227</v>
      </c>
      <c r="AV127" s="6">
        <f t="shared" si="47"/>
        <v>1.3644322679030469E-2</v>
      </c>
      <c r="BB127" s="8">
        <f t="shared" si="72"/>
        <v>0.80249063846957791</v>
      </c>
      <c r="BC127" s="8">
        <f t="shared" si="48"/>
        <v>76.471165616123386</v>
      </c>
      <c r="BD127" s="6">
        <f t="shared" si="49"/>
        <v>2.0042063838766069</v>
      </c>
      <c r="BF127" s="8">
        <f t="shared" si="73"/>
        <v>0.98824866668981737</v>
      </c>
      <c r="BG127" s="8">
        <f t="shared" si="50"/>
        <v>76.656923644343621</v>
      </c>
      <c r="BH127" s="6">
        <f t="shared" si="51"/>
        <v>1.818448355656372</v>
      </c>
      <c r="BI127" s="16"/>
      <c r="BJ127" s="8">
        <f t="shared" si="74"/>
        <v>1.3101098646990743</v>
      </c>
      <c r="BK127" s="8">
        <f t="shared" si="52"/>
        <v>76.97878484235288</v>
      </c>
      <c r="BL127" s="6">
        <f t="shared" si="53"/>
        <v>1.496587157647113</v>
      </c>
      <c r="BM127" s="17"/>
      <c r="BN127" s="8">
        <f t="shared" si="75"/>
        <v>1.492906312101711</v>
      </c>
      <c r="BO127" s="8">
        <f t="shared" si="54"/>
        <v>77.161581289755517</v>
      </c>
      <c r="BP127" s="6">
        <f t="shared" si="55"/>
        <v>1.3137907102444757</v>
      </c>
      <c r="BQ127" s="9"/>
      <c r="BR127" s="9"/>
      <c r="BS127" s="9"/>
      <c r="BT127" s="9"/>
      <c r="BU127" s="8">
        <f t="shared" si="76"/>
        <v>-0.27388212102567361</v>
      </c>
      <c r="BV127" s="8">
        <f t="shared" si="56"/>
        <v>133.28863257925923</v>
      </c>
      <c r="BW127" s="6">
        <f t="shared" si="57"/>
        <v>0.7408725792592179</v>
      </c>
      <c r="BY127" s="8">
        <f t="shared" si="77"/>
        <v>-0.20767858210029766</v>
      </c>
      <c r="BZ127" s="8">
        <f t="shared" si="58"/>
        <v>133.35483611818461</v>
      </c>
      <c r="CA127" s="6">
        <f t="shared" si="59"/>
        <v>0.80707611818459668</v>
      </c>
      <c r="CB127" s="16"/>
      <c r="CC127" s="8">
        <f t="shared" si="78"/>
        <v>0.66017161985604189</v>
      </c>
      <c r="CD127" s="8">
        <f t="shared" si="60"/>
        <v>134.22268632014095</v>
      </c>
      <c r="CE127" s="6">
        <f t="shared" si="61"/>
        <v>1.6749263201409406</v>
      </c>
      <c r="CF127" s="17"/>
      <c r="CG127" s="8">
        <f t="shared" si="79"/>
        <v>1.273798457534113</v>
      </c>
      <c r="CH127" s="8">
        <f t="shared" si="62"/>
        <v>134.83631315781901</v>
      </c>
      <c r="CI127" s="6">
        <f t="shared" si="63"/>
        <v>2.2885531578189955</v>
      </c>
      <c r="CJ127" s="16"/>
      <c r="CK127" s="17"/>
      <c r="CL127" s="15"/>
      <c r="CM127" s="16"/>
      <c r="CN127" s="17"/>
      <c r="CO127" s="15"/>
      <c r="CP127" s="16"/>
      <c r="CQ127" s="17"/>
      <c r="CR127" s="15"/>
      <c r="CS127" s="16"/>
      <c r="CT127" s="17"/>
      <c r="CU127" s="15"/>
      <c r="CV127" s="16"/>
      <c r="CW127" s="17"/>
      <c r="CX127" s="15"/>
      <c r="CY127" s="16"/>
      <c r="CZ127" s="17"/>
      <c r="DA127" s="15"/>
      <c r="DB127" s="16"/>
      <c r="DC127" s="17"/>
      <c r="DD127" s="15"/>
      <c r="DE127" s="16"/>
      <c r="DF127" s="17"/>
    </row>
    <row r="128" spans="1:110" x14ac:dyDescent="0.2">
      <c r="A128" s="3">
        <v>43963</v>
      </c>
      <c r="B128" s="4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  <c r="W128" s="8">
        <f t="shared" si="64"/>
        <v>73.936248209159245</v>
      </c>
      <c r="X128" s="6">
        <f t="shared" si="40"/>
        <v>4.6949696806485947E-2</v>
      </c>
      <c r="Z128" s="8">
        <f t="shared" si="65"/>
        <v>75.912693945719127</v>
      </c>
      <c r="AA128" s="6">
        <f t="shared" si="41"/>
        <v>2.1472988776275456E-2</v>
      </c>
      <c r="AC128" s="24">
        <f t="shared" si="66"/>
        <v>77.0720234888269</v>
      </c>
      <c r="AD128" s="6">
        <f t="shared" si="42"/>
        <v>6.5290418040894064E-3</v>
      </c>
      <c r="AF128" s="8">
        <f t="shared" si="67"/>
        <v>78.128129226584647</v>
      </c>
      <c r="AG128" s="6">
        <f t="shared" si="43"/>
        <v>7.0843334746651674E-3</v>
      </c>
      <c r="AH128" s="9"/>
      <c r="AI128" s="9"/>
      <c r="AJ128" s="9"/>
      <c r="AK128" s="9"/>
      <c r="AL128" s="8">
        <f t="shared" si="68"/>
        <v>134.12972440876121</v>
      </c>
      <c r="AM128" s="6">
        <f t="shared" si="44"/>
        <v>6.49945644017281E-2</v>
      </c>
      <c r="AO128" s="8">
        <f t="shared" si="69"/>
        <v>133.37100680374374</v>
      </c>
      <c r="AP128" s="6">
        <f t="shared" si="45"/>
        <v>5.8970320865694113E-2</v>
      </c>
      <c r="AR128" s="24">
        <f t="shared" si="70"/>
        <v>133.05513735014245</v>
      </c>
      <c r="AS128" s="6">
        <f t="shared" si="46"/>
        <v>5.6462306682941131E-2</v>
      </c>
      <c r="AU128" s="8">
        <f t="shared" si="71"/>
        <v>132.90946488156453</v>
      </c>
      <c r="AV128" s="6">
        <f t="shared" si="47"/>
        <v>5.5305662338055513E-2</v>
      </c>
      <c r="BB128" s="8">
        <f t="shared" si="72"/>
        <v>0.92266221301028084</v>
      </c>
      <c r="BC128" s="8">
        <f t="shared" si="48"/>
        <v>77.994685701837184</v>
      </c>
      <c r="BD128" s="6">
        <f t="shared" si="49"/>
        <v>0.41614870183718722</v>
      </c>
      <c r="BF128" s="8">
        <f t="shared" si="73"/>
        <v>1.1252316153692981</v>
      </c>
      <c r="BG128" s="8">
        <f t="shared" si="50"/>
        <v>78.197255104196202</v>
      </c>
      <c r="BH128" s="6">
        <f t="shared" si="51"/>
        <v>0.61871810419620488</v>
      </c>
      <c r="BI128" s="16"/>
      <c r="BJ128" s="8">
        <f t="shared" si="74"/>
        <v>1.3716473713719264</v>
      </c>
      <c r="BK128" s="8">
        <f t="shared" si="52"/>
        <v>78.443670860198822</v>
      </c>
      <c r="BL128" s="6">
        <f t="shared" si="53"/>
        <v>0.86513386019882432</v>
      </c>
      <c r="BM128" s="17"/>
      <c r="BN128" s="8">
        <f t="shared" si="75"/>
        <v>1.4140954472845266</v>
      </c>
      <c r="BO128" s="8">
        <f t="shared" si="54"/>
        <v>78.486118936111424</v>
      </c>
      <c r="BP128" s="6">
        <f t="shared" si="55"/>
        <v>0.90758193611142701</v>
      </c>
      <c r="BQ128" s="9"/>
      <c r="BR128" s="9"/>
      <c r="BS128" s="9"/>
      <c r="BT128" s="9"/>
      <c r="BU128" s="8">
        <f t="shared" si="76"/>
        <v>-0.32058116684903143</v>
      </c>
      <c r="BV128" s="8">
        <f t="shared" si="56"/>
        <v>132.73455618329342</v>
      </c>
      <c r="BW128" s="6">
        <f t="shared" si="57"/>
        <v>6.7905101832934207</v>
      </c>
      <c r="BY128" s="8">
        <f t="shared" si="77"/>
        <v>-0.3065791755542121</v>
      </c>
      <c r="BZ128" s="8">
        <f t="shared" si="58"/>
        <v>132.74855817458823</v>
      </c>
      <c r="CA128" s="6">
        <f t="shared" si="59"/>
        <v>6.8045121745882255</v>
      </c>
      <c r="CB128" s="16"/>
      <c r="CC128" s="8">
        <f t="shared" si="78"/>
        <v>-0.1104107003429711</v>
      </c>
      <c r="CD128" s="8">
        <f t="shared" si="60"/>
        <v>132.94472664979946</v>
      </c>
      <c r="CE128" s="6">
        <f t="shared" si="61"/>
        <v>7.0006806497994631</v>
      </c>
      <c r="CF128" s="17"/>
      <c r="CG128" s="8">
        <f t="shared" si="79"/>
        <v>-0.29363625322127351</v>
      </c>
      <c r="CH128" s="8">
        <f t="shared" si="62"/>
        <v>132.76150109692117</v>
      </c>
      <c r="CI128" s="6">
        <f t="shared" si="63"/>
        <v>6.8174550969211651</v>
      </c>
      <c r="CJ128" s="16"/>
      <c r="CK128" s="17"/>
      <c r="CL128" s="15"/>
      <c r="CM128" s="16"/>
      <c r="CN128" s="17"/>
      <c r="CO128" s="15"/>
      <c r="CP128" s="16"/>
      <c r="CQ128" s="17"/>
      <c r="CR128" s="15"/>
      <c r="CS128" s="16"/>
      <c r="CT128" s="17"/>
      <c r="CU128" s="15"/>
      <c r="CV128" s="16"/>
      <c r="CW128" s="17"/>
      <c r="CX128" s="15"/>
      <c r="CY128" s="16"/>
      <c r="CZ128" s="17"/>
      <c r="DA128" s="15"/>
      <c r="DB128" s="16"/>
      <c r="DC128" s="17"/>
      <c r="DD128" s="15"/>
      <c r="DE128" s="16"/>
      <c r="DF128" s="17"/>
    </row>
    <row r="129" spans="1:110" x14ac:dyDescent="0.2">
      <c r="A129" s="3">
        <v>43964</v>
      </c>
      <c r="B129" s="4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  <c r="W129" s="8">
        <f t="shared" si="64"/>
        <v>74.591860191510577</v>
      </c>
      <c r="X129" s="6">
        <f t="shared" si="40"/>
        <v>2.6747693697977536E-2</v>
      </c>
      <c r="Z129" s="8">
        <f t="shared" si="65"/>
        <v>76.462422153631806</v>
      </c>
      <c r="AA129" s="6">
        <f t="shared" si="41"/>
        <v>2.3411600756598552E-3</v>
      </c>
      <c r="AC129" s="24">
        <f t="shared" si="66"/>
        <v>77.325280244413449</v>
      </c>
      <c r="AD129" s="6">
        <f t="shared" si="42"/>
        <v>8.9171545006023183E-3</v>
      </c>
      <c r="AF129" s="8">
        <f t="shared" si="67"/>
        <v>77.688455445316919</v>
      </c>
      <c r="AG129" s="6">
        <f t="shared" si="43"/>
        <v>1.3655756017758616E-2</v>
      </c>
      <c r="AH129" s="9"/>
      <c r="AI129" s="9"/>
      <c r="AJ129" s="9"/>
      <c r="AK129" s="9"/>
      <c r="AL129" s="8">
        <f t="shared" si="68"/>
        <v>132.65630229518419</v>
      </c>
      <c r="AM129" s="6">
        <f t="shared" si="44"/>
        <v>9.2867944813393749E-2</v>
      </c>
      <c r="AO129" s="8">
        <f t="shared" si="69"/>
        <v>130.9201097385083</v>
      </c>
      <c r="AP129" s="6">
        <f t="shared" si="45"/>
        <v>7.8564597302677161E-2</v>
      </c>
      <c r="AR129" s="24">
        <f t="shared" si="70"/>
        <v>129.49959167507123</v>
      </c>
      <c r="AS129" s="6">
        <f t="shared" si="46"/>
        <v>6.6861884128113336E-2</v>
      </c>
      <c r="AU129" s="8">
        <f t="shared" si="71"/>
        <v>127.33712977631291</v>
      </c>
      <c r="AV129" s="6">
        <f t="shared" si="47"/>
        <v>4.9046784128005214E-2</v>
      </c>
      <c r="BB129" s="8">
        <f t="shared" si="72"/>
        <v>0.78878112152553437</v>
      </c>
      <c r="BC129" s="8">
        <f t="shared" si="48"/>
        <v>78.11406136593898</v>
      </c>
      <c r="BD129" s="6">
        <f t="shared" si="49"/>
        <v>1.4722083659389824</v>
      </c>
      <c r="BF129" s="8">
        <f t="shared" si="73"/>
        <v>0.83747991164099056</v>
      </c>
      <c r="BG129" s="8">
        <f t="shared" si="50"/>
        <v>78.162760156054446</v>
      </c>
      <c r="BH129" s="6">
        <f t="shared" si="51"/>
        <v>1.5209071560544487</v>
      </c>
      <c r="BI129" s="16"/>
      <c r="BJ129" s="8">
        <f t="shared" si="74"/>
        <v>0.6335095649535768</v>
      </c>
      <c r="BK129" s="8">
        <f t="shared" si="52"/>
        <v>77.958789809367019</v>
      </c>
      <c r="BL129" s="6">
        <f t="shared" si="53"/>
        <v>1.3169368093670215</v>
      </c>
      <c r="BM129" s="17"/>
      <c r="BN129" s="8">
        <f t="shared" si="75"/>
        <v>0.39255739859030575</v>
      </c>
      <c r="BO129" s="8">
        <f t="shared" si="54"/>
        <v>77.717837643003762</v>
      </c>
      <c r="BP129" s="6">
        <f t="shared" si="55"/>
        <v>1.0759846430037641</v>
      </c>
      <c r="BQ129" s="9"/>
      <c r="BR129" s="9"/>
      <c r="BS129" s="9"/>
      <c r="BT129" s="9"/>
      <c r="BU129" s="8">
        <f t="shared" si="76"/>
        <v>-0.96757406849346828</v>
      </c>
      <c r="BV129" s="8">
        <f t="shared" si="56"/>
        <v>128.53201760657777</v>
      </c>
      <c r="BW129" s="6">
        <f t="shared" si="57"/>
        <v>7.1483656065777694</v>
      </c>
      <c r="BY129" s="8">
        <f t="shared" si="77"/>
        <v>-1.3787381203948232</v>
      </c>
      <c r="BZ129" s="8">
        <f t="shared" si="58"/>
        <v>128.12085355467642</v>
      </c>
      <c r="CA129" s="6">
        <f t="shared" si="59"/>
        <v>6.7372015546764175</v>
      </c>
      <c r="CB129" s="16"/>
      <c r="CC129" s="8">
        <f t="shared" si="78"/>
        <v>-2.3841997836636124</v>
      </c>
      <c r="CD129" s="8">
        <f t="shared" si="60"/>
        <v>127.11539189140761</v>
      </c>
      <c r="CE129" s="6">
        <f t="shared" si="61"/>
        <v>5.7317398914076136</v>
      </c>
      <c r="CF129" s="17"/>
      <c r="CG129" s="8">
        <f t="shared" si="79"/>
        <v>-3.1641165444492225</v>
      </c>
      <c r="CH129" s="8">
        <f t="shared" si="62"/>
        <v>126.335475130622</v>
      </c>
      <c r="CI129" s="6">
        <f t="shared" si="63"/>
        <v>4.9518231306220031</v>
      </c>
      <c r="CJ129" s="16"/>
      <c r="CK129" s="17"/>
      <c r="CL129" s="15"/>
      <c r="CM129" s="16"/>
      <c r="CN129" s="17"/>
      <c r="CO129" s="15"/>
      <c r="CP129" s="16"/>
      <c r="CQ129" s="17"/>
      <c r="CR129" s="15"/>
      <c r="CS129" s="16"/>
      <c r="CT129" s="17"/>
      <c r="CU129" s="15"/>
      <c r="CV129" s="16"/>
      <c r="CW129" s="17"/>
      <c r="CX129" s="15"/>
      <c r="CY129" s="16"/>
      <c r="CZ129" s="17"/>
      <c r="DA129" s="15"/>
      <c r="DB129" s="16"/>
      <c r="DC129" s="17"/>
      <c r="DD129" s="15"/>
      <c r="DE129" s="16"/>
      <c r="DF129" s="17"/>
    </row>
    <row r="130" spans="1:110" x14ac:dyDescent="0.2">
      <c r="A130" s="3">
        <v>43965</v>
      </c>
      <c r="B130" s="4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  <c r="W130" s="8">
        <f t="shared" si="64"/>
        <v>74.960858897038676</v>
      </c>
      <c r="X130" s="6">
        <f t="shared" ref="X130:X193" si="80">(ABS((C130 - W130) / C130))</f>
        <v>2.7904968878419308E-2</v>
      </c>
      <c r="Z130" s="8">
        <f t="shared" si="65"/>
        <v>76.521634332933303</v>
      </c>
      <c r="AA130" s="6">
        <f t="shared" ref="AA130:AA193" si="81">(ABS((C130 - Z130) / C130))</f>
        <v>7.6647786210779075E-3</v>
      </c>
      <c r="AC130" s="24">
        <f t="shared" si="66"/>
        <v>76.983566622206723</v>
      </c>
      <c r="AD130" s="6">
        <f t="shared" ref="AD130:AD193" si="82">(ABS((C130 - AC130) / C130))</f>
        <v>1.6744245919960994E-3</v>
      </c>
      <c r="AF130" s="8">
        <f t="shared" si="67"/>
        <v>76.85117348906337</v>
      </c>
      <c r="AG130" s="6">
        <f t="shared" ref="AG130:AG193" si="83">(ABS((C130 - AF130) / C130))</f>
        <v>3.3913033574868097E-3</v>
      </c>
      <c r="AH130" s="9"/>
      <c r="AI130" s="9"/>
      <c r="AJ130" s="9"/>
      <c r="AK130" s="9"/>
      <c r="AL130" s="8">
        <f t="shared" si="68"/>
        <v>130.62722524205105</v>
      </c>
      <c r="AM130" s="6">
        <f t="shared" ref="AM130:AM193" si="84">(ABS((E130 - AL130) / E130))</f>
        <v>3.3969588728146864E-2</v>
      </c>
      <c r="AO130" s="8">
        <f t="shared" si="69"/>
        <v>127.77307868480055</v>
      </c>
      <c r="AP130" s="6">
        <f t="shared" ref="AP130:AP193" si="85">(ABS((E130 - AO130) / E130))</f>
        <v>1.1377814796626886E-2</v>
      </c>
      <c r="AR130" s="24">
        <f t="shared" si="70"/>
        <v>125.44162183753562</v>
      </c>
      <c r="AS130" s="6">
        <f t="shared" ref="AS130:AS193" si="86">(ABS((E130 - AR130) / E130))</f>
        <v>7.076649600339522E-3</v>
      </c>
      <c r="AU130" s="8">
        <f t="shared" si="71"/>
        <v>122.57434755526259</v>
      </c>
      <c r="AV130" s="6">
        <f t="shared" ref="AV130:AV193" si="87">(ABS((E130 - AU130) / E130))</f>
        <v>2.9772335012925779E-2</v>
      </c>
      <c r="BB130" s="8">
        <f t="shared" si="72"/>
        <v>0.56268217277908239</v>
      </c>
      <c r="BC130" s="8">
        <f t="shared" ref="BC130:BC193" si="88">BB130 + AC130</f>
        <v>77.5462487949858</v>
      </c>
      <c r="BD130" s="6">
        <f t="shared" ref="BD130:BD193" si="89">ABS(C130 - BC130)</f>
        <v>0.43356279498580363</v>
      </c>
      <c r="BF130" s="8">
        <f t="shared" si="73"/>
        <v>0.44834604547124413</v>
      </c>
      <c r="BG130" s="8">
        <f t="shared" ref="BG130:BG193" si="90">BF130 + AC130</f>
        <v>77.431912667677963</v>
      </c>
      <c r="BH130" s="6">
        <f t="shared" ref="BH130:BH193" si="91">ABS(C130 - BG130)</f>
        <v>0.3192266676779667</v>
      </c>
      <c r="BI130" s="16"/>
      <c r="BJ130" s="8">
        <f t="shared" si="74"/>
        <v>-1.0137738572222832E-2</v>
      </c>
      <c r="BK130" s="8">
        <f t="shared" ref="BK130:BK193" si="92">BJ130 + AC130</f>
        <v>76.973428883634497</v>
      </c>
      <c r="BL130" s="6">
        <f t="shared" ref="BL130:BL193" si="93">ABS(C130 - BK130)</f>
        <v>0.1392571163654992</v>
      </c>
      <c r="BM130" s="17"/>
      <c r="BN130" s="8">
        <f t="shared" si="75"/>
        <v>-0.25360109971108191</v>
      </c>
      <c r="BO130" s="8">
        <f t="shared" ref="BO130:BO193" si="94">BN130 + AC130</f>
        <v>76.729965522495647</v>
      </c>
      <c r="BP130" s="6">
        <f t="shared" ref="BP130:BP193" si="95">ABS(C130 - BO130)</f>
        <v>0.38272047750434979</v>
      </c>
      <c r="BQ130" s="9"/>
      <c r="BR130" s="9"/>
      <c r="BS130" s="9"/>
      <c r="BT130" s="9"/>
      <c r="BU130" s="8">
        <f t="shared" si="76"/>
        <v>-1.5856532223018964</v>
      </c>
      <c r="BV130" s="8">
        <f t="shared" ref="BV130:BV193" si="96">BU130 + AR130</f>
        <v>123.85596861523372</v>
      </c>
      <c r="BW130" s="6">
        <f t="shared" ref="BW130:BW193" si="97">ABS(E130 - BV130)</f>
        <v>2.479686384766282</v>
      </c>
      <c r="BY130" s="8">
        <f t="shared" si="77"/>
        <v>-2.2628845870512824</v>
      </c>
      <c r="BZ130" s="8">
        <f t="shared" ref="BZ130:BZ193" si="98">BY130 + AR130</f>
        <v>123.17873725048433</v>
      </c>
      <c r="CA130" s="6">
        <f t="shared" ref="CA130:CA193" si="99">ABS(E130 - BZ130)</f>
        <v>3.1569177495156708</v>
      </c>
      <c r="CB130" s="16"/>
      <c r="CC130" s="8">
        <f t="shared" si="78"/>
        <v>-3.4888880192191301</v>
      </c>
      <c r="CD130" s="8">
        <f t="shared" ref="CD130:CD193" si="100">CC130 + AR130</f>
        <v>121.95273381831649</v>
      </c>
      <c r="CE130" s="6">
        <f t="shared" ref="CE130:CE193" si="101">ABS(E130 - CD130)</f>
        <v>4.3829211816835141</v>
      </c>
      <c r="CF130" s="17"/>
      <c r="CG130" s="8">
        <f t="shared" si="79"/>
        <v>-3.9507074423652422</v>
      </c>
      <c r="CH130" s="8">
        <f t="shared" ref="CH130:CH193" si="102">CG130 + AR130</f>
        <v>121.49091439517038</v>
      </c>
      <c r="CI130" s="6">
        <f t="shared" ref="CI130:CI193" si="103">ABS(E130 - CH130)</f>
        <v>4.8447406048296244</v>
      </c>
      <c r="CJ130" s="16"/>
      <c r="CK130" s="17"/>
      <c r="CL130" s="15"/>
      <c r="CM130" s="16"/>
      <c r="CN130" s="17"/>
      <c r="CO130" s="15"/>
      <c r="CP130" s="16"/>
      <c r="CQ130" s="17"/>
      <c r="CR130" s="15"/>
      <c r="CS130" s="16"/>
      <c r="CT130" s="17"/>
      <c r="CU130" s="15"/>
      <c r="CV130" s="16"/>
      <c r="CW130" s="17"/>
      <c r="CX130" s="15"/>
      <c r="CY130" s="16"/>
      <c r="CZ130" s="17"/>
      <c r="DA130" s="15"/>
      <c r="DB130" s="16"/>
      <c r="DC130" s="17"/>
      <c r="DD130" s="15"/>
      <c r="DE130" s="16"/>
      <c r="DF130" s="17"/>
    </row>
    <row r="131" spans="1:110" x14ac:dyDescent="0.2">
      <c r="A131" s="3">
        <v>43966</v>
      </c>
      <c r="B131" s="4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  <c r="W131" s="8">
        <f t="shared" ref="W131:W194" si="104">($S$7 * C130) + ((1 - $S$7) * W130)</f>
        <v>75.348187775571716</v>
      </c>
      <c r="X131" s="6">
        <f t="shared" si="80"/>
        <v>1.7070949491706872E-2</v>
      </c>
      <c r="Z131" s="8">
        <f t="shared" ref="Z131:Z194" si="105">($S$8 * C130) + ((1 - $S$8) * Z130)</f>
        <v>76.716681383065307</v>
      </c>
      <c r="AA131" s="6">
        <f t="shared" si="81"/>
        <v>7.8126649319359867E-4</v>
      </c>
      <c r="AC131" s="24">
        <f t="shared" ref="AC131:AC194" si="106">($S$9 * C130) + ((1 - $S$9) * AC130)</f>
        <v>77.04812631110336</v>
      </c>
      <c r="AD131" s="6">
        <f t="shared" si="82"/>
        <v>5.1050181059411415E-3</v>
      </c>
      <c r="AF131" s="8">
        <f t="shared" ref="AF131:AF194" si="107">($S$10 * C130) + ((1 - $S$10) * AF130)</f>
        <v>77.060383497812666</v>
      </c>
      <c r="AG131" s="6">
        <f t="shared" si="83"/>
        <v>5.264915049049663E-3</v>
      </c>
      <c r="AH131" s="9"/>
      <c r="AI131" s="9"/>
      <c r="AJ131" s="9"/>
      <c r="AK131" s="9"/>
      <c r="AL131" s="8">
        <f t="shared" ref="AL131:AL194" si="108">($S$7 * E130) + ((1 - $S$7) * AL130)</f>
        <v>129.85474259848186</v>
      </c>
      <c r="AM131" s="6">
        <f t="shared" si="84"/>
        <v>4.1296399936248368E-2</v>
      </c>
      <c r="AO131" s="8">
        <f t="shared" ref="AO131:AO194" si="109">($S$8 * E130) + ((1 - $S$8) * AO130)</f>
        <v>127.29872886881637</v>
      </c>
      <c r="AP131" s="6">
        <f t="shared" si="85"/>
        <v>2.0799898679316847E-2</v>
      </c>
      <c r="AR131" s="24">
        <f t="shared" ref="AR131:AR194" si="110">($S$9 * E130) + ((1 - $S$9) * AR130)</f>
        <v>125.88863841876781</v>
      </c>
      <c r="AS131" s="6">
        <f t="shared" si="86"/>
        <v>9.4924787126839695E-3</v>
      </c>
      <c r="AU131" s="8">
        <f t="shared" ref="AU131:AU194" si="111">($S$10 * E130) + ((1 - $S$10) * AU130)</f>
        <v>125.58339351105252</v>
      </c>
      <c r="AV131" s="6">
        <f t="shared" si="87"/>
        <v>7.0447404388065448E-3</v>
      </c>
      <c r="BB131" s="8">
        <f t="shared" ref="BB131:BB194" si="112" xml:space="preserve"> $AX$7 * (AC131 - AC130) + (1 - $AX$7) * BB130</f>
        <v>0.46305767600259323</v>
      </c>
      <c r="BC131" s="8">
        <f t="shared" si="88"/>
        <v>77.511183987105952</v>
      </c>
      <c r="BD131" s="6">
        <f t="shared" si="89"/>
        <v>0.85439198710595576</v>
      </c>
      <c r="BF131" s="8">
        <f t="shared" ref="BF131:BF194" si="113" xml:space="preserve"> $AX$8 * (AC131 - AC130) + (1 - $AX$8) * BF130</f>
        <v>0.3216965478016236</v>
      </c>
      <c r="BG131" s="8">
        <f t="shared" si="90"/>
        <v>77.369822858904982</v>
      </c>
      <c r="BH131" s="6">
        <f t="shared" si="91"/>
        <v>0.71303085890498608</v>
      </c>
      <c r="BI131" s="16"/>
      <c r="BJ131" s="8">
        <f t="shared" ref="BJ131:BJ194" si="114" xml:space="preserve"> $AX$9 * (AC131 - AC130) + (1 - $AX$9) * BJ130</f>
        <v>3.9162563557224431E-2</v>
      </c>
      <c r="BK131" s="8">
        <f t="shared" si="92"/>
        <v>77.087288874660587</v>
      </c>
      <c r="BL131" s="6">
        <f t="shared" si="93"/>
        <v>0.43049687466059083</v>
      </c>
      <c r="BM131" s="17"/>
      <c r="BN131" s="8">
        <f t="shared" ref="BN131:BN194" si="115" xml:space="preserve"> $AX$10 * (AC131 - AC130) + (1 - $AX$10) * BN130</f>
        <v>2.6380394263710433E-2</v>
      </c>
      <c r="BO131" s="8">
        <f t="shared" si="94"/>
        <v>77.074506705367071</v>
      </c>
      <c r="BP131" s="6">
        <f t="shared" si="95"/>
        <v>0.41771470536707511</v>
      </c>
      <c r="BQ131" s="9"/>
      <c r="BR131" s="9"/>
      <c r="BS131" s="9"/>
      <c r="BT131" s="9"/>
      <c r="BU131" s="8">
        <f t="shared" ref="BU131:BU194" si="116" xml:space="preserve"> $AX$7 * (AR131 - AR130) + (1 - $AX$7) * BU130</f>
        <v>-1.179119261595079</v>
      </c>
      <c r="BV131" s="8">
        <f t="shared" si="96"/>
        <v>124.70951915717274</v>
      </c>
      <c r="BW131" s="6">
        <f t="shared" si="97"/>
        <v>4.6391571727326664E-3</v>
      </c>
      <c r="BY131" s="8">
        <f t="shared" ref="BY131:BY194" si="117" xml:space="preserve"> $AX$8 * (AR131 - AR130) + (1 - $AX$8) * BY130</f>
        <v>-1.368617201517736</v>
      </c>
      <c r="BZ131" s="8">
        <f t="shared" si="98"/>
        <v>124.52002121725008</v>
      </c>
      <c r="CA131" s="6">
        <f t="shared" si="99"/>
        <v>0.18485878274992729</v>
      </c>
      <c r="CB131" s="16"/>
      <c r="CC131" s="8">
        <f t="shared" ref="CC131:CC194" si="118" xml:space="preserve"> $AX$9 * (AR131 - AR130) + (1 - $AX$9) * CC130</f>
        <v>-0.8911909829212582</v>
      </c>
      <c r="CD131" s="8">
        <f t="shared" si="100"/>
        <v>124.99744743584655</v>
      </c>
      <c r="CE131" s="6">
        <f t="shared" si="101"/>
        <v>0.29256743584654998</v>
      </c>
      <c r="CF131" s="17"/>
      <c r="CG131" s="8">
        <f t="shared" ref="CG131:CG194" si="119" xml:space="preserve"> $AX$10 * (AR131 - AR130) + (1 - $AX$10) * CG130</f>
        <v>-8.0710301599501044E-2</v>
      </c>
      <c r="CH131" s="8">
        <f t="shared" si="102"/>
        <v>125.80792811716832</v>
      </c>
      <c r="CI131" s="6">
        <f t="shared" si="103"/>
        <v>1.1030481171683135</v>
      </c>
      <c r="CJ131" s="16"/>
      <c r="CK131" s="17"/>
      <c r="CL131" s="15"/>
      <c r="CM131" s="16"/>
      <c r="CN131" s="17"/>
      <c r="CO131" s="15"/>
      <c r="CP131" s="16"/>
      <c r="CQ131" s="17"/>
      <c r="CR131" s="15"/>
      <c r="CS131" s="16"/>
      <c r="CT131" s="17"/>
      <c r="CU131" s="15"/>
      <c r="CV131" s="16"/>
      <c r="CW131" s="17"/>
      <c r="CX131" s="15"/>
      <c r="CY131" s="16"/>
      <c r="CZ131" s="17"/>
      <c r="DA131" s="15"/>
      <c r="DB131" s="16"/>
      <c r="DC131" s="17"/>
      <c r="DD131" s="15"/>
      <c r="DE131" s="16"/>
      <c r="DF131" s="17"/>
    </row>
    <row r="132" spans="1:110" x14ac:dyDescent="0.2">
      <c r="A132" s="3">
        <v>43969</v>
      </c>
      <c r="B132" s="4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  <c r="W132" s="8">
        <f t="shared" si="104"/>
        <v>75.583736535968811</v>
      </c>
      <c r="X132" s="6">
        <f t="shared" si="80"/>
        <v>3.669475574194437E-2</v>
      </c>
      <c r="Z132" s="8">
        <f t="shared" si="105"/>
        <v>76.69691788665375</v>
      </c>
      <c r="AA132" s="6">
        <f t="shared" si="81"/>
        <v>2.2507399015874525E-2</v>
      </c>
      <c r="AC132" s="24">
        <f t="shared" si="106"/>
        <v>76.852459155551685</v>
      </c>
      <c r="AD132" s="6">
        <f t="shared" si="82"/>
        <v>2.0525045048012273E-2</v>
      </c>
      <c r="AF132" s="8">
        <f t="shared" si="107"/>
        <v>76.73751029956253</v>
      </c>
      <c r="AG132" s="6">
        <f t="shared" si="83"/>
        <v>2.1990053803475462E-2</v>
      </c>
      <c r="AH132" s="9"/>
      <c r="AI132" s="9"/>
      <c r="AJ132" s="9"/>
      <c r="AK132" s="9"/>
      <c r="AL132" s="8">
        <f t="shared" si="108"/>
        <v>128.92776733075513</v>
      </c>
      <c r="AM132" s="6">
        <f t="shared" si="84"/>
        <v>4.6921670154545847E-2</v>
      </c>
      <c r="AO132" s="8">
        <f t="shared" si="109"/>
        <v>126.44275874210696</v>
      </c>
      <c r="AP132" s="6">
        <f t="shared" si="85"/>
        <v>6.5291706992649343E-2</v>
      </c>
      <c r="AR132" s="24">
        <f t="shared" si="110"/>
        <v>125.29675920938391</v>
      </c>
      <c r="AS132" s="6">
        <f t="shared" si="86"/>
        <v>7.3763329074255132E-2</v>
      </c>
      <c r="AU132" s="8">
        <f t="shared" si="111"/>
        <v>124.88058270221052</v>
      </c>
      <c r="AV132" s="6">
        <f t="shared" si="87"/>
        <v>7.6839848730103619E-2</v>
      </c>
      <c r="BB132" s="8">
        <f t="shared" si="112"/>
        <v>0.33131270969173965</v>
      </c>
      <c r="BC132" s="8">
        <f t="shared" si="88"/>
        <v>77.183771865243429</v>
      </c>
      <c r="BD132" s="6">
        <f t="shared" si="89"/>
        <v>1.2791421347565688</v>
      </c>
      <c r="BF132" s="8">
        <f t="shared" si="113"/>
        <v>0.15096652569503505</v>
      </c>
      <c r="BG132" s="8">
        <f t="shared" si="90"/>
        <v>77.003425681246725</v>
      </c>
      <c r="BH132" s="6">
        <f t="shared" si="91"/>
        <v>1.459488318753273</v>
      </c>
      <c r="BI132" s="16"/>
      <c r="BJ132" s="8">
        <f t="shared" si="114"/>
        <v>-0.11582505105464913</v>
      </c>
      <c r="BK132" s="8">
        <f t="shared" si="92"/>
        <v>76.736634104497043</v>
      </c>
      <c r="BL132" s="6">
        <f t="shared" si="93"/>
        <v>1.7262798955029552</v>
      </c>
      <c r="BM132" s="17"/>
      <c r="BN132" s="8">
        <f t="shared" si="115"/>
        <v>-0.16902144957382867</v>
      </c>
      <c r="BO132" s="8">
        <f t="shared" si="94"/>
        <v>76.683437705977852</v>
      </c>
      <c r="BP132" s="6">
        <f t="shared" si="95"/>
        <v>1.779476294022146</v>
      </c>
      <c r="BQ132" s="9"/>
      <c r="BR132" s="9"/>
      <c r="BS132" s="9"/>
      <c r="BT132" s="9"/>
      <c r="BU132" s="8">
        <f t="shared" si="116"/>
        <v>-1.0616712511528441</v>
      </c>
      <c r="BV132" s="8">
        <f t="shared" si="96"/>
        <v>124.23508795823106</v>
      </c>
      <c r="BW132" s="6">
        <f t="shared" si="97"/>
        <v>11.040013041768944</v>
      </c>
      <c r="BY132" s="8">
        <f t="shared" si="117"/>
        <v>-1.1122936641135714</v>
      </c>
      <c r="BZ132" s="8">
        <f t="shared" si="98"/>
        <v>124.18446554527034</v>
      </c>
      <c r="CA132" s="6">
        <f t="shared" si="99"/>
        <v>11.090635454729664</v>
      </c>
      <c r="CB132" s="16"/>
      <c r="CC132" s="8">
        <f t="shared" si="118"/>
        <v>-0.69364521238660481</v>
      </c>
      <c r="CD132" s="8">
        <f t="shared" si="100"/>
        <v>124.60311399699731</v>
      </c>
      <c r="CE132" s="6">
        <f t="shared" si="101"/>
        <v>10.671987003002698</v>
      </c>
      <c r="CF132" s="17"/>
      <c r="CG132" s="8">
        <f t="shared" si="119"/>
        <v>-0.53053894044977612</v>
      </c>
      <c r="CH132" s="8">
        <f t="shared" si="102"/>
        <v>124.76622026893413</v>
      </c>
      <c r="CI132" s="6">
        <f t="shared" si="103"/>
        <v>10.508880731065872</v>
      </c>
      <c r="CJ132" s="16"/>
      <c r="CK132" s="17"/>
      <c r="CL132" s="15"/>
      <c r="CM132" s="16"/>
      <c r="CN132" s="17"/>
      <c r="CO132" s="15"/>
      <c r="CP132" s="16"/>
      <c r="CQ132" s="17"/>
      <c r="CR132" s="15"/>
      <c r="CS132" s="16"/>
      <c r="CT132" s="17"/>
      <c r="CU132" s="15"/>
      <c r="CV132" s="16"/>
      <c r="CW132" s="17"/>
      <c r="CX132" s="15"/>
      <c r="CY132" s="16"/>
      <c r="CZ132" s="17"/>
      <c r="DA132" s="15"/>
      <c r="DB132" s="16"/>
      <c r="DC132" s="17"/>
      <c r="DD132" s="15"/>
      <c r="DE132" s="16"/>
      <c r="DF132" s="17"/>
    </row>
    <row r="133" spans="1:110" x14ac:dyDescent="0.2">
      <c r="A133" s="3">
        <v>43970</v>
      </c>
      <c r="B133" s="4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  <c r="W133" s="8">
        <f t="shared" si="104"/>
        <v>76.101988479494423</v>
      </c>
      <c r="X133" s="6">
        <f t="shared" si="80"/>
        <v>2.4452560354851854E-2</v>
      </c>
      <c r="Z133" s="8">
        <f t="shared" si="105"/>
        <v>77.279696604058017</v>
      </c>
      <c r="AA133" s="6">
        <f t="shared" si="81"/>
        <v>9.3555810442931594E-3</v>
      </c>
      <c r="AC133" s="24">
        <f t="shared" si="106"/>
        <v>77.657686577775848</v>
      </c>
      <c r="AD133" s="6">
        <f t="shared" si="82"/>
        <v>4.5101471937529017E-3</v>
      </c>
      <c r="AF133" s="8">
        <f t="shared" si="107"/>
        <v>78.117833259912501</v>
      </c>
      <c r="AG133" s="6">
        <f t="shared" si="83"/>
        <v>1.3884492370167844E-3</v>
      </c>
      <c r="AH133" s="9"/>
      <c r="AI133" s="9"/>
      <c r="AJ133" s="9"/>
      <c r="AK133" s="9"/>
      <c r="AL133" s="8">
        <f t="shared" si="108"/>
        <v>130.07028739121921</v>
      </c>
      <c r="AM133" s="6">
        <f t="shared" si="84"/>
        <v>8.6718092667495607E-3</v>
      </c>
      <c r="AO133" s="8">
        <f t="shared" si="109"/>
        <v>129.35743168721166</v>
      </c>
      <c r="AP133" s="6">
        <f t="shared" si="85"/>
        <v>1.4104825288173301E-2</v>
      </c>
      <c r="AR133" s="24">
        <f t="shared" si="110"/>
        <v>130.28593010469194</v>
      </c>
      <c r="AS133" s="6">
        <f t="shared" si="86"/>
        <v>7.028292478409138E-3</v>
      </c>
      <c r="AU133" s="8">
        <f t="shared" si="111"/>
        <v>133.1961973404421</v>
      </c>
      <c r="AV133" s="6">
        <f t="shared" si="87"/>
        <v>1.5152253219079814E-2</v>
      </c>
      <c r="BB133" s="8">
        <f t="shared" si="112"/>
        <v>0.42609565219822443</v>
      </c>
      <c r="BC133" s="8">
        <f t="shared" si="88"/>
        <v>78.083782229974076</v>
      </c>
      <c r="BD133" s="6">
        <f t="shared" si="89"/>
        <v>7.426122997406992E-2</v>
      </c>
      <c r="BF133" s="8">
        <f t="shared" si="113"/>
        <v>0.3668726215496475</v>
      </c>
      <c r="BG133" s="8">
        <f t="shared" si="90"/>
        <v>78.024559199325495</v>
      </c>
      <c r="BH133" s="6">
        <f t="shared" si="91"/>
        <v>1.5038199325488222E-2</v>
      </c>
      <c r="BI133" s="16"/>
      <c r="BJ133" s="8">
        <f t="shared" si="114"/>
        <v>0.49206958130936729</v>
      </c>
      <c r="BK133" s="8">
        <f t="shared" si="92"/>
        <v>78.149756159085214</v>
      </c>
      <c r="BL133" s="6">
        <f t="shared" si="93"/>
        <v>0.14023515908520778</v>
      </c>
      <c r="BM133" s="17"/>
      <c r="BN133" s="8">
        <f t="shared" si="115"/>
        <v>0.68831755760840452</v>
      </c>
      <c r="BO133" s="8">
        <f t="shared" si="94"/>
        <v>78.346004135384248</v>
      </c>
      <c r="BP133" s="6">
        <f t="shared" si="95"/>
        <v>0.3364831353842419</v>
      </c>
      <c r="BQ133" s="9"/>
      <c r="BR133" s="9"/>
      <c r="BS133" s="9"/>
      <c r="BT133" s="9"/>
      <c r="BU133" s="8">
        <f t="shared" si="116"/>
        <v>0.14849717813933172</v>
      </c>
      <c r="BV133" s="8">
        <f t="shared" si="96"/>
        <v>130.43442728283128</v>
      </c>
      <c r="BW133" s="6">
        <f t="shared" si="97"/>
        <v>0.77367171716872463</v>
      </c>
      <c r="BY133" s="8">
        <f t="shared" si="117"/>
        <v>0.90118964049555905</v>
      </c>
      <c r="BZ133" s="8">
        <f t="shared" si="98"/>
        <v>131.18711974518749</v>
      </c>
      <c r="CA133" s="6">
        <f t="shared" si="99"/>
        <v>2.0979254812516501E-2</v>
      </c>
      <c r="CB133" s="16"/>
      <c r="CC133" s="8">
        <f t="shared" si="118"/>
        <v>3.0570134186918581</v>
      </c>
      <c r="CD133" s="8">
        <f t="shared" si="100"/>
        <v>133.34294352338381</v>
      </c>
      <c r="CE133" s="6">
        <f t="shared" si="101"/>
        <v>2.1348445233838049</v>
      </c>
      <c r="CF133" s="17"/>
      <c r="CG133" s="8">
        <f t="shared" si="119"/>
        <v>4.3268057150170982</v>
      </c>
      <c r="CH133" s="8">
        <f t="shared" si="102"/>
        <v>134.61273581970903</v>
      </c>
      <c r="CI133" s="6">
        <f t="shared" si="103"/>
        <v>3.404636819709026</v>
      </c>
      <c r="CJ133" s="16"/>
      <c r="CK133" s="17"/>
      <c r="CL133" s="15"/>
      <c r="CM133" s="16"/>
      <c r="CN133" s="17"/>
      <c r="CO133" s="15"/>
      <c r="CP133" s="16"/>
      <c r="CQ133" s="17"/>
      <c r="CR133" s="15"/>
      <c r="CS133" s="16"/>
      <c r="CT133" s="17"/>
      <c r="CU133" s="15"/>
      <c r="CV133" s="16"/>
      <c r="CW133" s="17"/>
      <c r="CX133" s="15"/>
      <c r="CY133" s="16"/>
      <c r="CZ133" s="17"/>
      <c r="DA133" s="15"/>
      <c r="DB133" s="16"/>
      <c r="DC133" s="17"/>
      <c r="DD133" s="15"/>
      <c r="DE133" s="16"/>
      <c r="DF133" s="17"/>
    </row>
    <row r="134" spans="1:110" x14ac:dyDescent="0.2">
      <c r="A134" s="3">
        <v>43971</v>
      </c>
      <c r="B134" s="4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  <c r="W134" s="8">
        <f t="shared" si="104"/>
        <v>76.445344333185432</v>
      </c>
      <c r="X134" s="6">
        <f t="shared" si="80"/>
        <v>3.8745754858632166E-2</v>
      </c>
      <c r="Z134" s="8">
        <f t="shared" si="105"/>
        <v>77.520538654718877</v>
      </c>
      <c r="AA134" s="6">
        <f t="shared" si="81"/>
        <v>2.5225832684938037E-2</v>
      </c>
      <c r="AC134" s="24">
        <f t="shared" si="106"/>
        <v>77.833603788887928</v>
      </c>
      <c r="AD134" s="6">
        <f t="shared" si="82"/>
        <v>2.1289226841237047E-2</v>
      </c>
      <c r="AF134" s="8">
        <f t="shared" si="107"/>
        <v>78.0311834519825</v>
      </c>
      <c r="AG134" s="6">
        <f t="shared" si="83"/>
        <v>1.8804781365061574E-2</v>
      </c>
      <c r="AH134" s="9"/>
      <c r="AI134" s="9"/>
      <c r="AJ134" s="9"/>
      <c r="AK134" s="9"/>
      <c r="AL134" s="8">
        <f t="shared" si="108"/>
        <v>130.27509348079974</v>
      </c>
      <c r="AM134" s="6">
        <f t="shared" si="84"/>
        <v>3.6891046156770364E-2</v>
      </c>
      <c r="AO134" s="8">
        <f t="shared" si="109"/>
        <v>129.96815190043179</v>
      </c>
      <c r="AP134" s="6">
        <f t="shared" si="85"/>
        <v>3.9160230361214868E-2</v>
      </c>
      <c r="AR134" s="24">
        <f t="shared" si="110"/>
        <v>130.74701455234597</v>
      </c>
      <c r="AS134" s="6">
        <f t="shared" si="86"/>
        <v>3.3402187332190393E-2</v>
      </c>
      <c r="AU134" s="8">
        <f t="shared" si="111"/>
        <v>131.60571866808843</v>
      </c>
      <c r="AV134" s="6">
        <f t="shared" si="87"/>
        <v>2.7053885439047014E-2</v>
      </c>
      <c r="BB134" s="8">
        <f t="shared" si="112"/>
        <v>0.37605996398099539</v>
      </c>
      <c r="BC134" s="8">
        <f t="shared" si="88"/>
        <v>78.20966375286892</v>
      </c>
      <c r="BD134" s="6">
        <f t="shared" si="89"/>
        <v>1.3170012471310741</v>
      </c>
      <c r="BF134" s="8">
        <f t="shared" si="113"/>
        <v>0.3038573361052499</v>
      </c>
      <c r="BG134" s="8">
        <f t="shared" si="90"/>
        <v>78.13746112499318</v>
      </c>
      <c r="BH134" s="6">
        <f t="shared" si="91"/>
        <v>1.3892038750068139</v>
      </c>
      <c r="BI134" s="16"/>
      <c r="BJ134" s="8">
        <f t="shared" si="114"/>
        <v>0.28340901697915705</v>
      </c>
      <c r="BK134" s="8">
        <f t="shared" si="92"/>
        <v>78.117012805867091</v>
      </c>
      <c r="BL134" s="6">
        <f t="shared" si="93"/>
        <v>1.409652194132903</v>
      </c>
      <c r="BM134" s="17"/>
      <c r="BN134" s="8">
        <f t="shared" si="115"/>
        <v>0.23740525269163809</v>
      </c>
      <c r="BO134" s="8">
        <f t="shared" si="94"/>
        <v>78.071009041579572</v>
      </c>
      <c r="BP134" s="6">
        <f t="shared" si="95"/>
        <v>1.4556559584204223</v>
      </c>
      <c r="BQ134" s="9"/>
      <c r="BR134" s="9"/>
      <c r="BS134" s="9"/>
      <c r="BT134" s="9"/>
      <c r="BU134" s="8">
        <f t="shared" si="116"/>
        <v>0.21101463204227155</v>
      </c>
      <c r="BV134" s="8">
        <f t="shared" si="96"/>
        <v>130.95802918438824</v>
      </c>
      <c r="BW134" s="6">
        <f t="shared" si="97"/>
        <v>4.3071378156117532</v>
      </c>
      <c r="BY134" s="8">
        <f t="shared" si="117"/>
        <v>0.7559549268578547</v>
      </c>
      <c r="BZ134" s="8">
        <f t="shared" si="98"/>
        <v>131.50296947920384</v>
      </c>
      <c r="CA134" s="6">
        <f t="shared" si="99"/>
        <v>3.7621975207961498</v>
      </c>
      <c r="CB134" s="16"/>
      <c r="CC134" s="8">
        <f t="shared" si="118"/>
        <v>1.3437002978068919</v>
      </c>
      <c r="CD134" s="8">
        <f t="shared" si="100"/>
        <v>132.09071485015286</v>
      </c>
      <c r="CE134" s="6">
        <f t="shared" si="101"/>
        <v>3.1744521498471272</v>
      </c>
      <c r="CF134" s="17"/>
      <c r="CG134" s="8">
        <f t="shared" si="119"/>
        <v>0.92497099973759878</v>
      </c>
      <c r="CH134" s="8">
        <f t="shared" si="102"/>
        <v>131.67198555208358</v>
      </c>
      <c r="CI134" s="6">
        <f t="shared" si="103"/>
        <v>3.5931814479164075</v>
      </c>
      <c r="CJ134" s="16"/>
      <c r="CK134" s="17"/>
      <c r="CL134" s="15"/>
      <c r="CM134" s="16"/>
      <c r="CN134" s="17"/>
      <c r="CO134" s="15"/>
      <c r="CP134" s="16"/>
      <c r="CQ134" s="17"/>
      <c r="CR134" s="15"/>
      <c r="CS134" s="16"/>
      <c r="CT134" s="17"/>
      <c r="CU134" s="15"/>
      <c r="CV134" s="16"/>
      <c r="CW134" s="17"/>
      <c r="CX134" s="15"/>
      <c r="CY134" s="16"/>
      <c r="CZ134" s="17"/>
      <c r="DA134" s="15"/>
      <c r="DB134" s="16"/>
      <c r="DC134" s="17"/>
      <c r="DD134" s="15"/>
      <c r="DE134" s="16"/>
      <c r="DF134" s="17"/>
    </row>
    <row r="135" spans="1:110" x14ac:dyDescent="0.2">
      <c r="A135" s="3">
        <v>43972</v>
      </c>
      <c r="B135" s="4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  <c r="W135" s="8">
        <f t="shared" si="104"/>
        <v>76.999982053212051</v>
      </c>
      <c r="X135" s="6">
        <f t="shared" si="80"/>
        <v>2.4498669438526167E-2</v>
      </c>
      <c r="Z135" s="8">
        <f t="shared" si="105"/>
        <v>78.182560348661639</v>
      </c>
      <c r="AA135" s="6">
        <f t="shared" si="81"/>
        <v>9.516760742664724E-3</v>
      </c>
      <c r="AC135" s="24">
        <f t="shared" si="106"/>
        <v>78.680134394443968</v>
      </c>
      <c r="AD135" s="6">
        <f t="shared" si="82"/>
        <v>3.2130690953330989E-3</v>
      </c>
      <c r="AF135" s="8">
        <f t="shared" si="107"/>
        <v>79.227568690396495</v>
      </c>
      <c r="AG135" s="6">
        <f t="shared" si="83"/>
        <v>3.7222946522536102E-3</v>
      </c>
      <c r="AH135" s="9"/>
      <c r="AI135" s="9"/>
      <c r="AJ135" s="9"/>
      <c r="AK135" s="9"/>
      <c r="AL135" s="8">
        <f t="shared" si="108"/>
        <v>131.1733067142558</v>
      </c>
      <c r="AM135" s="6">
        <f t="shared" si="84"/>
        <v>4.1942017660909901E-2</v>
      </c>
      <c r="AO135" s="8">
        <f t="shared" si="109"/>
        <v>131.7161668832893</v>
      </c>
      <c r="AP135" s="6">
        <f t="shared" si="85"/>
        <v>3.7977098796971774E-2</v>
      </c>
      <c r="AR135" s="24">
        <f t="shared" si="110"/>
        <v>133.00609077617298</v>
      </c>
      <c r="AS135" s="6">
        <f t="shared" si="86"/>
        <v>2.8555807886930139E-2</v>
      </c>
      <c r="AU135" s="8">
        <f t="shared" si="111"/>
        <v>134.53327733361769</v>
      </c>
      <c r="AV135" s="6">
        <f t="shared" si="87"/>
        <v>1.7401608084160015E-2</v>
      </c>
      <c r="BB135" s="8">
        <f t="shared" si="112"/>
        <v>0.47015409229600447</v>
      </c>
      <c r="BC135" s="8">
        <f t="shared" si="88"/>
        <v>79.150288486739967</v>
      </c>
      <c r="BD135" s="6">
        <f t="shared" si="89"/>
        <v>0.21653448673997389</v>
      </c>
      <c r="BF135" s="8">
        <f t="shared" si="113"/>
        <v>0.48293951502401078</v>
      </c>
      <c r="BG135" s="8">
        <f t="shared" si="90"/>
        <v>79.163073909467983</v>
      </c>
      <c r="BH135" s="6">
        <f t="shared" si="91"/>
        <v>0.22931990946798919</v>
      </c>
      <c r="BI135" s="16"/>
      <c r="BJ135" s="8">
        <f t="shared" si="114"/>
        <v>0.65506926543990018</v>
      </c>
      <c r="BK135" s="8">
        <f t="shared" si="92"/>
        <v>79.335203659883874</v>
      </c>
      <c r="BL135" s="6">
        <f t="shared" si="93"/>
        <v>0.40144965988388037</v>
      </c>
      <c r="BM135" s="17"/>
      <c r="BN135" s="8">
        <f t="shared" si="115"/>
        <v>0.7734355632123121</v>
      </c>
      <c r="BO135" s="8">
        <f t="shared" si="94"/>
        <v>79.453569957656285</v>
      </c>
      <c r="BP135" s="6">
        <f t="shared" si="95"/>
        <v>0.51981595765629152</v>
      </c>
      <c r="BQ135" s="9"/>
      <c r="BR135" s="9"/>
      <c r="BS135" s="9"/>
      <c r="BT135" s="9"/>
      <c r="BU135" s="8">
        <f t="shared" si="116"/>
        <v>0.620626950399219</v>
      </c>
      <c r="BV135" s="8">
        <f t="shared" si="96"/>
        <v>133.6267177265722</v>
      </c>
      <c r="BW135" s="6">
        <f t="shared" si="97"/>
        <v>3.2891152734277966</v>
      </c>
      <c r="BY135" s="8">
        <f t="shared" si="117"/>
        <v>1.2519849548576756</v>
      </c>
      <c r="BZ135" s="8">
        <f t="shared" si="98"/>
        <v>134.25807573103066</v>
      </c>
      <c r="CA135" s="6">
        <f t="shared" si="99"/>
        <v>2.6577572689693341</v>
      </c>
      <c r="CB135" s="16"/>
      <c r="CC135" s="8">
        <f t="shared" si="118"/>
        <v>1.9478484089801693</v>
      </c>
      <c r="CD135" s="8">
        <f t="shared" si="100"/>
        <v>134.95393918515316</v>
      </c>
      <c r="CE135" s="6">
        <f t="shared" si="101"/>
        <v>1.9618938148468317</v>
      </c>
      <c r="CF135" s="17"/>
      <c r="CG135" s="8">
        <f t="shared" si="119"/>
        <v>2.0989835969362796</v>
      </c>
      <c r="CH135" s="8">
        <f t="shared" si="102"/>
        <v>135.10507437310926</v>
      </c>
      <c r="CI135" s="6">
        <f t="shared" si="103"/>
        <v>1.8107586268907312</v>
      </c>
      <c r="CJ135" s="16"/>
      <c r="CK135" s="17"/>
      <c r="CL135" s="15"/>
      <c r="CM135" s="16"/>
      <c r="CN135" s="17"/>
      <c r="CO135" s="15"/>
      <c r="CP135" s="16"/>
      <c r="CQ135" s="17"/>
      <c r="CR135" s="15"/>
      <c r="CS135" s="16"/>
      <c r="CT135" s="17"/>
      <c r="CU135" s="15"/>
      <c r="CV135" s="16"/>
      <c r="CW135" s="17"/>
      <c r="CX135" s="15"/>
      <c r="CY135" s="16"/>
      <c r="CZ135" s="17"/>
      <c r="DA135" s="15"/>
      <c r="DB135" s="16"/>
      <c r="DC135" s="17"/>
      <c r="DD135" s="15"/>
      <c r="DE135" s="16"/>
      <c r="DF135" s="17"/>
    </row>
    <row r="136" spans="1:110" x14ac:dyDescent="0.2">
      <c r="A136" s="3">
        <v>43973</v>
      </c>
      <c r="B136" s="4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  <c r="W136" s="8">
        <f t="shared" si="104"/>
        <v>77.348061003633887</v>
      </c>
      <c r="X136" s="6">
        <f t="shared" si="80"/>
        <v>2.6357631625569398E-2</v>
      </c>
      <c r="Z136" s="8">
        <f t="shared" si="105"/>
        <v>78.430454253603301</v>
      </c>
      <c r="AA136" s="6">
        <f t="shared" si="81"/>
        <v>1.2732675631349897E-2</v>
      </c>
      <c r="AC136" s="24">
        <f t="shared" si="106"/>
        <v>78.806944197221981</v>
      </c>
      <c r="AD136" s="6">
        <f t="shared" si="82"/>
        <v>7.9934933478169531E-3</v>
      </c>
      <c r="AF136" s="8">
        <f t="shared" si="107"/>
        <v>78.992516938079291</v>
      </c>
      <c r="AG136" s="6">
        <f t="shared" si="83"/>
        <v>5.6575397302394241E-3</v>
      </c>
      <c r="AH136" s="9"/>
      <c r="AI136" s="9"/>
      <c r="AJ136" s="9"/>
      <c r="AK136" s="9"/>
      <c r="AL136" s="8">
        <f t="shared" si="108"/>
        <v>132.20696144568976</v>
      </c>
      <c r="AM136" s="6">
        <f t="shared" si="84"/>
        <v>4.4729760073103121E-2</v>
      </c>
      <c r="AO136" s="8">
        <f t="shared" si="109"/>
        <v>133.43205670180384</v>
      </c>
      <c r="AP136" s="6">
        <f t="shared" si="85"/>
        <v>3.5877752384217823E-2</v>
      </c>
      <c r="AR136" s="24">
        <f t="shared" si="110"/>
        <v>134.9609618880865</v>
      </c>
      <c r="AS136" s="6">
        <f t="shared" si="86"/>
        <v>2.4830545730688561E-2</v>
      </c>
      <c r="AU136" s="8">
        <f t="shared" si="111"/>
        <v>136.43932186672353</v>
      </c>
      <c r="AV136" s="6">
        <f t="shared" si="87"/>
        <v>1.4148556854701426E-2</v>
      </c>
      <c r="BB136" s="8">
        <f t="shared" si="112"/>
        <v>0.40148523439240613</v>
      </c>
      <c r="BC136" s="8">
        <f t="shared" si="88"/>
        <v>79.208429431614391</v>
      </c>
      <c r="BD136" s="6">
        <f t="shared" si="89"/>
        <v>0.23353356838561012</v>
      </c>
      <c r="BF136" s="8">
        <f t="shared" si="113"/>
        <v>0.36541670998283138</v>
      </c>
      <c r="BG136" s="8">
        <f t="shared" si="90"/>
        <v>79.172360907204819</v>
      </c>
      <c r="BH136" s="6">
        <f t="shared" si="91"/>
        <v>0.2696020927951821</v>
      </c>
      <c r="BI136" s="16"/>
      <c r="BJ136" s="8">
        <f t="shared" si="114"/>
        <v>0.30641802008305441</v>
      </c>
      <c r="BK136" s="8">
        <f t="shared" si="92"/>
        <v>79.113362217305038</v>
      </c>
      <c r="BL136" s="6">
        <f t="shared" si="93"/>
        <v>0.32860078269496285</v>
      </c>
      <c r="BM136" s="17"/>
      <c r="BN136" s="8">
        <f t="shared" si="115"/>
        <v>0.20440489403012863</v>
      </c>
      <c r="BO136" s="8">
        <f t="shared" si="94"/>
        <v>79.011349091252114</v>
      </c>
      <c r="BP136" s="6">
        <f t="shared" si="95"/>
        <v>0.43061390874788685</v>
      </c>
      <c r="BQ136" s="9"/>
      <c r="BR136" s="9"/>
      <c r="BS136" s="9"/>
      <c r="BT136" s="9"/>
      <c r="BU136" s="8">
        <f t="shared" si="116"/>
        <v>0.88747578270207905</v>
      </c>
      <c r="BV136" s="8">
        <f t="shared" si="96"/>
        <v>135.84843767078857</v>
      </c>
      <c r="BW136" s="6">
        <f t="shared" si="97"/>
        <v>2.5490083292114321</v>
      </c>
      <c r="BY136" s="8">
        <f t="shared" si="117"/>
        <v>1.4839373866861039</v>
      </c>
      <c r="BZ136" s="8">
        <f t="shared" si="98"/>
        <v>136.44489927477261</v>
      </c>
      <c r="CA136" s="6">
        <f t="shared" si="99"/>
        <v>1.9525467252273927</v>
      </c>
      <c r="CB136" s="16"/>
      <c r="CC136" s="8">
        <f t="shared" si="118"/>
        <v>1.9524833929161802</v>
      </c>
      <c r="CD136" s="8">
        <f t="shared" si="100"/>
        <v>136.91344528100268</v>
      </c>
      <c r="CE136" s="6">
        <f t="shared" si="101"/>
        <v>1.4840007189973221</v>
      </c>
      <c r="CF136" s="17"/>
      <c r="CG136" s="8">
        <f t="shared" si="119"/>
        <v>1.9721646101162502</v>
      </c>
      <c r="CH136" s="8">
        <f t="shared" si="102"/>
        <v>136.93312649820274</v>
      </c>
      <c r="CI136" s="6">
        <f t="shared" si="103"/>
        <v>1.464319501797263</v>
      </c>
      <c r="CJ136" s="16"/>
      <c r="CK136" s="17"/>
      <c r="CL136" s="15"/>
      <c r="CM136" s="16"/>
      <c r="CN136" s="17"/>
      <c r="CO136" s="15"/>
      <c r="CP136" s="16"/>
      <c r="CQ136" s="17"/>
      <c r="CR136" s="15"/>
      <c r="CS136" s="16"/>
      <c r="CT136" s="17"/>
      <c r="CU136" s="15"/>
      <c r="CV136" s="16"/>
      <c r="CW136" s="17"/>
      <c r="CX136" s="15"/>
      <c r="CY136" s="16"/>
      <c r="CZ136" s="17"/>
      <c r="DA136" s="15"/>
      <c r="DB136" s="16"/>
      <c r="DC136" s="17"/>
      <c r="DD136" s="15"/>
      <c r="DE136" s="16"/>
      <c r="DF136" s="17"/>
    </row>
    <row r="137" spans="1:110" x14ac:dyDescent="0.2">
      <c r="A137" s="3">
        <v>43977</v>
      </c>
      <c r="B137" s="4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  <c r="W137" s="8">
        <f t="shared" si="104"/>
        <v>77.724963362979793</v>
      </c>
      <c r="X137" s="6">
        <f t="shared" si="80"/>
        <v>1.4940949747430753E-2</v>
      </c>
      <c r="Z137" s="8">
        <f t="shared" si="105"/>
        <v>78.764252139914205</v>
      </c>
      <c r="AA137" s="6">
        <f t="shared" si="81"/>
        <v>1.7693666260061925E-3</v>
      </c>
      <c r="AC137" s="24">
        <f t="shared" si="106"/>
        <v>79.124453598610984</v>
      </c>
      <c r="AD137" s="6">
        <f t="shared" si="82"/>
        <v>2.7957009076562071E-3</v>
      </c>
      <c r="AF137" s="8">
        <f t="shared" si="107"/>
        <v>79.352073787615865</v>
      </c>
      <c r="AG137" s="6">
        <f t="shared" si="83"/>
        <v>5.680479716136849E-3</v>
      </c>
      <c r="AH137" s="9"/>
      <c r="AI137" s="9"/>
      <c r="AJ137" s="9"/>
      <c r="AK137" s="9"/>
      <c r="AL137" s="8">
        <f t="shared" si="108"/>
        <v>133.32124866546562</v>
      </c>
      <c r="AM137" s="6">
        <f t="shared" si="84"/>
        <v>7.4961372155355907E-2</v>
      </c>
      <c r="AO137" s="8">
        <f t="shared" si="109"/>
        <v>135.07063517020856</v>
      </c>
      <c r="AP137" s="6">
        <f t="shared" si="85"/>
        <v>6.2823396340428453E-2</v>
      </c>
      <c r="AR137" s="24">
        <f t="shared" si="110"/>
        <v>136.67920394404325</v>
      </c>
      <c r="AS137" s="6">
        <f t="shared" si="86"/>
        <v>5.1662472884967156E-2</v>
      </c>
      <c r="AU137" s="8">
        <f t="shared" si="111"/>
        <v>138.00582117334471</v>
      </c>
      <c r="AV137" s="6">
        <f t="shared" si="87"/>
        <v>4.2457847262630299E-2</v>
      </c>
      <c r="BB137" s="8">
        <f t="shared" si="112"/>
        <v>0.38469006779172554</v>
      </c>
      <c r="BC137" s="8">
        <f t="shared" si="88"/>
        <v>79.509143666402707</v>
      </c>
      <c r="BD137" s="6">
        <f t="shared" si="89"/>
        <v>0.60528166640270342</v>
      </c>
      <c r="BF137" s="8">
        <f t="shared" si="113"/>
        <v>0.34960729814686808</v>
      </c>
      <c r="BG137" s="8">
        <f t="shared" si="90"/>
        <v>79.474060896757848</v>
      </c>
      <c r="BH137" s="6">
        <f t="shared" si="91"/>
        <v>0.57019889675784441</v>
      </c>
      <c r="BI137" s="16"/>
      <c r="BJ137" s="8">
        <f t="shared" si="114"/>
        <v>0.31373833174498061</v>
      </c>
      <c r="BK137" s="8">
        <f t="shared" si="92"/>
        <v>79.43819193035597</v>
      </c>
      <c r="BL137" s="6">
        <f t="shared" si="93"/>
        <v>0.5343299303559661</v>
      </c>
      <c r="BM137" s="17"/>
      <c r="BN137" s="8">
        <f t="shared" si="115"/>
        <v>0.30393686050593827</v>
      </c>
      <c r="BO137" s="8">
        <f t="shared" si="94"/>
        <v>79.428390459116926</v>
      </c>
      <c r="BP137" s="6">
        <f t="shared" si="95"/>
        <v>0.52452845911692236</v>
      </c>
      <c r="BQ137" s="9"/>
      <c r="BR137" s="9"/>
      <c r="BS137" s="9"/>
      <c r="BT137" s="9"/>
      <c r="BU137" s="8">
        <f t="shared" si="116"/>
        <v>1.0536290373530133</v>
      </c>
      <c r="BV137" s="8">
        <f t="shared" si="96"/>
        <v>137.73283298139626</v>
      </c>
      <c r="BW137" s="6">
        <f t="shared" si="97"/>
        <v>6.3922280186037312</v>
      </c>
      <c r="BY137" s="8">
        <f t="shared" si="117"/>
        <v>1.5612579275454173</v>
      </c>
      <c r="BZ137" s="8">
        <f t="shared" si="98"/>
        <v>138.24046187158868</v>
      </c>
      <c r="CA137" s="6">
        <f t="shared" si="99"/>
        <v>5.8845991284113097</v>
      </c>
      <c r="CB137" s="16"/>
      <c r="CC137" s="8">
        <f t="shared" si="118"/>
        <v>1.7978841105229564</v>
      </c>
      <c r="CD137" s="8">
        <f t="shared" si="100"/>
        <v>138.4770880545662</v>
      </c>
      <c r="CE137" s="6">
        <f t="shared" si="101"/>
        <v>5.6479729454337928</v>
      </c>
      <c r="CF137" s="17"/>
      <c r="CG137" s="8">
        <f t="shared" si="119"/>
        <v>1.7487127624558905</v>
      </c>
      <c r="CH137" s="8">
        <f t="shared" si="102"/>
        <v>138.42791670649913</v>
      </c>
      <c r="CI137" s="6">
        <f t="shared" si="103"/>
        <v>5.6971442935008554</v>
      </c>
      <c r="CJ137" s="16"/>
      <c r="CK137" s="17"/>
      <c r="CL137" s="15"/>
      <c r="CM137" s="16"/>
      <c r="CN137" s="17"/>
      <c r="CO137" s="15"/>
      <c r="CP137" s="16"/>
      <c r="CQ137" s="17"/>
      <c r="CR137" s="15"/>
      <c r="CS137" s="16"/>
      <c r="CT137" s="17"/>
      <c r="CU137" s="15"/>
      <c r="CV137" s="16"/>
      <c r="CW137" s="17"/>
      <c r="CX137" s="15"/>
      <c r="CY137" s="16"/>
      <c r="CZ137" s="17"/>
      <c r="DA137" s="15"/>
      <c r="DB137" s="16"/>
      <c r="DC137" s="17"/>
      <c r="DD137" s="15"/>
      <c r="DE137" s="16"/>
      <c r="DF137" s="17"/>
    </row>
    <row r="138" spans="1:110" x14ac:dyDescent="0.2">
      <c r="A138" s="3">
        <v>43978</v>
      </c>
      <c r="B138" s="4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  <c r="W138" s="8">
        <f t="shared" si="104"/>
        <v>77.937165117643431</v>
      </c>
      <c r="X138" s="6">
        <f t="shared" si="80"/>
        <v>1.6536490332672297E-2</v>
      </c>
      <c r="Z138" s="8">
        <f t="shared" si="105"/>
        <v>78.810323393742522</v>
      </c>
      <c r="AA138" s="6">
        <f t="shared" si="81"/>
        <v>5.5183925944330596E-3</v>
      </c>
      <c r="AC138" s="24">
        <f t="shared" si="106"/>
        <v>79.014157799305494</v>
      </c>
      <c r="AD138" s="6">
        <f t="shared" si="82"/>
        <v>2.9462731237887133E-3</v>
      </c>
      <c r="AF138" s="8">
        <f t="shared" si="107"/>
        <v>78.993504357523179</v>
      </c>
      <c r="AG138" s="6">
        <f t="shared" si="83"/>
        <v>3.2068921277168803E-3</v>
      </c>
      <c r="AH138" s="9"/>
      <c r="AI138" s="9"/>
      <c r="AJ138" s="9"/>
      <c r="AK138" s="9"/>
      <c r="AL138" s="8">
        <f t="shared" si="108"/>
        <v>135.26593488568182</v>
      </c>
      <c r="AM138" s="6">
        <f t="shared" si="84"/>
        <v>8.4522599376634991E-2</v>
      </c>
      <c r="AO138" s="8">
        <f t="shared" si="109"/>
        <v>138.05859569403972</v>
      </c>
      <c r="AP138" s="6">
        <f t="shared" si="85"/>
        <v>6.5621921539166642E-2</v>
      </c>
      <c r="AR138" s="24">
        <f t="shared" si="110"/>
        <v>140.40213247202161</v>
      </c>
      <c r="AS138" s="6">
        <f t="shared" si="86"/>
        <v>4.9760907015552018E-2</v>
      </c>
      <c r="AU138" s="8">
        <f t="shared" si="111"/>
        <v>142.90121303466893</v>
      </c>
      <c r="AV138" s="6">
        <f t="shared" si="87"/>
        <v>3.2847174970789282E-2</v>
      </c>
      <c r="BB138" s="8">
        <f t="shared" si="112"/>
        <v>0.28569289437228246</v>
      </c>
      <c r="BC138" s="8">
        <f t="shared" si="88"/>
        <v>79.299850693677783</v>
      </c>
      <c r="BD138" s="6">
        <f t="shared" si="89"/>
        <v>5.2207693677786438E-2</v>
      </c>
      <c r="BF138" s="8">
        <f t="shared" si="113"/>
        <v>0.19783927598758988</v>
      </c>
      <c r="BG138" s="8">
        <f t="shared" si="90"/>
        <v>79.211997075293084</v>
      </c>
      <c r="BH138" s="6">
        <f t="shared" si="91"/>
        <v>3.5645924706912524E-2</v>
      </c>
      <c r="BI138" s="16"/>
      <c r="BJ138" s="8">
        <f t="shared" si="114"/>
        <v>3.3875805251669971E-2</v>
      </c>
      <c r="BK138" s="8">
        <f t="shared" si="92"/>
        <v>79.048033604557162</v>
      </c>
      <c r="BL138" s="6">
        <f t="shared" si="93"/>
        <v>0.19960939544283463</v>
      </c>
      <c r="BM138" s="17"/>
      <c r="BN138" s="8">
        <f t="shared" si="115"/>
        <v>-6.0587880128118658E-2</v>
      </c>
      <c r="BO138" s="8">
        <f t="shared" si="94"/>
        <v>78.953569919177369</v>
      </c>
      <c r="BP138" s="6">
        <f t="shared" si="95"/>
        <v>0.29407308082262773</v>
      </c>
      <c r="BQ138" s="9"/>
      <c r="BR138" s="9"/>
      <c r="BS138" s="9"/>
      <c r="BT138" s="9"/>
      <c r="BU138" s="8">
        <f t="shared" si="116"/>
        <v>1.5874889354780815</v>
      </c>
      <c r="BV138" s="8">
        <f t="shared" si="96"/>
        <v>141.9896214074997</v>
      </c>
      <c r="BW138" s="6">
        <f t="shared" si="97"/>
        <v>5.7649105925003141</v>
      </c>
      <c r="BY138" s="8">
        <f t="shared" si="117"/>
        <v>2.2746092256882866</v>
      </c>
      <c r="BZ138" s="8">
        <f t="shared" si="98"/>
        <v>142.6767416977099</v>
      </c>
      <c r="CA138" s="6">
        <f t="shared" si="99"/>
        <v>5.0777903022901114</v>
      </c>
      <c r="CB138" s="16"/>
      <c r="CC138" s="8">
        <f t="shared" si="118"/>
        <v>3.0684134260435192</v>
      </c>
      <c r="CD138" s="8">
        <f t="shared" si="100"/>
        <v>143.47054589806513</v>
      </c>
      <c r="CE138" s="6">
        <f t="shared" si="101"/>
        <v>4.2839861019348859</v>
      </c>
      <c r="CF138" s="17"/>
      <c r="CG138" s="8">
        <f t="shared" si="119"/>
        <v>3.4860226361156585</v>
      </c>
      <c r="CH138" s="8">
        <f t="shared" si="102"/>
        <v>143.88815510813725</v>
      </c>
      <c r="CI138" s="6">
        <f t="shared" si="103"/>
        <v>3.8663768918627568</v>
      </c>
      <c r="CJ138" s="16"/>
      <c r="CK138" s="17"/>
      <c r="CL138" s="15"/>
      <c r="CM138" s="16"/>
      <c r="CN138" s="17"/>
      <c r="CO138" s="15"/>
      <c r="CP138" s="16"/>
      <c r="CQ138" s="17"/>
      <c r="CR138" s="15"/>
      <c r="CS138" s="16"/>
      <c r="CT138" s="17"/>
      <c r="CU138" s="15"/>
      <c r="CV138" s="16"/>
      <c r="CW138" s="17"/>
      <c r="CX138" s="15"/>
      <c r="CY138" s="16"/>
      <c r="CZ138" s="17"/>
      <c r="DA138" s="15"/>
      <c r="DB138" s="16"/>
      <c r="DC138" s="17"/>
      <c r="DD138" s="15"/>
      <c r="DE138" s="16"/>
      <c r="DF138" s="17"/>
    </row>
    <row r="139" spans="1:110" x14ac:dyDescent="0.2">
      <c r="A139" s="3">
        <v>43979</v>
      </c>
      <c r="B139" s="4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  <c r="W139" s="8">
        <f t="shared" si="104"/>
        <v>78.17305113646762</v>
      </c>
      <c r="X139" s="6">
        <f t="shared" si="80"/>
        <v>1.3993914516802906E-2</v>
      </c>
      <c r="Z139" s="8">
        <f t="shared" si="105"/>
        <v>78.954638863807475</v>
      </c>
      <c r="AA139" s="6">
        <f t="shared" si="81"/>
        <v>4.135654614029702E-3</v>
      </c>
      <c r="AC139" s="24">
        <f t="shared" si="106"/>
        <v>79.130900399652745</v>
      </c>
      <c r="AD139" s="6">
        <f t="shared" si="82"/>
        <v>1.9124466868291174E-3</v>
      </c>
      <c r="AF139" s="8">
        <f t="shared" si="107"/>
        <v>79.196815271504633</v>
      </c>
      <c r="AG139" s="6">
        <f t="shared" si="83"/>
        <v>1.0810544893268303E-3</v>
      </c>
      <c r="AH139" s="9"/>
      <c r="AI139" s="9"/>
      <c r="AJ139" s="9"/>
      <c r="AK139" s="9"/>
      <c r="AL139" s="8">
        <f t="shared" si="108"/>
        <v>137.51388236625911</v>
      </c>
      <c r="AM139" s="6">
        <f t="shared" si="84"/>
        <v>6.2812157315592074E-2</v>
      </c>
      <c r="AO139" s="8">
        <f t="shared" si="109"/>
        <v>141.25825467500661</v>
      </c>
      <c r="AP139" s="6">
        <f t="shared" si="85"/>
        <v>3.7293423164113187E-2</v>
      </c>
      <c r="AR139" s="24">
        <f t="shared" si="110"/>
        <v>144.07833223601079</v>
      </c>
      <c r="AS139" s="6">
        <f t="shared" si="86"/>
        <v>1.8073964298419065E-2</v>
      </c>
      <c r="AU139" s="8">
        <f t="shared" si="111"/>
        <v>146.78386820693379</v>
      </c>
      <c r="AV139" s="6">
        <f t="shared" si="87"/>
        <v>3.6486803082167449E-4</v>
      </c>
      <c r="BB139" s="8">
        <f t="shared" si="112"/>
        <v>0.25190283556727627</v>
      </c>
      <c r="BC139" s="8">
        <f t="shared" si="88"/>
        <v>79.382803235220024</v>
      </c>
      <c r="BD139" s="6">
        <f t="shared" si="89"/>
        <v>0.1002792352200288</v>
      </c>
      <c r="BF139" s="8">
        <f t="shared" si="113"/>
        <v>0.17107737302627815</v>
      </c>
      <c r="BG139" s="8">
        <f t="shared" si="90"/>
        <v>79.301977772679024</v>
      </c>
      <c r="BH139" s="6">
        <f t="shared" si="91"/>
        <v>1.9453772679028702E-2</v>
      </c>
      <c r="BI139" s="16"/>
      <c r="BJ139" s="8">
        <f t="shared" si="114"/>
        <v>8.8567890014753695E-2</v>
      </c>
      <c r="BK139" s="8">
        <f t="shared" si="92"/>
        <v>79.219468289667503</v>
      </c>
      <c r="BL139" s="6">
        <f t="shared" si="93"/>
        <v>6.3055710332491799E-2</v>
      </c>
      <c r="BM139" s="17"/>
      <c r="BN139" s="8">
        <f t="shared" si="115"/>
        <v>9.546294269020697E-2</v>
      </c>
      <c r="BO139" s="8">
        <f t="shared" si="94"/>
        <v>79.22636334234295</v>
      </c>
      <c r="BP139" s="6">
        <f t="shared" si="95"/>
        <v>5.6160657657045476E-2</v>
      </c>
      <c r="BQ139" s="9"/>
      <c r="BR139" s="9"/>
      <c r="BS139" s="9"/>
      <c r="BT139" s="9"/>
      <c r="BU139" s="8">
        <f t="shared" si="116"/>
        <v>2.005231101180303</v>
      </c>
      <c r="BV139" s="8">
        <f t="shared" si="96"/>
        <v>146.08356333719109</v>
      </c>
      <c r="BW139" s="6">
        <f t="shared" si="97"/>
        <v>0.64676766280891229</v>
      </c>
      <c r="BY139" s="8">
        <f t="shared" si="117"/>
        <v>2.737134103327584</v>
      </c>
      <c r="BZ139" s="8">
        <f t="shared" si="98"/>
        <v>146.81546633933837</v>
      </c>
      <c r="CA139" s="6">
        <f t="shared" si="99"/>
        <v>8.5135339338364702E-2</v>
      </c>
      <c r="CB139" s="16"/>
      <c r="CC139" s="8">
        <f t="shared" si="118"/>
        <v>3.4695524090876613</v>
      </c>
      <c r="CD139" s="8">
        <f t="shared" si="100"/>
        <v>147.54788464509846</v>
      </c>
      <c r="CE139" s="6">
        <f t="shared" si="101"/>
        <v>0.81755364509845663</v>
      </c>
      <c r="CF139" s="17"/>
      <c r="CG139" s="8">
        <f t="shared" si="119"/>
        <v>3.6533785086443653</v>
      </c>
      <c r="CH139" s="8">
        <f t="shared" si="102"/>
        <v>147.73171074465515</v>
      </c>
      <c r="CI139" s="6">
        <f t="shared" si="103"/>
        <v>1.0013797446551393</v>
      </c>
      <c r="CJ139" s="16"/>
      <c r="CK139" s="17"/>
      <c r="CL139" s="15"/>
      <c r="CM139" s="16"/>
      <c r="CN139" s="17"/>
      <c r="CO139" s="15"/>
      <c r="CP139" s="16"/>
      <c r="CQ139" s="17"/>
      <c r="CR139" s="15"/>
      <c r="CS139" s="16"/>
      <c r="CT139" s="17"/>
      <c r="CU139" s="15"/>
      <c r="CV139" s="16"/>
      <c r="CW139" s="17"/>
      <c r="CX139" s="15"/>
      <c r="CY139" s="16"/>
      <c r="CZ139" s="17"/>
      <c r="DA139" s="15"/>
      <c r="DB139" s="16"/>
      <c r="DC139" s="17"/>
      <c r="DD139" s="15"/>
      <c r="DE139" s="16"/>
      <c r="DF139" s="17"/>
    </row>
    <row r="140" spans="1:110" x14ac:dyDescent="0.2">
      <c r="A140" s="3">
        <v>43980</v>
      </c>
      <c r="B140" s="4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  <c r="W140" s="8">
        <f t="shared" si="104"/>
        <v>78.372756251903454</v>
      </c>
      <c r="X140" s="6">
        <f t="shared" si="80"/>
        <v>1.0511200116756622E-2</v>
      </c>
      <c r="Z140" s="8">
        <f t="shared" si="105"/>
        <v>79.062840958750996</v>
      </c>
      <c r="AA140" s="6">
        <f t="shared" si="81"/>
        <v>1.798592304398727E-3</v>
      </c>
      <c r="AC140" s="24">
        <f t="shared" si="106"/>
        <v>79.20671219982637</v>
      </c>
      <c r="AD140" s="6">
        <f t="shared" si="82"/>
        <v>1.7842238388287087E-5</v>
      </c>
      <c r="AF140" s="8">
        <f t="shared" si="107"/>
        <v>79.265382254300917</v>
      </c>
      <c r="AG140" s="6">
        <f t="shared" si="83"/>
        <v>7.5857619451598097E-4</v>
      </c>
      <c r="AH140" s="9"/>
      <c r="AI140" s="9"/>
      <c r="AJ140" s="9"/>
      <c r="AK140" s="9"/>
      <c r="AL140" s="8">
        <f t="shared" si="108"/>
        <v>139.17284312033246</v>
      </c>
      <c r="AM140" s="6">
        <f t="shared" si="84"/>
        <v>4.0385518705005348E-2</v>
      </c>
      <c r="AO140" s="8">
        <f t="shared" si="109"/>
        <v>143.06403986225442</v>
      </c>
      <c r="AP140" s="6">
        <f t="shared" si="85"/>
        <v>1.3555221504798997E-2</v>
      </c>
      <c r="AR140" s="24">
        <f t="shared" si="110"/>
        <v>145.40433161800541</v>
      </c>
      <c r="AS140" s="6">
        <f t="shared" si="86"/>
        <v>2.5813882598817962E-3</v>
      </c>
      <c r="AU140" s="8">
        <f t="shared" si="111"/>
        <v>146.74103844138676</v>
      </c>
      <c r="AV140" s="6">
        <f t="shared" si="87"/>
        <v>1.1798152078190061E-2</v>
      </c>
      <c r="BB140" s="8">
        <f t="shared" si="112"/>
        <v>0.21668462848854603</v>
      </c>
      <c r="BC140" s="8">
        <f t="shared" si="88"/>
        <v>79.423396828314921</v>
      </c>
      <c r="BD140" s="6">
        <f t="shared" si="89"/>
        <v>0.21809782831492441</v>
      </c>
      <c r="BF140" s="8">
        <f t="shared" si="113"/>
        <v>0.13963973398490259</v>
      </c>
      <c r="BG140" s="8">
        <f t="shared" si="90"/>
        <v>79.346351933811277</v>
      </c>
      <c r="BH140" s="6">
        <f t="shared" si="91"/>
        <v>0.14105293381128092</v>
      </c>
      <c r="BI140" s="16"/>
      <c r="BJ140" s="8">
        <f t="shared" si="114"/>
        <v>8.0148870719608745E-2</v>
      </c>
      <c r="BK140" s="8">
        <f t="shared" si="92"/>
        <v>79.286861070545982</v>
      </c>
      <c r="BL140" s="6">
        <f t="shared" si="93"/>
        <v>8.1562070545984966E-2</v>
      </c>
      <c r="BM140" s="17"/>
      <c r="BN140" s="8">
        <f t="shared" si="115"/>
        <v>7.8169937275614831E-2</v>
      </c>
      <c r="BO140" s="8">
        <f t="shared" si="94"/>
        <v>79.284882137101988</v>
      </c>
      <c r="BP140" s="6">
        <f t="shared" si="95"/>
        <v>7.9583137101991497E-2</v>
      </c>
      <c r="BQ140" s="9"/>
      <c r="BR140" s="9"/>
      <c r="BS140" s="9"/>
      <c r="BT140" s="9"/>
      <c r="BU140" s="8">
        <f t="shared" si="116"/>
        <v>1.8693847573431666</v>
      </c>
      <c r="BV140" s="8">
        <f t="shared" si="96"/>
        <v>147.27371637534858</v>
      </c>
      <c r="BW140" s="6">
        <f t="shared" si="97"/>
        <v>2.2437633753485784</v>
      </c>
      <c r="BY140" s="8">
        <f t="shared" si="117"/>
        <v>2.2714596452877056</v>
      </c>
      <c r="BZ140" s="8">
        <f t="shared" si="98"/>
        <v>147.67579126329312</v>
      </c>
      <c r="CA140" s="6">
        <f t="shared" si="99"/>
        <v>2.6458382632931148</v>
      </c>
      <c r="CB140" s="16"/>
      <c r="CC140" s="8">
        <f t="shared" si="118"/>
        <v>2.0548074112062542</v>
      </c>
      <c r="CD140" s="8">
        <f t="shared" si="100"/>
        <v>147.45913902921166</v>
      </c>
      <c r="CE140" s="6">
        <f t="shared" si="101"/>
        <v>2.4291860292116496</v>
      </c>
      <c r="CF140" s="17"/>
      <c r="CG140" s="8">
        <f t="shared" si="119"/>
        <v>1.6052848771925896</v>
      </c>
      <c r="CH140" s="8">
        <f t="shared" si="102"/>
        <v>147.009616495198</v>
      </c>
      <c r="CI140" s="6">
        <f t="shared" si="103"/>
        <v>1.9796634951979968</v>
      </c>
      <c r="CJ140" s="16"/>
      <c r="CK140" s="17"/>
      <c r="CL140" s="15"/>
      <c r="CM140" s="16"/>
      <c r="CN140" s="17"/>
      <c r="CO140" s="15"/>
      <c r="CP140" s="16"/>
      <c r="CQ140" s="17"/>
      <c r="CR140" s="15"/>
      <c r="CS140" s="16"/>
      <c r="CT140" s="17"/>
      <c r="CU140" s="15"/>
      <c r="CV140" s="16"/>
      <c r="CW140" s="17"/>
      <c r="CX140" s="15"/>
      <c r="CY140" s="16"/>
      <c r="CZ140" s="17"/>
      <c r="DA140" s="15"/>
      <c r="DB140" s="16"/>
      <c r="DC140" s="17"/>
      <c r="DD140" s="15"/>
      <c r="DE140" s="16"/>
      <c r="DF140" s="17"/>
    </row>
    <row r="141" spans="1:110" x14ac:dyDescent="0.2">
      <c r="A141" s="3">
        <v>43983</v>
      </c>
      <c r="B141" s="4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  <c r="W141" s="8">
        <f t="shared" si="104"/>
        <v>78.522613946560824</v>
      </c>
      <c r="X141" s="6">
        <f t="shared" si="80"/>
        <v>2.0662987009402018E-2</v>
      </c>
      <c r="Z141" s="8">
        <f t="shared" si="105"/>
        <v>79.109852112363171</v>
      </c>
      <c r="AA141" s="6">
        <f t="shared" si="81"/>
        <v>1.3338930380284454E-2</v>
      </c>
      <c r="AC141" s="24">
        <f t="shared" si="106"/>
        <v>79.206005599913183</v>
      </c>
      <c r="AD141" s="6">
        <f t="shared" si="82"/>
        <v>1.2139700444435103E-2</v>
      </c>
      <c r="AF141" s="8">
        <f t="shared" si="107"/>
        <v>79.217315650860172</v>
      </c>
      <c r="AG141" s="6">
        <f t="shared" si="83"/>
        <v>1.1998641060972226E-2</v>
      </c>
      <c r="AH141" s="9"/>
      <c r="AI141" s="9"/>
      <c r="AJ141" s="9"/>
      <c r="AK141" s="9"/>
      <c r="AL141" s="8">
        <f t="shared" si="108"/>
        <v>140.22712289867263</v>
      </c>
      <c r="AM141" s="6">
        <f t="shared" si="84"/>
        <v>3.5298826473510243E-2</v>
      </c>
      <c r="AO141" s="8">
        <f t="shared" si="109"/>
        <v>143.71279119771046</v>
      </c>
      <c r="AP141" s="6">
        <f t="shared" si="85"/>
        <v>1.1318955610469779E-2</v>
      </c>
      <c r="AR141" s="24">
        <f t="shared" si="110"/>
        <v>145.21714230900272</v>
      </c>
      <c r="AS141" s="6">
        <f t="shared" si="86"/>
        <v>9.6967900505733778E-4</v>
      </c>
      <c r="AU141" s="8">
        <f t="shared" si="111"/>
        <v>145.37217008827736</v>
      </c>
      <c r="AV141" s="6">
        <f t="shared" si="87"/>
        <v>9.6844200325061169E-5</v>
      </c>
      <c r="BB141" s="8">
        <f t="shared" si="112"/>
        <v>0.17320638280819947</v>
      </c>
      <c r="BC141" s="8">
        <f t="shared" si="88"/>
        <v>79.379211982721387</v>
      </c>
      <c r="BD141" s="6">
        <f t="shared" si="89"/>
        <v>0.80014701727861848</v>
      </c>
      <c r="BF141" s="8">
        <f t="shared" si="113"/>
        <v>9.3325443798533081E-2</v>
      </c>
      <c r="BG141" s="8">
        <f t="shared" si="90"/>
        <v>79.299331043711717</v>
      </c>
      <c r="BH141" s="6">
        <f t="shared" si="91"/>
        <v>0.88002795628828778</v>
      </c>
      <c r="BI141" s="16"/>
      <c r="BJ141" s="8">
        <f t="shared" si="114"/>
        <v>2.6784260101963695E-2</v>
      </c>
      <c r="BK141" s="8">
        <f t="shared" si="92"/>
        <v>79.232789860015146</v>
      </c>
      <c r="BL141" s="6">
        <f t="shared" si="93"/>
        <v>0.94656913998485948</v>
      </c>
      <c r="BM141" s="17"/>
      <c r="BN141" s="8">
        <f t="shared" si="115"/>
        <v>8.7585845494694142E-3</v>
      </c>
      <c r="BO141" s="8">
        <f t="shared" si="94"/>
        <v>79.214764184462652</v>
      </c>
      <c r="BP141" s="6">
        <f t="shared" si="95"/>
        <v>0.96459481553735316</v>
      </c>
      <c r="BQ141" s="9"/>
      <c r="BR141" s="9"/>
      <c r="BS141" s="9"/>
      <c r="BT141" s="9"/>
      <c r="BU141" s="8">
        <f t="shared" si="116"/>
        <v>1.4580699440739953</v>
      </c>
      <c r="BV141" s="8">
        <f t="shared" si="96"/>
        <v>146.67521225307672</v>
      </c>
      <c r="BW141" s="6">
        <f t="shared" si="97"/>
        <v>1.3171192530767257</v>
      </c>
      <c r="BY141" s="8">
        <f t="shared" si="117"/>
        <v>1.4601054903718746</v>
      </c>
      <c r="BZ141" s="8">
        <f t="shared" si="98"/>
        <v>146.67724779937461</v>
      </c>
      <c r="CA141" s="6">
        <f t="shared" si="99"/>
        <v>1.3191547993746155</v>
      </c>
      <c r="CB141" s="16"/>
      <c r="CC141" s="8">
        <f t="shared" si="118"/>
        <v>0.57508957586835086</v>
      </c>
      <c r="CD141" s="8">
        <f t="shared" si="100"/>
        <v>145.79223188487109</v>
      </c>
      <c r="CE141" s="6">
        <f t="shared" si="101"/>
        <v>0.4341388848710892</v>
      </c>
      <c r="CF141" s="17"/>
      <c r="CG141" s="8">
        <f t="shared" si="119"/>
        <v>2.7907593340743414E-2</v>
      </c>
      <c r="CH141" s="8">
        <f t="shared" si="102"/>
        <v>145.24504990234348</v>
      </c>
      <c r="CI141" s="6">
        <f t="shared" si="103"/>
        <v>0.1130430976565151</v>
      </c>
      <c r="CJ141" s="16"/>
      <c r="CK141" s="17"/>
      <c r="CL141" s="15"/>
      <c r="CM141" s="16"/>
      <c r="CN141" s="17"/>
      <c r="CO141" s="15"/>
      <c r="CP141" s="16"/>
      <c r="CQ141" s="17"/>
      <c r="CR141" s="15"/>
      <c r="CS141" s="16"/>
      <c r="CT141" s="17"/>
      <c r="CU141" s="15"/>
      <c r="CV141" s="16"/>
      <c r="CW141" s="17"/>
      <c r="CX141" s="15"/>
      <c r="CY141" s="16"/>
      <c r="CZ141" s="17"/>
      <c r="DA141" s="15"/>
      <c r="DB141" s="16"/>
      <c r="DC141" s="17"/>
      <c r="DD141" s="15"/>
      <c r="DE141" s="16"/>
      <c r="DF141" s="17"/>
    </row>
    <row r="142" spans="1:110" x14ac:dyDescent="0.2">
      <c r="A142" s="3">
        <v>43984</v>
      </c>
      <c r="B142" s="4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  <c r="W142" s="8">
        <f t="shared" si="104"/>
        <v>78.820828056179892</v>
      </c>
      <c r="X142" s="6">
        <f t="shared" si="80"/>
        <v>2.1473683931252211E-2</v>
      </c>
      <c r="Z142" s="8">
        <f t="shared" si="105"/>
        <v>79.46278938528333</v>
      </c>
      <c r="AA142" s="6">
        <f t="shared" si="81"/>
        <v>1.3504013097821623E-2</v>
      </c>
      <c r="AC142" s="24">
        <f t="shared" si="106"/>
        <v>79.692682299956601</v>
      </c>
      <c r="AD142" s="6">
        <f t="shared" si="82"/>
        <v>1.0649992499037695E-2</v>
      </c>
      <c r="AF142" s="8">
        <f t="shared" si="107"/>
        <v>79.986950330172036</v>
      </c>
      <c r="AG142" s="6">
        <f t="shared" si="83"/>
        <v>6.9967828253423231E-3</v>
      </c>
      <c r="AH142" s="9"/>
      <c r="AI142" s="9"/>
      <c r="AJ142" s="9"/>
      <c r="AK142" s="9"/>
      <c r="AL142" s="8">
        <f t="shared" si="108"/>
        <v>141.15069751691158</v>
      </c>
      <c r="AM142" s="6">
        <f t="shared" si="84"/>
        <v>4.3149263795214013E-2</v>
      </c>
      <c r="AO142" s="8">
        <f t="shared" si="109"/>
        <v>144.25574079246599</v>
      </c>
      <c r="AP142" s="6">
        <f t="shared" si="85"/>
        <v>2.2100391941031458E-2</v>
      </c>
      <c r="AR142" s="24">
        <f t="shared" si="110"/>
        <v>145.28761765450136</v>
      </c>
      <c r="AS142" s="6">
        <f t="shared" si="86"/>
        <v>1.5105370644782205E-2</v>
      </c>
      <c r="AU142" s="8">
        <f t="shared" si="111"/>
        <v>145.36090841765548</v>
      </c>
      <c r="AV142" s="6">
        <f t="shared" si="87"/>
        <v>1.4608537671834072E-2</v>
      </c>
      <c r="BB142" s="8">
        <f t="shared" si="112"/>
        <v>0.23590044625524317</v>
      </c>
      <c r="BC142" s="8">
        <f t="shared" si="88"/>
        <v>79.928582746211845</v>
      </c>
      <c r="BD142" s="6">
        <f t="shared" si="89"/>
        <v>0.62196225378815484</v>
      </c>
      <c r="BF142" s="8">
        <f t="shared" si="113"/>
        <v>0.22313135835934511</v>
      </c>
      <c r="BG142" s="8">
        <f t="shared" si="90"/>
        <v>79.91581365831594</v>
      </c>
      <c r="BH142" s="6">
        <f t="shared" si="91"/>
        <v>0.6347313416840592</v>
      </c>
      <c r="BI142" s="16"/>
      <c r="BJ142" s="8">
        <f t="shared" si="114"/>
        <v>0.33031327046332354</v>
      </c>
      <c r="BK142" s="8">
        <f t="shared" si="92"/>
        <v>80.022995570419923</v>
      </c>
      <c r="BL142" s="6">
        <f t="shared" si="93"/>
        <v>0.52754942958007689</v>
      </c>
      <c r="BM142" s="17"/>
      <c r="BN142" s="8">
        <f t="shared" si="115"/>
        <v>0.42932652618414419</v>
      </c>
      <c r="BO142" s="8">
        <f t="shared" si="94"/>
        <v>80.122008826140743</v>
      </c>
      <c r="BP142" s="6">
        <f t="shared" si="95"/>
        <v>0.42853617385925702</v>
      </c>
      <c r="BQ142" s="9"/>
      <c r="BR142" s="9"/>
      <c r="BS142" s="9"/>
      <c r="BT142" s="9"/>
      <c r="BU142" s="8">
        <f t="shared" si="116"/>
        <v>1.1805510243589235</v>
      </c>
      <c r="BV142" s="8">
        <f t="shared" si="96"/>
        <v>146.46816867886028</v>
      </c>
      <c r="BW142" s="6">
        <f t="shared" si="97"/>
        <v>1.0477313211397075</v>
      </c>
      <c r="BY142" s="8">
        <f t="shared" si="117"/>
        <v>1.0015275425637058</v>
      </c>
      <c r="BZ142" s="8">
        <f t="shared" si="98"/>
        <v>146.28914519706507</v>
      </c>
      <c r="CA142" s="6">
        <f t="shared" si="99"/>
        <v>1.22675480293492</v>
      </c>
      <c r="CB142" s="16"/>
      <c r="CC142" s="8">
        <f t="shared" si="118"/>
        <v>0.24204418382433904</v>
      </c>
      <c r="CD142" s="8">
        <f t="shared" si="100"/>
        <v>145.52966183832569</v>
      </c>
      <c r="CE142" s="6">
        <f t="shared" si="101"/>
        <v>1.9862381616742937</v>
      </c>
      <c r="CF142" s="17"/>
      <c r="CG142" s="8">
        <f t="shared" si="119"/>
        <v>6.5367215239688872E-2</v>
      </c>
      <c r="CH142" s="8">
        <f t="shared" si="102"/>
        <v>145.35298486974105</v>
      </c>
      <c r="CI142" s="6">
        <f t="shared" si="103"/>
        <v>2.1629151302589378</v>
      </c>
      <c r="CJ142" s="16"/>
      <c r="CK142" s="17"/>
      <c r="CL142" s="15"/>
      <c r="CM142" s="16"/>
      <c r="CN142" s="17"/>
      <c r="CO142" s="15"/>
      <c r="CP142" s="16"/>
      <c r="CQ142" s="17"/>
      <c r="CR142" s="15"/>
      <c r="CS142" s="16"/>
      <c r="CT142" s="17"/>
      <c r="CU142" s="15"/>
      <c r="CV142" s="16"/>
      <c r="CW142" s="17"/>
      <c r="CX142" s="15"/>
      <c r="CY142" s="16"/>
      <c r="CZ142" s="17"/>
      <c r="DA142" s="15"/>
      <c r="DB142" s="16"/>
      <c r="DC142" s="17"/>
      <c r="DD142" s="15"/>
      <c r="DE142" s="16"/>
      <c r="DF142" s="17"/>
    </row>
    <row r="143" spans="1:110" x14ac:dyDescent="0.2">
      <c r="A143" s="3">
        <v>43985</v>
      </c>
      <c r="B143" s="4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  <c r="W143" s="8">
        <f t="shared" si="104"/>
        <v>79.132177106067516</v>
      </c>
      <c r="X143" s="6">
        <f t="shared" si="80"/>
        <v>2.2986929324037137E-2</v>
      </c>
      <c r="Z143" s="8">
        <f t="shared" si="105"/>
        <v>79.821748738139831</v>
      </c>
      <c r="AA143" s="6">
        <f t="shared" si="81"/>
        <v>1.4473066539762117E-2</v>
      </c>
      <c r="AC143" s="24">
        <f t="shared" si="106"/>
        <v>80.1216136499783</v>
      </c>
      <c r="AD143" s="6">
        <f t="shared" si="82"/>
        <v>1.0770755431720888E-2</v>
      </c>
      <c r="AF143" s="8">
        <f t="shared" si="107"/>
        <v>80.437826066034404</v>
      </c>
      <c r="AG143" s="6">
        <f t="shared" si="83"/>
        <v>6.8666082833019129E-3</v>
      </c>
      <c r="AH143" s="9"/>
      <c r="AI143" s="9"/>
      <c r="AJ143" s="9"/>
      <c r="AK143" s="9"/>
      <c r="AL143" s="8">
        <f t="shared" si="108"/>
        <v>142.29643396386749</v>
      </c>
      <c r="AM143" s="6">
        <f t="shared" si="84"/>
        <v>6.683393362596915E-2</v>
      </c>
      <c r="AO143" s="8">
        <f t="shared" si="109"/>
        <v>145.33159333095219</v>
      </c>
      <c r="AP143" s="6">
        <f t="shared" si="85"/>
        <v>4.6929655995793851E-2</v>
      </c>
      <c r="AR143" s="24">
        <f t="shared" si="110"/>
        <v>146.40175882725066</v>
      </c>
      <c r="AS143" s="6">
        <f t="shared" si="86"/>
        <v>3.9911615566167645E-2</v>
      </c>
      <c r="AU143" s="8">
        <f t="shared" si="111"/>
        <v>147.08490168353109</v>
      </c>
      <c r="AV143" s="6">
        <f t="shared" si="87"/>
        <v>3.5431631674732969E-2</v>
      </c>
      <c r="BB143" s="8">
        <f t="shared" si="112"/>
        <v>0.27450662700853434</v>
      </c>
      <c r="BC143" s="8">
        <f t="shared" si="88"/>
        <v>80.396120276986835</v>
      </c>
      <c r="BD143" s="6">
        <f t="shared" si="89"/>
        <v>0.59785972301315837</v>
      </c>
      <c r="BF143" s="8">
        <f t="shared" si="113"/>
        <v>0.29104535560792194</v>
      </c>
      <c r="BG143" s="8">
        <f t="shared" si="90"/>
        <v>80.412659005586221</v>
      </c>
      <c r="BH143" s="6">
        <f t="shared" si="91"/>
        <v>0.5813209944137725</v>
      </c>
      <c r="BI143" s="16"/>
      <c r="BJ143" s="8">
        <f t="shared" si="114"/>
        <v>0.39540120297185144</v>
      </c>
      <c r="BK143" s="8">
        <f t="shared" si="92"/>
        <v>80.517014852950155</v>
      </c>
      <c r="BL143" s="6">
        <f t="shared" si="93"/>
        <v>0.47696514704983883</v>
      </c>
      <c r="BM143" s="17"/>
      <c r="BN143" s="8">
        <f t="shared" si="115"/>
        <v>0.42897877116119254</v>
      </c>
      <c r="BO143" s="8">
        <f t="shared" si="94"/>
        <v>80.550592421139498</v>
      </c>
      <c r="BP143" s="6">
        <f t="shared" si="95"/>
        <v>0.44338757886049507</v>
      </c>
      <c r="BQ143" s="9"/>
      <c r="BR143" s="9"/>
      <c r="BS143" s="9"/>
      <c r="BT143" s="9"/>
      <c r="BU143" s="8">
        <f t="shared" si="116"/>
        <v>1.1672690540369985</v>
      </c>
      <c r="BV143" s="8">
        <f t="shared" si="96"/>
        <v>147.56902788128767</v>
      </c>
      <c r="BW143" s="6">
        <f t="shared" si="97"/>
        <v>4.9187651187123436</v>
      </c>
      <c r="BY143" s="8">
        <f t="shared" si="117"/>
        <v>1.0386900405249515</v>
      </c>
      <c r="BZ143" s="8">
        <f t="shared" si="98"/>
        <v>147.44044886777561</v>
      </c>
      <c r="CA143" s="6">
        <f t="shared" si="99"/>
        <v>5.0473441322243957</v>
      </c>
      <c r="CB143" s="16"/>
      <c r="CC143" s="8">
        <f t="shared" si="118"/>
        <v>0.81762819651481289</v>
      </c>
      <c r="CD143" s="8">
        <f t="shared" si="100"/>
        <v>147.21938702376548</v>
      </c>
      <c r="CE143" s="6">
        <f t="shared" si="101"/>
        <v>5.2684059762345328</v>
      </c>
      <c r="CF143" s="17"/>
      <c r="CG143" s="8">
        <f t="shared" si="119"/>
        <v>0.98828829784814609</v>
      </c>
      <c r="CH143" s="8">
        <f t="shared" si="102"/>
        <v>147.39004712509882</v>
      </c>
      <c r="CI143" s="6">
        <f t="shared" si="103"/>
        <v>5.097745874901193</v>
      </c>
      <c r="CJ143" s="16"/>
      <c r="CK143" s="17"/>
      <c r="CL143" s="15"/>
      <c r="CM143" s="16"/>
      <c r="CN143" s="17"/>
      <c r="CO143" s="15"/>
      <c r="CP143" s="16"/>
      <c r="CQ143" s="17"/>
      <c r="CR143" s="15"/>
      <c r="CS143" s="16"/>
      <c r="CT143" s="17"/>
      <c r="CU143" s="15"/>
      <c r="CV143" s="16"/>
      <c r="CW143" s="17"/>
      <c r="CX143" s="15"/>
      <c r="CY143" s="16"/>
      <c r="CZ143" s="17"/>
      <c r="DA143" s="15"/>
      <c r="DB143" s="16"/>
      <c r="DC143" s="17"/>
      <c r="DD143" s="15"/>
      <c r="DE143" s="16"/>
      <c r="DF143" s="17"/>
    </row>
    <row r="144" spans="1:110" x14ac:dyDescent="0.2">
      <c r="A144" s="3">
        <v>43986</v>
      </c>
      <c r="B144" s="4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  <c r="W144" s="8">
        <f t="shared" si="104"/>
        <v>79.46730162697537</v>
      </c>
      <c r="X144" s="6">
        <f t="shared" si="80"/>
        <v>1.0326065394880578E-2</v>
      </c>
      <c r="Z144" s="8">
        <f t="shared" si="105"/>
        <v>80.20858505455368</v>
      </c>
      <c r="AA144" s="6">
        <f t="shared" si="81"/>
        <v>1.0942320318617085E-3</v>
      </c>
      <c r="AC144" s="24">
        <f t="shared" si="106"/>
        <v>80.55779682498914</v>
      </c>
      <c r="AD144" s="6">
        <f t="shared" si="82"/>
        <v>3.2547993279745304E-3</v>
      </c>
      <c r="AF144" s="8">
        <f t="shared" si="107"/>
        <v>80.882749213206864</v>
      </c>
      <c r="AG144" s="6">
        <f t="shared" si="83"/>
        <v>7.3017079560837627E-3</v>
      </c>
      <c r="AH144" s="9"/>
      <c r="AI144" s="9"/>
      <c r="AJ144" s="9"/>
      <c r="AK144" s="9"/>
      <c r="AL144" s="8">
        <f t="shared" si="108"/>
        <v>144.13087859037137</v>
      </c>
      <c r="AM144" s="6">
        <f t="shared" si="84"/>
        <v>7.032361022953236E-2</v>
      </c>
      <c r="AO144" s="8">
        <f t="shared" si="109"/>
        <v>147.69313922173797</v>
      </c>
      <c r="AP144" s="6">
        <f t="shared" si="85"/>
        <v>4.7346232754421305E-2</v>
      </c>
      <c r="AR144" s="24">
        <f t="shared" si="110"/>
        <v>149.44477591362534</v>
      </c>
      <c r="AS144" s="6">
        <f t="shared" si="86"/>
        <v>3.6047784484141185E-2</v>
      </c>
      <c r="AU144" s="8">
        <f t="shared" si="111"/>
        <v>151.40721473670624</v>
      </c>
      <c r="AV144" s="6">
        <f t="shared" si="87"/>
        <v>2.3389615339329362E-2</v>
      </c>
      <c r="BB144" s="8">
        <f t="shared" si="112"/>
        <v>0.30684193660899539</v>
      </c>
      <c r="BC144" s="8">
        <f t="shared" si="88"/>
        <v>80.86463876159813</v>
      </c>
      <c r="BD144" s="6">
        <f t="shared" si="89"/>
        <v>0.56819076159813164</v>
      </c>
      <c r="BF144" s="8">
        <f t="shared" si="113"/>
        <v>0.33894083601088465</v>
      </c>
      <c r="BG144" s="8">
        <f t="shared" si="90"/>
        <v>80.896737661000031</v>
      </c>
      <c r="BH144" s="6">
        <f t="shared" si="91"/>
        <v>0.60028966100003345</v>
      </c>
      <c r="BI144" s="16"/>
      <c r="BJ144" s="8">
        <f t="shared" si="114"/>
        <v>0.42231730451758348</v>
      </c>
      <c r="BK144" s="8">
        <f t="shared" si="92"/>
        <v>80.980114129506717</v>
      </c>
      <c r="BL144" s="6">
        <f t="shared" si="93"/>
        <v>0.68366612950671879</v>
      </c>
      <c r="BM144" s="17"/>
      <c r="BN144" s="8">
        <f t="shared" si="115"/>
        <v>0.43531864654888175</v>
      </c>
      <c r="BO144" s="8">
        <f t="shared" si="94"/>
        <v>80.993115471538019</v>
      </c>
      <c r="BP144" s="6">
        <f t="shared" si="95"/>
        <v>0.69666747153802078</v>
      </c>
      <c r="BQ144" s="9"/>
      <c r="BR144" s="9"/>
      <c r="BS144" s="9"/>
      <c r="BT144" s="9"/>
      <c r="BU144" s="8">
        <f t="shared" si="116"/>
        <v>1.5424186605045338</v>
      </c>
      <c r="BV144" s="8">
        <f t="shared" si="96"/>
        <v>150.98719457412986</v>
      </c>
      <c r="BW144" s="6">
        <f t="shared" si="97"/>
        <v>4.0461914258701484</v>
      </c>
      <c r="BY144" s="8">
        <f t="shared" si="117"/>
        <v>1.7001179656553602</v>
      </c>
      <c r="BZ144" s="8">
        <f t="shared" si="98"/>
        <v>151.14489387928069</v>
      </c>
      <c r="CA144" s="6">
        <f t="shared" si="99"/>
        <v>3.8884921207193202</v>
      </c>
      <c r="CB144" s="16"/>
      <c r="CC144" s="8">
        <f t="shared" si="118"/>
        <v>2.2863848638223221</v>
      </c>
      <c r="CD144" s="8">
        <f t="shared" si="100"/>
        <v>151.73116077744766</v>
      </c>
      <c r="CE144" s="6">
        <f t="shared" si="101"/>
        <v>3.3022252225523516</v>
      </c>
      <c r="CF144" s="17"/>
      <c r="CG144" s="8">
        <f t="shared" si="119"/>
        <v>2.796449631751492</v>
      </c>
      <c r="CH144" s="8">
        <f t="shared" si="102"/>
        <v>152.24122554537684</v>
      </c>
      <c r="CI144" s="6">
        <f t="shared" si="103"/>
        <v>2.792160454623172</v>
      </c>
      <c r="CJ144" s="16"/>
      <c r="CK144" s="17"/>
      <c r="CL144" s="15"/>
      <c r="CM144" s="16"/>
      <c r="CN144" s="17"/>
      <c r="CO144" s="15"/>
      <c r="CP144" s="16"/>
      <c r="CQ144" s="17"/>
      <c r="CR144" s="15"/>
      <c r="CS144" s="16"/>
      <c r="CT144" s="17"/>
      <c r="CU144" s="15"/>
      <c r="CV144" s="16"/>
      <c r="CW144" s="17"/>
      <c r="CX144" s="15"/>
      <c r="CY144" s="16"/>
      <c r="CZ144" s="17"/>
      <c r="DA144" s="15"/>
      <c r="DB144" s="16"/>
      <c r="DC144" s="17"/>
      <c r="DD144" s="15"/>
      <c r="DE144" s="16"/>
      <c r="DF144" s="17"/>
    </row>
    <row r="145" spans="1:110" x14ac:dyDescent="0.2">
      <c r="A145" s="3">
        <v>43987</v>
      </c>
      <c r="B145" s="4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  <c r="W145" s="8">
        <f t="shared" si="104"/>
        <v>79.616547974119811</v>
      </c>
      <c r="X145" s="6">
        <f t="shared" si="80"/>
        <v>3.5925221775029374E-2</v>
      </c>
      <c r="Z145" s="8">
        <f t="shared" si="105"/>
        <v>80.237579826550956</v>
      </c>
      <c r="AA145" s="6">
        <f t="shared" si="81"/>
        <v>2.8405162683823624E-2</v>
      </c>
      <c r="AC145" s="24">
        <f t="shared" si="106"/>
        <v>80.427122412494569</v>
      </c>
      <c r="AD145" s="6">
        <f t="shared" si="82"/>
        <v>2.6109996274860811E-2</v>
      </c>
      <c r="AF145" s="8">
        <f t="shared" si="107"/>
        <v>80.413708242641363</v>
      </c>
      <c r="AG145" s="6">
        <f t="shared" si="83"/>
        <v>2.6272428120442781E-2</v>
      </c>
      <c r="AH145" s="9"/>
      <c r="AI145" s="9"/>
      <c r="AJ145" s="9"/>
      <c r="AK145" s="9"/>
      <c r="AL145" s="8">
        <f t="shared" si="108"/>
        <v>146.09332992410452</v>
      </c>
      <c r="AM145" s="6">
        <f t="shared" si="84"/>
        <v>8.9549466234415925E-2</v>
      </c>
      <c r="AO145" s="8">
        <f t="shared" si="109"/>
        <v>150.11542065856443</v>
      </c>
      <c r="AP145" s="6">
        <f t="shared" si="85"/>
        <v>6.448388207704886E-2</v>
      </c>
      <c r="AR145" s="24">
        <f t="shared" si="110"/>
        <v>152.23908095681267</v>
      </c>
      <c r="AS145" s="6">
        <f t="shared" si="86"/>
        <v>5.1249276136576864E-2</v>
      </c>
      <c r="AU145" s="8">
        <f t="shared" si="111"/>
        <v>154.30815174734124</v>
      </c>
      <c r="AV145" s="6">
        <f t="shared" si="87"/>
        <v>3.8354870850489248E-2</v>
      </c>
      <c r="BB145" s="8">
        <f t="shared" si="112"/>
        <v>0.21933866678828215</v>
      </c>
      <c r="BC145" s="8">
        <f t="shared" si="88"/>
        <v>80.646461079282858</v>
      </c>
      <c r="BD145" s="6">
        <f t="shared" si="89"/>
        <v>1.9369129207171483</v>
      </c>
      <c r="BF145" s="8">
        <f t="shared" si="113"/>
        <v>0.1839678040040843</v>
      </c>
      <c r="BG145" s="8">
        <f t="shared" si="90"/>
        <v>80.611090216498653</v>
      </c>
      <c r="BH145" s="6">
        <f t="shared" si="91"/>
        <v>1.9722837835013536</v>
      </c>
      <c r="BI145" s="16"/>
      <c r="BJ145" s="8">
        <f t="shared" si="114"/>
        <v>5.734277128956157E-2</v>
      </c>
      <c r="BK145" s="8">
        <f t="shared" si="92"/>
        <v>80.484465183784124</v>
      </c>
      <c r="BL145" s="6">
        <f t="shared" si="93"/>
        <v>2.0989088162158822</v>
      </c>
      <c r="BM145" s="17"/>
      <c r="BN145" s="8">
        <f t="shared" si="115"/>
        <v>-6.2755245409356591E-2</v>
      </c>
      <c r="BO145" s="8">
        <f t="shared" si="94"/>
        <v>80.364367167085206</v>
      </c>
      <c r="BP145" s="6">
        <f t="shared" si="95"/>
        <v>2.2190068329148005</v>
      </c>
      <c r="BQ145" s="9"/>
      <c r="BR145" s="9"/>
      <c r="BS145" s="9"/>
      <c r="BT145" s="9"/>
      <c r="BU145" s="8">
        <f t="shared" si="116"/>
        <v>1.7927959370410944</v>
      </c>
      <c r="BV145" s="8">
        <f t="shared" si="96"/>
        <v>154.03187689385376</v>
      </c>
      <c r="BW145" s="6">
        <f t="shared" si="97"/>
        <v>6.4308001061462505</v>
      </c>
      <c r="BY145" s="8">
        <f t="shared" si="117"/>
        <v>2.0611997012409122</v>
      </c>
      <c r="BZ145" s="8">
        <f t="shared" si="98"/>
        <v>154.30028065805359</v>
      </c>
      <c r="CA145" s="6">
        <f t="shared" si="99"/>
        <v>6.1623963419464189</v>
      </c>
      <c r="CB145" s="16"/>
      <c r="CC145" s="8">
        <f t="shared" si="118"/>
        <v>2.6216121822032314</v>
      </c>
      <c r="CD145" s="8">
        <f t="shared" si="100"/>
        <v>154.86069313901589</v>
      </c>
      <c r="CE145" s="6">
        <f t="shared" si="101"/>
        <v>5.6019838609841202</v>
      </c>
      <c r="CF145" s="17"/>
      <c r="CG145" s="8">
        <f t="shared" si="119"/>
        <v>2.7945623938150348</v>
      </c>
      <c r="CH145" s="8">
        <f t="shared" si="102"/>
        <v>155.0336433506277</v>
      </c>
      <c r="CI145" s="6">
        <f t="shared" si="103"/>
        <v>5.4290336493723146</v>
      </c>
      <c r="CJ145" s="16"/>
      <c r="CK145" s="17"/>
      <c r="CL145" s="15"/>
      <c r="CM145" s="16"/>
      <c r="CN145" s="17"/>
      <c r="CO145" s="15"/>
      <c r="CP145" s="16"/>
      <c r="CQ145" s="17"/>
      <c r="CR145" s="15"/>
      <c r="CS145" s="16"/>
      <c r="CT145" s="17"/>
      <c r="CU145" s="15"/>
      <c r="CV145" s="16"/>
      <c r="CW145" s="17"/>
      <c r="CX145" s="15"/>
      <c r="CY145" s="16"/>
      <c r="CZ145" s="17"/>
      <c r="DA145" s="15"/>
      <c r="DB145" s="16"/>
      <c r="DC145" s="17"/>
      <c r="DD145" s="15"/>
      <c r="DE145" s="16"/>
      <c r="DF145" s="17"/>
    </row>
    <row r="146" spans="1:110" x14ac:dyDescent="0.2">
      <c r="A146" s="3">
        <v>43990</v>
      </c>
      <c r="B146" s="4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  <c r="W146" s="8">
        <f t="shared" si="104"/>
        <v>80.150576658778249</v>
      </c>
      <c r="X146" s="6">
        <f t="shared" si="80"/>
        <v>3.516318374383548E-2</v>
      </c>
      <c r="Z146" s="8">
        <f t="shared" si="105"/>
        <v>81.011691903789142</v>
      </c>
      <c r="AA146" s="6">
        <f t="shared" si="81"/>
        <v>2.479724844978214E-2</v>
      </c>
      <c r="AC146" s="24">
        <f t="shared" si="106"/>
        <v>81.505248206247288</v>
      </c>
      <c r="AD146" s="6">
        <f t="shared" si="82"/>
        <v>1.8855915132441281E-2</v>
      </c>
      <c r="AF146" s="8">
        <f t="shared" si="107"/>
        <v>82.149440848528272</v>
      </c>
      <c r="AG146" s="6">
        <f t="shared" si="83"/>
        <v>1.1101251299140479E-2</v>
      </c>
      <c r="AH146" s="9"/>
      <c r="AI146" s="9"/>
      <c r="AJ146" s="9"/>
      <c r="AK146" s="9"/>
      <c r="AL146" s="8">
        <f t="shared" si="108"/>
        <v>148.67981239776572</v>
      </c>
      <c r="AM146" s="6">
        <f t="shared" si="84"/>
        <v>8.2245853906986577E-2</v>
      </c>
      <c r="AO146" s="8">
        <f t="shared" si="109"/>
        <v>153.53001525123818</v>
      </c>
      <c r="AP146" s="6">
        <f t="shared" si="85"/>
        <v>5.2307063250875863E-2</v>
      </c>
      <c r="AR146" s="24">
        <f t="shared" si="110"/>
        <v>156.35087897840634</v>
      </c>
      <c r="AS146" s="6">
        <f t="shared" si="86"/>
        <v>3.4894750580975874E-2</v>
      </c>
      <c r="AU146" s="8">
        <f t="shared" si="111"/>
        <v>159.23177194946825</v>
      </c>
      <c r="AV146" s="6">
        <f t="shared" si="87"/>
        <v>1.711189609654272E-2</v>
      </c>
      <c r="BB146" s="8">
        <f t="shared" si="112"/>
        <v>0.39109609218116947</v>
      </c>
      <c r="BC146" s="8">
        <f t="shared" si="88"/>
        <v>81.89634429842846</v>
      </c>
      <c r="BD146" s="6">
        <f t="shared" si="89"/>
        <v>1.1752957015715424</v>
      </c>
      <c r="BF146" s="8">
        <f t="shared" si="113"/>
        <v>0.47903994062113364</v>
      </c>
      <c r="BG146" s="8">
        <f t="shared" si="90"/>
        <v>81.984288146868423</v>
      </c>
      <c r="BH146" s="6">
        <f t="shared" si="91"/>
        <v>1.0873518531315796</v>
      </c>
      <c r="BI146" s="16"/>
      <c r="BJ146" s="8">
        <f t="shared" si="114"/>
        <v>0.73105956611524525</v>
      </c>
      <c r="BK146" s="8">
        <f t="shared" si="92"/>
        <v>82.236307772362537</v>
      </c>
      <c r="BL146" s="6">
        <f t="shared" si="93"/>
        <v>0.83533222763746551</v>
      </c>
      <c r="BM146" s="17"/>
      <c r="BN146" s="8">
        <f t="shared" si="115"/>
        <v>0.94122006905326971</v>
      </c>
      <c r="BO146" s="8">
        <f t="shared" si="94"/>
        <v>82.44646827530056</v>
      </c>
      <c r="BP146" s="6">
        <f t="shared" si="95"/>
        <v>0.62517172469944171</v>
      </c>
      <c r="BQ146" s="9"/>
      <c r="BR146" s="9"/>
      <c r="BS146" s="9"/>
      <c r="BT146" s="9"/>
      <c r="BU146" s="8">
        <f t="shared" si="116"/>
        <v>2.2565963539516098</v>
      </c>
      <c r="BV146" s="8">
        <f t="shared" si="96"/>
        <v>158.60747533235795</v>
      </c>
      <c r="BW146" s="6">
        <f t="shared" si="97"/>
        <v>3.3964916676420387</v>
      </c>
      <c r="BY146" s="8">
        <f t="shared" si="117"/>
        <v>2.7378971469573226</v>
      </c>
      <c r="BZ146" s="8">
        <f t="shared" si="98"/>
        <v>159.08877612536367</v>
      </c>
      <c r="CA146" s="6">
        <f t="shared" si="99"/>
        <v>2.9151908746363233</v>
      </c>
      <c r="CB146" s="16"/>
      <c r="CC146" s="8">
        <f t="shared" si="118"/>
        <v>3.6051348362009215</v>
      </c>
      <c r="CD146" s="8">
        <f t="shared" si="100"/>
        <v>159.95601381460727</v>
      </c>
      <c r="CE146" s="6">
        <f t="shared" si="101"/>
        <v>2.0479531853927142</v>
      </c>
      <c r="CF146" s="17"/>
      <c r="CG146" s="8">
        <f t="shared" si="119"/>
        <v>3.953729746260235</v>
      </c>
      <c r="CH146" s="8">
        <f t="shared" si="102"/>
        <v>160.30460872466656</v>
      </c>
      <c r="CI146" s="6">
        <f t="shared" si="103"/>
        <v>1.6993582753334238</v>
      </c>
      <c r="CJ146" s="16"/>
      <c r="CK146" s="17"/>
      <c r="CL146" s="15"/>
      <c r="CM146" s="16"/>
      <c r="CN146" s="17"/>
      <c r="CO146" s="15"/>
      <c r="CP146" s="16"/>
      <c r="CQ146" s="17"/>
      <c r="CR146" s="15"/>
      <c r="CS146" s="16"/>
      <c r="CT146" s="17"/>
      <c r="CU146" s="15"/>
      <c r="CV146" s="16"/>
      <c r="CW146" s="17"/>
      <c r="CX146" s="15"/>
      <c r="CY146" s="16"/>
      <c r="CZ146" s="17"/>
      <c r="DA146" s="15"/>
      <c r="DB146" s="16"/>
      <c r="DC146" s="17"/>
      <c r="DD146" s="15"/>
      <c r="DE146" s="16"/>
      <c r="DF146" s="17"/>
    </row>
    <row r="147" spans="1:110" x14ac:dyDescent="0.2">
      <c r="A147" s="3">
        <v>43991</v>
      </c>
      <c r="B147" s="4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  <c r="W147" s="8">
        <f t="shared" si="104"/>
        <v>80.676368060198172</v>
      </c>
      <c r="X147" s="6">
        <f t="shared" si="80"/>
        <v>5.8562542557115613E-2</v>
      </c>
      <c r="Z147" s="8">
        <f t="shared" si="105"/>
        <v>81.691474775538722</v>
      </c>
      <c r="AA147" s="6">
        <f t="shared" si="81"/>
        <v>4.6716948759309512E-2</v>
      </c>
      <c r="AC147" s="24">
        <f t="shared" si="106"/>
        <v>82.288444103123652</v>
      </c>
      <c r="AD147" s="6">
        <f t="shared" si="82"/>
        <v>3.9750729289518921E-2</v>
      </c>
      <c r="AF147" s="8">
        <f t="shared" si="107"/>
        <v>82.88720016970565</v>
      </c>
      <c r="AG147" s="6">
        <f t="shared" si="83"/>
        <v>3.2763659810500605E-2</v>
      </c>
      <c r="AH147" s="9"/>
      <c r="AI147" s="9"/>
      <c r="AJ147" s="9"/>
      <c r="AK147" s="9"/>
      <c r="AL147" s="8">
        <f t="shared" si="108"/>
        <v>151.07816022616788</v>
      </c>
      <c r="AM147" s="6">
        <f t="shared" si="84"/>
        <v>3.9010704391100388E-2</v>
      </c>
      <c r="AO147" s="8">
        <f t="shared" si="109"/>
        <v>156.32641932832956</v>
      </c>
      <c r="AP147" s="6">
        <f t="shared" si="85"/>
        <v>5.6271841641591085E-3</v>
      </c>
      <c r="AR147" s="24">
        <f t="shared" si="110"/>
        <v>159.17742298920317</v>
      </c>
      <c r="AS147" s="6">
        <f t="shared" si="86"/>
        <v>1.2507693807215375E-2</v>
      </c>
      <c r="AU147" s="8">
        <f t="shared" si="111"/>
        <v>161.44952798989362</v>
      </c>
      <c r="AV147" s="6">
        <f t="shared" si="87"/>
        <v>2.6960269751311293E-2</v>
      </c>
      <c r="BB147" s="8">
        <f t="shared" si="112"/>
        <v>0.4695160531202085</v>
      </c>
      <c r="BC147" s="8">
        <f t="shared" si="88"/>
        <v>82.757960156243854</v>
      </c>
      <c r="BD147" s="6">
        <f t="shared" si="89"/>
        <v>2.9369178437561487</v>
      </c>
      <c r="BF147" s="8">
        <f t="shared" si="113"/>
        <v>0.57941140618535969</v>
      </c>
      <c r="BG147" s="8">
        <f t="shared" si="90"/>
        <v>82.86785550930901</v>
      </c>
      <c r="BH147" s="6">
        <f t="shared" si="91"/>
        <v>2.8270224906909931</v>
      </c>
      <c r="BI147" s="16"/>
      <c r="BJ147" s="8">
        <f t="shared" si="114"/>
        <v>0.76546954441758386</v>
      </c>
      <c r="BK147" s="8">
        <f t="shared" si="92"/>
        <v>83.053913647541236</v>
      </c>
      <c r="BL147" s="6">
        <f t="shared" si="93"/>
        <v>2.6409643524587665</v>
      </c>
      <c r="BM147" s="17"/>
      <c r="BN147" s="8">
        <f t="shared" si="115"/>
        <v>0.802158797537593</v>
      </c>
      <c r="BO147" s="8">
        <f t="shared" si="94"/>
        <v>83.090602900661239</v>
      </c>
      <c r="BP147" s="6">
        <f t="shared" si="95"/>
        <v>2.6042750993387642</v>
      </c>
      <c r="BQ147" s="9"/>
      <c r="BR147" s="9"/>
      <c r="BS147" s="9"/>
      <c r="BT147" s="9"/>
      <c r="BU147" s="8">
        <f t="shared" si="116"/>
        <v>2.3705858853206525</v>
      </c>
      <c r="BV147" s="8">
        <f t="shared" si="96"/>
        <v>161.54800887452382</v>
      </c>
      <c r="BW147" s="6">
        <f t="shared" si="97"/>
        <v>4.3369338745238224</v>
      </c>
      <c r="BY147" s="8">
        <f t="shared" si="117"/>
        <v>2.7671506120243574</v>
      </c>
      <c r="BZ147" s="8">
        <f t="shared" si="98"/>
        <v>161.94457360122752</v>
      </c>
      <c r="CA147" s="6">
        <f t="shared" si="99"/>
        <v>4.7334986012275237</v>
      </c>
      <c r="CB147" s="16"/>
      <c r="CC147" s="8">
        <f t="shared" si="118"/>
        <v>3.0912648914342165</v>
      </c>
      <c r="CD147" s="8">
        <f t="shared" si="100"/>
        <v>162.26868788063737</v>
      </c>
      <c r="CE147" s="6">
        <f t="shared" si="101"/>
        <v>5.0576128806373788</v>
      </c>
      <c r="CF147" s="17"/>
      <c r="CG147" s="8">
        <f t="shared" si="119"/>
        <v>2.9618062990524323</v>
      </c>
      <c r="CH147" s="8">
        <f t="shared" si="102"/>
        <v>162.13922928825559</v>
      </c>
      <c r="CI147" s="6">
        <f t="shared" si="103"/>
        <v>4.9281542882555982</v>
      </c>
      <c r="CJ147" s="16"/>
      <c r="CK147" s="17"/>
      <c r="CL147" s="15"/>
      <c r="CM147" s="16"/>
      <c r="CN147" s="17"/>
      <c r="CO147" s="15"/>
      <c r="CP147" s="16"/>
      <c r="CQ147" s="17"/>
      <c r="CR147" s="15"/>
      <c r="CS147" s="16"/>
      <c r="CT147" s="17"/>
      <c r="CU147" s="15"/>
      <c r="CV147" s="16"/>
      <c r="CW147" s="17"/>
      <c r="CX147" s="15"/>
      <c r="CY147" s="16"/>
      <c r="CZ147" s="17"/>
      <c r="DA147" s="15"/>
      <c r="DB147" s="16"/>
      <c r="DC147" s="17"/>
      <c r="DD147" s="15"/>
      <c r="DE147" s="16"/>
      <c r="DF147" s="17"/>
    </row>
    <row r="148" spans="1:110" x14ac:dyDescent="0.2">
      <c r="A148" s="3">
        <v>43992</v>
      </c>
      <c r="B148" s="4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  <c r="W148" s="8">
        <f t="shared" si="104"/>
        <v>81.579699849362513</v>
      </c>
      <c r="X148" s="6">
        <f t="shared" si="80"/>
        <v>7.1898971890966626E-2</v>
      </c>
      <c r="Z148" s="8">
        <f t="shared" si="105"/>
        <v>83.012597839610947</v>
      </c>
      <c r="AA148" s="6">
        <f t="shared" si="81"/>
        <v>5.5597439764952898E-2</v>
      </c>
      <c r="AC148" s="24">
        <f t="shared" si="106"/>
        <v>83.991661051561834</v>
      </c>
      <c r="AD148" s="6">
        <f t="shared" si="82"/>
        <v>4.4459012248386699E-2</v>
      </c>
      <c r="AF148" s="8">
        <f t="shared" si="107"/>
        <v>85.133342433941138</v>
      </c>
      <c r="AG148" s="6">
        <f t="shared" si="83"/>
        <v>3.1470540033905335E-2</v>
      </c>
      <c r="AH148" s="9"/>
      <c r="AI148" s="9"/>
      <c r="AJ148" s="9"/>
      <c r="AK148" s="9"/>
      <c r="AL148" s="8">
        <f t="shared" si="108"/>
        <v>152.18208488545767</v>
      </c>
      <c r="AM148" s="6">
        <f t="shared" si="84"/>
        <v>6.990792889320978E-3</v>
      </c>
      <c r="AO148" s="8">
        <f t="shared" si="109"/>
        <v>156.61835569998078</v>
      </c>
      <c r="AP148" s="6">
        <f t="shared" si="85"/>
        <v>2.1956489357295182E-2</v>
      </c>
      <c r="AR148" s="24">
        <f t="shared" si="110"/>
        <v>158.19424899460159</v>
      </c>
      <c r="AS148" s="6">
        <f t="shared" si="86"/>
        <v>3.2239411635303646E-2</v>
      </c>
      <c r="AU148" s="8">
        <f t="shared" si="111"/>
        <v>158.05876559797872</v>
      </c>
      <c r="AV148" s="6">
        <f t="shared" si="87"/>
        <v>3.1355363684729159E-2</v>
      </c>
      <c r="BB148" s="8">
        <f t="shared" si="112"/>
        <v>0.7162562321838033</v>
      </c>
      <c r="BC148" s="8">
        <f t="shared" si="88"/>
        <v>84.707917283745644</v>
      </c>
      <c r="BD148" s="6">
        <f t="shared" si="89"/>
        <v>3.1916727162543594</v>
      </c>
      <c r="BF148" s="8">
        <f t="shared" si="113"/>
        <v>0.95026723512879119</v>
      </c>
      <c r="BG148" s="8">
        <f t="shared" si="90"/>
        <v>84.941928286690626</v>
      </c>
      <c r="BH148" s="6">
        <f t="shared" si="91"/>
        <v>2.9576617133093777</v>
      </c>
      <c r="BI148" s="16"/>
      <c r="BJ148" s="8">
        <f t="shared" si="114"/>
        <v>1.384382831071179</v>
      </c>
      <c r="BK148" s="8">
        <f t="shared" si="92"/>
        <v>85.376043882633013</v>
      </c>
      <c r="BL148" s="6">
        <f t="shared" si="93"/>
        <v>2.5235461173669904</v>
      </c>
      <c r="BM148" s="17"/>
      <c r="BN148" s="8">
        <f t="shared" si="115"/>
        <v>1.5950899703301118</v>
      </c>
      <c r="BO148" s="8">
        <f t="shared" si="94"/>
        <v>85.586751021891942</v>
      </c>
      <c r="BP148" s="6">
        <f t="shared" si="95"/>
        <v>2.3128389781080614</v>
      </c>
      <c r="BQ148" s="9"/>
      <c r="BR148" s="9"/>
      <c r="BS148" s="9"/>
      <c r="BT148" s="9"/>
      <c r="BU148" s="8">
        <f t="shared" si="116"/>
        <v>1.6998339093362078</v>
      </c>
      <c r="BV148" s="8">
        <f t="shared" si="96"/>
        <v>159.8940829039378</v>
      </c>
      <c r="BW148" s="6">
        <f t="shared" si="97"/>
        <v>6.6406349039378085</v>
      </c>
      <c r="BY148" s="8">
        <f t="shared" si="117"/>
        <v>1.5295434918378006</v>
      </c>
      <c r="BZ148" s="8">
        <f t="shared" si="98"/>
        <v>159.72379248643941</v>
      </c>
      <c r="CA148" s="6">
        <f t="shared" si="99"/>
        <v>6.4703444864394157</v>
      </c>
      <c r="CB148" s="16"/>
      <c r="CC148" s="8">
        <f t="shared" si="118"/>
        <v>0.4021352266505962</v>
      </c>
      <c r="CD148" s="8">
        <f t="shared" si="100"/>
        <v>158.59638422125218</v>
      </c>
      <c r="CE148" s="6">
        <f t="shared" si="101"/>
        <v>5.342936221252188</v>
      </c>
      <c r="CF148" s="17"/>
      <c r="CG148" s="8">
        <f t="shared" si="119"/>
        <v>-0.50977635936309118</v>
      </c>
      <c r="CH148" s="8">
        <f t="shared" si="102"/>
        <v>157.68447263523851</v>
      </c>
      <c r="CI148" s="6">
        <f t="shared" si="103"/>
        <v>4.431024635238515</v>
      </c>
      <c r="CJ148" s="16"/>
      <c r="CK148" s="17"/>
      <c r="CL148" s="15"/>
      <c r="CM148" s="16"/>
      <c r="CN148" s="17"/>
      <c r="CO148" s="15"/>
      <c r="CP148" s="16"/>
      <c r="CQ148" s="17"/>
      <c r="CR148" s="15"/>
      <c r="CS148" s="16"/>
      <c r="CT148" s="17"/>
      <c r="CU148" s="15"/>
      <c r="CV148" s="16"/>
      <c r="CW148" s="17"/>
      <c r="CX148" s="15"/>
      <c r="CY148" s="16"/>
      <c r="CZ148" s="17"/>
      <c r="DA148" s="15"/>
      <c r="DB148" s="16"/>
      <c r="DC148" s="17"/>
      <c r="DD148" s="15"/>
      <c r="DE148" s="16"/>
      <c r="DF148" s="17"/>
    </row>
    <row r="149" spans="1:110" x14ac:dyDescent="0.2">
      <c r="A149" s="3">
        <v>43993</v>
      </c>
      <c r="B149" s="4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  <c r="W149" s="8">
        <f t="shared" si="104"/>
        <v>82.717280076477266</v>
      </c>
      <c r="X149" s="6">
        <f t="shared" si="80"/>
        <v>1.149883732597881E-2</v>
      </c>
      <c r="Z149" s="8">
        <f t="shared" si="105"/>
        <v>84.625305252539334</v>
      </c>
      <c r="AA149" s="6">
        <f t="shared" si="81"/>
        <v>1.1302747822914573E-2</v>
      </c>
      <c r="AC149" s="24">
        <f t="shared" si="106"/>
        <v>85.945625525780912</v>
      </c>
      <c r="AD149" s="6">
        <f t="shared" si="82"/>
        <v>2.7081048608369553E-2</v>
      </c>
      <c r="AF149" s="8">
        <f t="shared" si="107"/>
        <v>87.346340486788236</v>
      </c>
      <c r="AG149" s="6">
        <f t="shared" si="83"/>
        <v>4.3820094745409835E-2</v>
      </c>
      <c r="AH149" s="9"/>
      <c r="AI149" s="9"/>
      <c r="AJ149" s="9"/>
      <c r="AK149" s="9"/>
      <c r="AL149" s="8">
        <f t="shared" si="108"/>
        <v>152.37493024607528</v>
      </c>
      <c r="AM149" s="6">
        <f t="shared" si="84"/>
        <v>6.8296938057133966E-2</v>
      </c>
      <c r="AO149" s="8">
        <f t="shared" si="109"/>
        <v>155.50793615898712</v>
      </c>
      <c r="AP149" s="6">
        <f t="shared" si="85"/>
        <v>9.0262366479470016E-2</v>
      </c>
      <c r="AR149" s="24">
        <f t="shared" si="110"/>
        <v>155.72384849730079</v>
      </c>
      <c r="AS149" s="6">
        <f t="shared" si="86"/>
        <v>9.1776122643536864E-2</v>
      </c>
      <c r="AU149" s="8">
        <f t="shared" si="111"/>
        <v>154.21451151959573</v>
      </c>
      <c r="AV149" s="6">
        <f t="shared" si="87"/>
        <v>8.1194197722063391E-2</v>
      </c>
      <c r="BB149" s="8">
        <f t="shared" si="112"/>
        <v>0.96379788059085814</v>
      </c>
      <c r="BC149" s="8">
        <f t="shared" si="88"/>
        <v>86.909423406371772</v>
      </c>
      <c r="BD149" s="6">
        <f t="shared" si="89"/>
        <v>3.2299264063717743</v>
      </c>
      <c r="BF149" s="8">
        <f t="shared" si="113"/>
        <v>1.2814873240285856</v>
      </c>
      <c r="BG149" s="8">
        <f t="shared" si="90"/>
        <v>87.227112849809501</v>
      </c>
      <c r="BH149" s="6">
        <f t="shared" si="91"/>
        <v>3.5476158498095032</v>
      </c>
      <c r="BI149" s="16"/>
      <c r="BJ149" s="8">
        <f t="shared" si="114"/>
        <v>1.7603067155487919</v>
      </c>
      <c r="BK149" s="8">
        <f t="shared" si="92"/>
        <v>87.705932241329705</v>
      </c>
      <c r="BL149" s="6">
        <f t="shared" si="93"/>
        <v>4.0264352413297075</v>
      </c>
      <c r="BM149" s="17"/>
      <c r="BN149" s="8">
        <f t="shared" si="115"/>
        <v>1.9108995337524015</v>
      </c>
      <c r="BO149" s="8">
        <f t="shared" si="94"/>
        <v>87.856525059533311</v>
      </c>
      <c r="BP149" s="6">
        <f t="shared" si="95"/>
        <v>4.1770280595333134</v>
      </c>
      <c r="BQ149" s="9"/>
      <c r="BR149" s="9"/>
      <c r="BS149" s="9"/>
      <c r="BT149" s="9"/>
      <c r="BU149" s="8">
        <f t="shared" si="116"/>
        <v>0.86578702800880625</v>
      </c>
      <c r="BV149" s="8">
        <f t="shared" si="96"/>
        <v>156.5896355253096</v>
      </c>
      <c r="BW149" s="6">
        <f t="shared" si="97"/>
        <v>13.956136525309603</v>
      </c>
      <c r="BY149" s="8">
        <f t="shared" si="117"/>
        <v>0.20956197542206179</v>
      </c>
      <c r="BZ149" s="8">
        <f t="shared" si="98"/>
        <v>155.93341047272284</v>
      </c>
      <c r="CA149" s="6">
        <f t="shared" si="99"/>
        <v>13.29991147272284</v>
      </c>
      <c r="CB149" s="16"/>
      <c r="CC149" s="8">
        <f t="shared" si="118"/>
        <v>-1.4937383511573263</v>
      </c>
      <c r="CD149" s="8">
        <f t="shared" si="100"/>
        <v>154.23011014614346</v>
      </c>
      <c r="CE149" s="6">
        <f t="shared" si="101"/>
        <v>11.596611146143459</v>
      </c>
      <c r="CF149" s="17"/>
      <c r="CG149" s="8">
        <f t="shared" si="119"/>
        <v>-2.2351256007482756</v>
      </c>
      <c r="CH149" s="8">
        <f t="shared" si="102"/>
        <v>153.48872289655253</v>
      </c>
      <c r="CI149" s="6">
        <f t="shared" si="103"/>
        <v>10.855223896552531</v>
      </c>
      <c r="CJ149" s="16"/>
      <c r="CK149" s="17"/>
      <c r="CL149" s="15"/>
      <c r="CM149" s="16"/>
      <c r="CN149" s="17"/>
      <c r="CO149" s="15"/>
      <c r="CP149" s="16"/>
      <c r="CQ149" s="17"/>
      <c r="CR149" s="15"/>
      <c r="CS149" s="16"/>
      <c r="CT149" s="17"/>
      <c r="CU149" s="15"/>
      <c r="CV149" s="16"/>
      <c r="CW149" s="17"/>
      <c r="CX149" s="15"/>
      <c r="CY149" s="16"/>
      <c r="CZ149" s="17"/>
      <c r="DA149" s="15"/>
      <c r="DB149" s="16"/>
      <c r="DC149" s="17"/>
      <c r="DD149" s="15"/>
      <c r="DE149" s="16"/>
      <c r="DF149" s="17"/>
    </row>
    <row r="150" spans="1:110" x14ac:dyDescent="0.2">
      <c r="A150" s="3">
        <v>43994</v>
      </c>
      <c r="B150" s="4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  <c r="W150" s="8">
        <f t="shared" si="104"/>
        <v>82.890479122711355</v>
      </c>
      <c r="X150" s="6">
        <f t="shared" si="80"/>
        <v>1.7907974057620402E-2</v>
      </c>
      <c r="Z150" s="8">
        <f t="shared" si="105"/>
        <v>84.313188529201355</v>
      </c>
      <c r="AA150" s="6">
        <f t="shared" si="81"/>
        <v>1.0516163898286843E-3</v>
      </c>
      <c r="AC150" s="24">
        <f t="shared" si="106"/>
        <v>84.812561262890455</v>
      </c>
      <c r="AD150" s="6">
        <f t="shared" si="82"/>
        <v>4.8649856725514621E-3</v>
      </c>
      <c r="AF150" s="8">
        <f t="shared" si="107"/>
        <v>84.412865697357645</v>
      </c>
      <c r="AG150" s="6">
        <f t="shared" si="83"/>
        <v>1.2936546780891803E-4</v>
      </c>
      <c r="AH150" s="9"/>
      <c r="AI150" s="9"/>
      <c r="AJ150" s="9"/>
      <c r="AK150" s="9"/>
      <c r="AL150" s="8">
        <f t="shared" si="108"/>
        <v>150.62147262178172</v>
      </c>
      <c r="AM150" s="6">
        <f t="shared" si="84"/>
        <v>4.8184517014259756E-2</v>
      </c>
      <c r="AO150" s="8">
        <f t="shared" si="109"/>
        <v>151.25937189652137</v>
      </c>
      <c r="AP150" s="6">
        <f t="shared" si="85"/>
        <v>5.2623699101369666E-2</v>
      </c>
      <c r="AR150" s="24">
        <f t="shared" si="110"/>
        <v>149.1786737486504</v>
      </c>
      <c r="AS150" s="6">
        <f t="shared" si="86"/>
        <v>3.8143986845102618E-2</v>
      </c>
      <c r="AU150" s="8">
        <f t="shared" si="111"/>
        <v>144.94970150391916</v>
      </c>
      <c r="AV150" s="6">
        <f t="shared" si="87"/>
        <v>8.7142969565887178E-3</v>
      </c>
      <c r="BB150" s="8">
        <f t="shared" si="112"/>
        <v>0.54442545189459512</v>
      </c>
      <c r="BC150" s="8">
        <f t="shared" si="88"/>
        <v>85.356986714785052</v>
      </c>
      <c r="BD150" s="6">
        <f t="shared" si="89"/>
        <v>0.95503971478504468</v>
      </c>
      <c r="BF150" s="8">
        <f t="shared" si="113"/>
        <v>0.48468530034530144</v>
      </c>
      <c r="BG150" s="8">
        <f t="shared" si="90"/>
        <v>85.29724656323576</v>
      </c>
      <c r="BH150" s="6">
        <f t="shared" si="91"/>
        <v>0.89529956323575277</v>
      </c>
      <c r="BI150" s="16"/>
      <c r="BJ150" s="8">
        <f t="shared" si="114"/>
        <v>-0.1493181302211124</v>
      </c>
      <c r="BK150" s="8">
        <f t="shared" si="92"/>
        <v>84.663243132669336</v>
      </c>
      <c r="BL150" s="6">
        <f t="shared" si="93"/>
        <v>0.2612961326693295</v>
      </c>
      <c r="BM150" s="17"/>
      <c r="BN150" s="8">
        <f t="shared" si="115"/>
        <v>-0.767788607293314</v>
      </c>
      <c r="BO150" s="8">
        <f t="shared" si="94"/>
        <v>84.044772655597143</v>
      </c>
      <c r="BP150" s="6">
        <f t="shared" si="95"/>
        <v>0.35717434440286411</v>
      </c>
      <c r="BQ150" s="9"/>
      <c r="BR150" s="9"/>
      <c r="BS150" s="9"/>
      <c r="BT150" s="9"/>
      <c r="BU150" s="8">
        <f t="shared" si="116"/>
        <v>-0.61640532732303421</v>
      </c>
      <c r="BV150" s="8">
        <f t="shared" si="96"/>
        <v>148.56226842132736</v>
      </c>
      <c r="BW150" s="6">
        <f t="shared" si="97"/>
        <v>4.864789421327373</v>
      </c>
      <c r="BY150" s="8">
        <f t="shared" si="117"/>
        <v>-2.0195011435218495</v>
      </c>
      <c r="BZ150" s="8">
        <f t="shared" si="98"/>
        <v>147.15917260512856</v>
      </c>
      <c r="CA150" s="6">
        <f t="shared" si="99"/>
        <v>3.4616936051285734</v>
      </c>
      <c r="CB150" s="16"/>
      <c r="CC150" s="8">
        <f t="shared" si="118"/>
        <v>-4.8276863735027522</v>
      </c>
      <c r="CD150" s="8">
        <f t="shared" si="100"/>
        <v>144.35098737514764</v>
      </c>
      <c r="CE150" s="6">
        <f t="shared" si="101"/>
        <v>0.65350837514765203</v>
      </c>
      <c r="CF150" s="17"/>
      <c r="CG150" s="8">
        <f t="shared" si="119"/>
        <v>-6.0279688509021421</v>
      </c>
      <c r="CH150" s="8">
        <f t="shared" si="102"/>
        <v>143.15070489774826</v>
      </c>
      <c r="CI150" s="6">
        <f t="shared" si="103"/>
        <v>0.54677410225173162</v>
      </c>
      <c r="CJ150" s="16"/>
      <c r="CK150" s="17"/>
      <c r="CL150" s="15"/>
      <c r="CM150" s="16"/>
      <c r="CN150" s="17"/>
      <c r="CO150" s="15"/>
      <c r="CP150" s="16"/>
      <c r="CQ150" s="17"/>
      <c r="CR150" s="15"/>
      <c r="CS150" s="16"/>
      <c r="CT150" s="17"/>
      <c r="CU150" s="15"/>
      <c r="CV150" s="16"/>
      <c r="CW150" s="17"/>
      <c r="CX150" s="15"/>
      <c r="CY150" s="16"/>
      <c r="CZ150" s="17"/>
      <c r="DA150" s="15"/>
      <c r="DB150" s="16"/>
      <c r="DC150" s="17"/>
      <c r="DD150" s="15"/>
      <c r="DE150" s="16"/>
      <c r="DF150" s="17"/>
    </row>
    <row r="151" spans="1:110" x14ac:dyDescent="0.2">
      <c r="A151" s="3">
        <v>43997</v>
      </c>
      <c r="B151" s="4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  <c r="W151" s="8">
        <f t="shared" si="104"/>
        <v>83.162543340623316</v>
      </c>
      <c r="X151" s="6">
        <f t="shared" si="80"/>
        <v>2.6721183040359229E-2</v>
      </c>
      <c r="Z151" s="8">
        <f t="shared" si="105"/>
        <v>84.342478824564907</v>
      </c>
      <c r="AA151" s="6">
        <f t="shared" si="81"/>
        <v>1.2912006868393854E-2</v>
      </c>
      <c r="AC151" s="24">
        <f t="shared" si="106"/>
        <v>84.607254131445231</v>
      </c>
      <c r="AD151" s="6">
        <f t="shared" si="82"/>
        <v>9.8132536666657635E-3</v>
      </c>
      <c r="AF151" s="8">
        <f t="shared" si="107"/>
        <v>84.404130739471526</v>
      </c>
      <c r="AG151" s="6">
        <f t="shared" si="83"/>
        <v>1.219047406776942E-2</v>
      </c>
      <c r="AH151" s="9"/>
      <c r="AI151" s="9"/>
      <c r="AJ151" s="9"/>
      <c r="AK151" s="9"/>
      <c r="AL151" s="8">
        <f t="shared" si="108"/>
        <v>149.37515376986102</v>
      </c>
      <c r="AM151" s="6">
        <f t="shared" si="84"/>
        <v>2.4481785547806223E-2</v>
      </c>
      <c r="AO151" s="8">
        <f t="shared" si="109"/>
        <v>148.7639472406693</v>
      </c>
      <c r="AP151" s="6">
        <f t="shared" si="85"/>
        <v>2.0289857100793302E-2</v>
      </c>
      <c r="AR151" s="24">
        <f t="shared" si="110"/>
        <v>146.43807637432519</v>
      </c>
      <c r="AS151" s="6">
        <f t="shared" si="86"/>
        <v>4.3379917606111134E-3</v>
      </c>
      <c r="AU151" s="8">
        <f t="shared" si="111"/>
        <v>143.94792350078382</v>
      </c>
      <c r="AV151" s="6">
        <f t="shared" si="87"/>
        <v>1.2740593250274417E-2</v>
      </c>
      <c r="BB151" s="8">
        <f t="shared" si="112"/>
        <v>0.3944789352266313</v>
      </c>
      <c r="BC151" s="8">
        <f t="shared" si="88"/>
        <v>85.001733066671861</v>
      </c>
      <c r="BD151" s="6">
        <f t="shared" si="89"/>
        <v>0.44402193332814477</v>
      </c>
      <c r="BF151" s="8">
        <f t="shared" si="113"/>
        <v>0.25698779785442805</v>
      </c>
      <c r="BG151" s="8">
        <f t="shared" si="90"/>
        <v>84.864241929299652</v>
      </c>
      <c r="BH151" s="6">
        <f t="shared" si="91"/>
        <v>0.5815130707003533</v>
      </c>
      <c r="BI151" s="16"/>
      <c r="BJ151" s="8">
        <f t="shared" si="114"/>
        <v>-0.18627087102902604</v>
      </c>
      <c r="BK151" s="8">
        <f t="shared" si="92"/>
        <v>84.420983260416207</v>
      </c>
      <c r="BL151" s="6">
        <f t="shared" si="93"/>
        <v>1.0247717395837981</v>
      </c>
      <c r="BM151" s="17"/>
      <c r="BN151" s="8">
        <f t="shared" si="115"/>
        <v>-0.27280490854699474</v>
      </c>
      <c r="BO151" s="8">
        <f t="shared" si="94"/>
        <v>84.334449222898243</v>
      </c>
      <c r="BP151" s="6">
        <f t="shared" si="95"/>
        <v>1.1113057771017623</v>
      </c>
      <c r="BQ151" s="9"/>
      <c r="BR151" s="9"/>
      <c r="BS151" s="9"/>
      <c r="BT151" s="9"/>
      <c r="BU151" s="8">
        <f t="shared" si="116"/>
        <v>-1.0412437367234684</v>
      </c>
      <c r="BV151" s="8">
        <f t="shared" si="96"/>
        <v>145.39683263760173</v>
      </c>
      <c r="BW151" s="6">
        <f t="shared" si="97"/>
        <v>0.4087403623982766</v>
      </c>
      <c r="BY151" s="8">
        <f t="shared" si="117"/>
        <v>-2.2574628996869568</v>
      </c>
      <c r="BZ151" s="8">
        <f t="shared" si="98"/>
        <v>144.18061347463822</v>
      </c>
      <c r="CA151" s="6">
        <f t="shared" si="99"/>
        <v>1.6249595253617883</v>
      </c>
      <c r="CB151" s="16"/>
      <c r="CC151" s="8">
        <f t="shared" si="118"/>
        <v>-3.450207634045571</v>
      </c>
      <c r="CD151" s="8">
        <f t="shared" si="100"/>
        <v>142.98786874027962</v>
      </c>
      <c r="CE151" s="6">
        <f t="shared" si="101"/>
        <v>2.8177042597203865</v>
      </c>
      <c r="CF151" s="17"/>
      <c r="CG151" s="8">
        <f t="shared" si="119"/>
        <v>-3.1350819515144375</v>
      </c>
      <c r="CH151" s="8">
        <f t="shared" si="102"/>
        <v>143.30299442281074</v>
      </c>
      <c r="CI151" s="6">
        <f t="shared" si="103"/>
        <v>2.5025785771892686</v>
      </c>
      <c r="CJ151" s="16"/>
      <c r="CK151" s="17"/>
      <c r="CL151" s="15"/>
      <c r="CM151" s="16"/>
      <c r="CN151" s="17"/>
      <c r="CO151" s="15"/>
      <c r="CP151" s="16"/>
      <c r="CQ151" s="17"/>
      <c r="CR151" s="15"/>
      <c r="CS151" s="16"/>
      <c r="CT151" s="17"/>
      <c r="CU151" s="15"/>
      <c r="CV151" s="16"/>
      <c r="CW151" s="17"/>
      <c r="CX151" s="15"/>
      <c r="CY151" s="16"/>
      <c r="CZ151" s="17"/>
      <c r="DA151" s="15"/>
      <c r="DB151" s="16"/>
      <c r="DC151" s="17"/>
      <c r="DD151" s="15"/>
      <c r="DE151" s="16"/>
      <c r="DF151" s="17"/>
    </row>
    <row r="152" spans="1:110" x14ac:dyDescent="0.2">
      <c r="A152" s="3">
        <v>43998</v>
      </c>
      <c r="B152" s="4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  <c r="W152" s="8">
        <f t="shared" si="104"/>
        <v>83.573521439311122</v>
      </c>
      <c r="X152" s="6">
        <f t="shared" si="80"/>
        <v>4.716365742179067E-2</v>
      </c>
      <c r="Z152" s="8">
        <f t="shared" si="105"/>
        <v>84.706559962458485</v>
      </c>
      <c r="AA152" s="6">
        <f t="shared" si="81"/>
        <v>3.4245686947375203E-2</v>
      </c>
      <c r="AC152" s="24">
        <f t="shared" si="106"/>
        <v>85.026504565722618</v>
      </c>
      <c r="AD152" s="6">
        <f t="shared" si="82"/>
        <v>3.0597942538002545E-2</v>
      </c>
      <c r="AF152" s="8">
        <f t="shared" si="107"/>
        <v>85.237430147894301</v>
      </c>
      <c r="AG152" s="6">
        <f t="shared" si="83"/>
        <v>2.8193143065497483E-2</v>
      </c>
      <c r="AH152" s="9"/>
      <c r="AI152" s="9"/>
      <c r="AJ152" s="9"/>
      <c r="AK152" s="9"/>
      <c r="AL152" s="8">
        <f t="shared" si="108"/>
        <v>148.73262923128604</v>
      </c>
      <c r="AM152" s="6">
        <f t="shared" si="84"/>
        <v>3.1092074468979133E-3</v>
      </c>
      <c r="AO152" s="8">
        <f t="shared" si="109"/>
        <v>147.78768374124843</v>
      </c>
      <c r="AP152" s="6">
        <f t="shared" si="85"/>
        <v>3.2638629848642147E-3</v>
      </c>
      <c r="AR152" s="24">
        <f t="shared" si="110"/>
        <v>146.12182468716259</v>
      </c>
      <c r="AS152" s="6">
        <f t="shared" si="86"/>
        <v>1.4499047652135492E-2</v>
      </c>
      <c r="AU152" s="8">
        <f t="shared" si="111"/>
        <v>145.43404310015677</v>
      </c>
      <c r="AV152" s="6">
        <f t="shared" si="87"/>
        <v>1.9137707280515465E-2</v>
      </c>
      <c r="BB152" s="8">
        <f t="shared" si="112"/>
        <v>0.39943323503678252</v>
      </c>
      <c r="BC152" s="8">
        <f t="shared" si="88"/>
        <v>85.425937800759399</v>
      </c>
      <c r="BD152" s="6">
        <f t="shared" si="89"/>
        <v>2.2843201992405966</v>
      </c>
      <c r="BF152" s="8">
        <f t="shared" si="113"/>
        <v>0.31053446787400463</v>
      </c>
      <c r="BG152" s="8">
        <f t="shared" si="90"/>
        <v>85.337039033596625</v>
      </c>
      <c r="BH152" s="6">
        <f t="shared" si="91"/>
        <v>2.3732189664033712</v>
      </c>
      <c r="BI152" s="16"/>
      <c r="BJ152" s="8">
        <f t="shared" si="114"/>
        <v>0.2133731904732068</v>
      </c>
      <c r="BK152" s="8">
        <f t="shared" si="92"/>
        <v>85.239877756195824</v>
      </c>
      <c r="BL152" s="6">
        <f t="shared" si="93"/>
        <v>2.470380243804172</v>
      </c>
      <c r="BM152" s="17"/>
      <c r="BN152" s="8">
        <f t="shared" si="115"/>
        <v>0.33620379313846144</v>
      </c>
      <c r="BO152" s="8">
        <f t="shared" si="94"/>
        <v>85.362708358861084</v>
      </c>
      <c r="BP152" s="6">
        <f t="shared" si="95"/>
        <v>2.3475496411389116</v>
      </c>
      <c r="BQ152" s="9"/>
      <c r="BR152" s="9"/>
      <c r="BS152" s="9"/>
      <c r="BT152" s="9"/>
      <c r="BU152" s="8">
        <f t="shared" si="116"/>
        <v>-0.89624532681129576</v>
      </c>
      <c r="BV152" s="8">
        <f t="shared" si="96"/>
        <v>145.2255793603513</v>
      </c>
      <c r="BW152" s="6">
        <f t="shared" si="97"/>
        <v>3.0460426396487037</v>
      </c>
      <c r="BY152" s="8">
        <f t="shared" si="117"/>
        <v>-1.6168631995539207</v>
      </c>
      <c r="BZ152" s="8">
        <f t="shared" si="98"/>
        <v>144.50496148760865</v>
      </c>
      <c r="CA152" s="6">
        <f t="shared" si="99"/>
        <v>3.7666605123913541</v>
      </c>
      <c r="CB152" s="16"/>
      <c r="CC152" s="8">
        <f t="shared" si="118"/>
        <v>-1.3817967091028136</v>
      </c>
      <c r="CD152" s="8">
        <f t="shared" si="100"/>
        <v>144.74002797805977</v>
      </c>
      <c r="CE152" s="6">
        <f t="shared" si="101"/>
        <v>3.5315940219402364</v>
      </c>
      <c r="CF152" s="17"/>
      <c r="CG152" s="8">
        <f t="shared" si="119"/>
        <v>-0.65451131888482517</v>
      </c>
      <c r="CH152" s="8">
        <f t="shared" si="102"/>
        <v>145.46731336827776</v>
      </c>
      <c r="CI152" s="6">
        <f t="shared" si="103"/>
        <v>2.8043086317222503</v>
      </c>
      <c r="CJ152" s="16"/>
      <c r="CK152" s="17"/>
      <c r="CL152" s="15"/>
      <c r="CM152" s="16"/>
      <c r="CN152" s="17"/>
      <c r="CO152" s="15"/>
      <c r="CP152" s="16"/>
      <c r="CQ152" s="17"/>
      <c r="CR152" s="15"/>
      <c r="CS152" s="16"/>
      <c r="CT152" s="17"/>
      <c r="CU152" s="15"/>
      <c r="CV152" s="16"/>
      <c r="CW152" s="17"/>
      <c r="CX152" s="15"/>
      <c r="CY152" s="16"/>
      <c r="CZ152" s="17"/>
      <c r="DA152" s="15"/>
      <c r="DB152" s="16"/>
      <c r="DC152" s="17"/>
      <c r="DD152" s="15"/>
      <c r="DE152" s="16"/>
      <c r="DF152" s="17"/>
    </row>
    <row r="153" spans="1:110" x14ac:dyDescent="0.2">
      <c r="A153" s="3">
        <v>43999</v>
      </c>
      <c r="B153" s="4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  <c r="W153" s="8">
        <f t="shared" si="104"/>
        <v>84.318134020235121</v>
      </c>
      <c r="X153" s="6">
        <f t="shared" si="80"/>
        <v>3.7334505436838493E-2</v>
      </c>
      <c r="Z153" s="8">
        <f t="shared" si="105"/>
        <v>85.697780314847179</v>
      </c>
      <c r="AA153" s="6">
        <f t="shared" si="81"/>
        <v>2.158299601412977E-2</v>
      </c>
      <c r="AC153" s="24">
        <f t="shared" si="106"/>
        <v>86.368381282861307</v>
      </c>
      <c r="AD153" s="6">
        <f t="shared" si="82"/>
        <v>1.3926702145328913E-2</v>
      </c>
      <c r="AF153" s="8">
        <f t="shared" si="107"/>
        <v>87.215692429578866</v>
      </c>
      <c r="AG153" s="6">
        <f t="shared" si="83"/>
        <v>4.2528969362621745E-3</v>
      </c>
      <c r="AH153" s="9"/>
      <c r="AI153" s="9"/>
      <c r="AJ153" s="9"/>
      <c r="AK153" s="9"/>
      <c r="AL153" s="8">
        <f t="shared" si="108"/>
        <v>148.64964792965455</v>
      </c>
      <c r="AM153" s="6">
        <f t="shared" si="84"/>
        <v>7.7535646657031377E-3</v>
      </c>
      <c r="AO153" s="8">
        <f t="shared" si="109"/>
        <v>147.94738336663644</v>
      </c>
      <c r="AP153" s="6">
        <f t="shared" si="85"/>
        <v>2.9926410673182528E-3</v>
      </c>
      <c r="AR153" s="24">
        <f t="shared" si="110"/>
        <v>147.19672334358131</v>
      </c>
      <c r="AS153" s="6">
        <f t="shared" si="86"/>
        <v>2.0963741077720914E-3</v>
      </c>
      <c r="AU153" s="8">
        <f t="shared" si="111"/>
        <v>147.70410622003135</v>
      </c>
      <c r="AV153" s="6">
        <f t="shared" si="87"/>
        <v>1.3433710212229931E-3</v>
      </c>
      <c r="BB153" s="8">
        <f t="shared" si="112"/>
        <v>0.58792193145716376</v>
      </c>
      <c r="BC153" s="8">
        <f t="shared" si="88"/>
        <v>86.956303214318467</v>
      </c>
      <c r="BD153" s="6">
        <f t="shared" si="89"/>
        <v>0.63189278568152929</v>
      </c>
      <c r="BF153" s="8">
        <f t="shared" si="113"/>
        <v>0.65087741013135036</v>
      </c>
      <c r="BG153" s="8">
        <f t="shared" si="90"/>
        <v>87.019258692992651</v>
      </c>
      <c r="BH153" s="6">
        <f t="shared" si="91"/>
        <v>0.56893730700734579</v>
      </c>
      <c r="BI153" s="16"/>
      <c r="BJ153" s="8">
        <f t="shared" si="114"/>
        <v>0.95818551807242502</v>
      </c>
      <c r="BK153" s="8">
        <f t="shared" si="92"/>
        <v>87.326566800933733</v>
      </c>
      <c r="BL153" s="6">
        <f t="shared" si="93"/>
        <v>0.26162919906626314</v>
      </c>
      <c r="BM153" s="17"/>
      <c r="BN153" s="8">
        <f t="shared" si="115"/>
        <v>1.2211959662586618</v>
      </c>
      <c r="BO153" s="8">
        <f t="shared" si="94"/>
        <v>87.589577249119969</v>
      </c>
      <c r="BP153" s="6">
        <f t="shared" si="95"/>
        <v>1.3812491199729493E-3</v>
      </c>
      <c r="BQ153" s="9"/>
      <c r="BR153" s="9"/>
      <c r="BS153" s="9"/>
      <c r="BT153" s="9"/>
      <c r="BU153" s="8">
        <f t="shared" si="116"/>
        <v>-0.50201653016529169</v>
      </c>
      <c r="BV153" s="8">
        <f t="shared" si="96"/>
        <v>146.69470681341602</v>
      </c>
      <c r="BW153" s="6">
        <f t="shared" si="97"/>
        <v>0.81124418658399122</v>
      </c>
      <c r="BY153" s="8">
        <f t="shared" si="117"/>
        <v>-0.72858178708294763</v>
      </c>
      <c r="BZ153" s="8">
        <f t="shared" si="98"/>
        <v>146.46814155649835</v>
      </c>
      <c r="CA153" s="6">
        <f t="shared" si="99"/>
        <v>1.0378094435016578</v>
      </c>
      <c r="CB153" s="16"/>
      <c r="CC153" s="8">
        <f t="shared" si="118"/>
        <v>0.23962223214140183</v>
      </c>
      <c r="CD153" s="8">
        <f t="shared" si="100"/>
        <v>147.43634557572273</v>
      </c>
      <c r="CE153" s="6">
        <f t="shared" si="101"/>
        <v>6.9605424277284556E-2</v>
      </c>
      <c r="CF153" s="17"/>
      <c r="CG153" s="8">
        <f t="shared" si="119"/>
        <v>0.86736945938229881</v>
      </c>
      <c r="CH153" s="8">
        <f t="shared" si="102"/>
        <v>148.06409280296361</v>
      </c>
      <c r="CI153" s="6">
        <f t="shared" si="103"/>
        <v>0.55814180296360405</v>
      </c>
      <c r="CJ153" s="16"/>
      <c r="CK153" s="17"/>
      <c r="CL153" s="15"/>
      <c r="CM153" s="16"/>
      <c r="CN153" s="17"/>
      <c r="CO153" s="15"/>
      <c r="CP153" s="16"/>
      <c r="CQ153" s="17"/>
      <c r="CR153" s="15"/>
      <c r="CS153" s="16"/>
      <c r="CT153" s="17"/>
      <c r="CU153" s="15"/>
      <c r="CV153" s="16"/>
      <c r="CW153" s="17"/>
      <c r="CX153" s="15"/>
      <c r="CY153" s="16"/>
      <c r="CZ153" s="17"/>
      <c r="DA153" s="15"/>
      <c r="DB153" s="16"/>
      <c r="DC153" s="17"/>
      <c r="DD153" s="15"/>
      <c r="DE153" s="16"/>
      <c r="DF153" s="17"/>
    </row>
    <row r="154" spans="1:110" x14ac:dyDescent="0.2">
      <c r="A154" s="3">
        <v>44000</v>
      </c>
      <c r="B154" s="4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  <c r="W154" s="8">
        <f t="shared" si="104"/>
        <v>84.906745176592807</v>
      </c>
      <c r="X154" s="6">
        <f t="shared" si="80"/>
        <v>3.1000187580803494E-2</v>
      </c>
      <c r="Z154" s="8">
        <f t="shared" si="105"/>
        <v>86.321617490947602</v>
      </c>
      <c r="AA154" s="6">
        <f t="shared" si="81"/>
        <v>1.485293091285065E-2</v>
      </c>
      <c r="AC154" s="24">
        <f t="shared" si="106"/>
        <v>86.978288641430652</v>
      </c>
      <c r="AD154" s="6">
        <f t="shared" si="82"/>
        <v>7.3586591642900564E-3</v>
      </c>
      <c r="AF154" s="8">
        <f t="shared" si="107"/>
        <v>87.513695285915773</v>
      </c>
      <c r="AG154" s="6">
        <f t="shared" si="83"/>
        <v>1.2483208514147699E-3</v>
      </c>
      <c r="AH154" s="9"/>
      <c r="AI154" s="9"/>
      <c r="AJ154" s="9"/>
      <c r="AK154" s="9"/>
      <c r="AL154" s="8">
        <f t="shared" si="108"/>
        <v>148.44378248231675</v>
      </c>
      <c r="AM154" s="6">
        <f t="shared" si="84"/>
        <v>7.1047891159194522E-3</v>
      </c>
      <c r="AO154" s="8">
        <f t="shared" si="109"/>
        <v>147.80171068564641</v>
      </c>
      <c r="AP154" s="6">
        <f t="shared" si="85"/>
        <v>2.7487051454777238E-3</v>
      </c>
      <c r="AR154" s="24">
        <f t="shared" si="110"/>
        <v>147.35133717179065</v>
      </c>
      <c r="AS154" s="6">
        <f t="shared" si="86"/>
        <v>3.0681739046370746E-4</v>
      </c>
      <c r="AU154" s="8">
        <f t="shared" si="111"/>
        <v>147.54558204400627</v>
      </c>
      <c r="AV154" s="6">
        <f t="shared" si="87"/>
        <v>1.0110211730535244E-3</v>
      </c>
      <c r="BB154" s="8">
        <f t="shared" si="112"/>
        <v>0.59231901687959998</v>
      </c>
      <c r="BC154" s="8">
        <f t="shared" si="88"/>
        <v>87.570607658310252</v>
      </c>
      <c r="BD154" s="6">
        <f t="shared" si="89"/>
        <v>5.2469341689743487E-2</v>
      </c>
      <c r="BF154" s="8">
        <f t="shared" si="113"/>
        <v>0.6373572931158884</v>
      </c>
      <c r="BG154" s="8">
        <f t="shared" si="90"/>
        <v>87.615645934546535</v>
      </c>
      <c r="BH154" s="6">
        <f t="shared" si="91"/>
        <v>7.4310654534599507E-3</v>
      </c>
      <c r="BI154" s="16"/>
      <c r="BJ154" s="8">
        <f t="shared" si="114"/>
        <v>0.72832193280039204</v>
      </c>
      <c r="BK154" s="8">
        <f t="shared" si="92"/>
        <v>87.70661057423105</v>
      </c>
      <c r="BL154" s="6">
        <f t="shared" si="93"/>
        <v>8.3533574231054786E-2</v>
      </c>
      <c r="BM154" s="17"/>
      <c r="BN154" s="8">
        <f t="shared" si="115"/>
        <v>0.68326199149206268</v>
      </c>
      <c r="BO154" s="8">
        <f t="shared" si="94"/>
        <v>87.661550632922712</v>
      </c>
      <c r="BP154" s="6">
        <f t="shared" si="95"/>
        <v>3.8473632922716661E-2</v>
      </c>
      <c r="BQ154" s="9"/>
      <c r="BR154" s="9"/>
      <c r="BS154" s="9"/>
      <c r="BT154" s="9"/>
      <c r="BU154" s="8">
        <f t="shared" si="116"/>
        <v>-0.37069045849036636</v>
      </c>
      <c r="BV154" s="8">
        <f t="shared" si="96"/>
        <v>146.98064671330027</v>
      </c>
      <c r="BW154" s="6">
        <f t="shared" si="97"/>
        <v>0.4159142866997172</v>
      </c>
      <c r="BY154" s="8">
        <f t="shared" si="117"/>
        <v>-0.43712723403649423</v>
      </c>
      <c r="BZ154" s="8">
        <f t="shared" si="98"/>
        <v>146.91420993775415</v>
      </c>
      <c r="CA154" s="6">
        <f t="shared" si="99"/>
        <v>0.48235106224584001</v>
      </c>
      <c r="CB154" s="16"/>
      <c r="CC154" s="8">
        <f t="shared" si="118"/>
        <v>0.18351668554623787</v>
      </c>
      <c r="CD154" s="8">
        <f t="shared" si="100"/>
        <v>147.53485385733688</v>
      </c>
      <c r="CE154" s="6">
        <f t="shared" si="101"/>
        <v>0.13829285733689289</v>
      </c>
      <c r="CF154" s="17"/>
      <c r="CG154" s="8">
        <f t="shared" si="119"/>
        <v>0.24014450395009085</v>
      </c>
      <c r="CH154" s="8">
        <f t="shared" si="102"/>
        <v>147.59148167574074</v>
      </c>
      <c r="CI154" s="6">
        <f t="shared" si="103"/>
        <v>0.19492067574074667</v>
      </c>
      <c r="CJ154" s="16"/>
      <c r="CK154" s="17"/>
      <c r="CL154" s="15"/>
      <c r="CM154" s="16"/>
      <c r="CN154" s="17"/>
      <c r="CO154" s="15"/>
      <c r="CP154" s="16"/>
      <c r="CQ154" s="17"/>
      <c r="CR154" s="15"/>
      <c r="CS154" s="16"/>
      <c r="CT154" s="17"/>
      <c r="CU154" s="15"/>
      <c r="CV154" s="16"/>
      <c r="CW154" s="17"/>
      <c r="CX154" s="15"/>
      <c r="CY154" s="16"/>
      <c r="CZ154" s="17"/>
      <c r="DA154" s="15"/>
      <c r="DB154" s="16"/>
      <c r="DC154" s="17"/>
      <c r="DD154" s="15"/>
      <c r="DE154" s="16"/>
      <c r="DF154" s="17"/>
    </row>
    <row r="155" spans="1:110" x14ac:dyDescent="0.2">
      <c r="A155" s="3">
        <v>44001</v>
      </c>
      <c r="B155" s="4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  <c r="W155" s="8">
        <f t="shared" si="104"/>
        <v>85.395684904806103</v>
      </c>
      <c r="X155" s="6">
        <f t="shared" si="80"/>
        <v>1.9818707287361893E-2</v>
      </c>
      <c r="Z155" s="8">
        <f t="shared" si="105"/>
        <v>86.751099128934896</v>
      </c>
      <c r="AA155" s="6">
        <f t="shared" si="81"/>
        <v>4.2611101107756693E-3</v>
      </c>
      <c r="AC155" s="24">
        <f t="shared" si="106"/>
        <v>87.300682820715323</v>
      </c>
      <c r="AD155" s="6">
        <f t="shared" si="82"/>
        <v>2.0470734240671446E-3</v>
      </c>
      <c r="AF155" s="8">
        <f t="shared" si="107"/>
        <v>87.601200657183142</v>
      </c>
      <c r="AG155" s="6">
        <f t="shared" si="83"/>
        <v>5.4964510098385027E-3</v>
      </c>
      <c r="AH155" s="9"/>
      <c r="AI155" s="9"/>
      <c r="AJ155" s="9"/>
      <c r="AK155" s="9"/>
      <c r="AL155" s="8">
        <f t="shared" si="108"/>
        <v>148.25528261549974</v>
      </c>
      <c r="AM155" s="6">
        <f t="shared" si="84"/>
        <v>2.561447192286722E-2</v>
      </c>
      <c r="AO155" s="8">
        <f t="shared" si="109"/>
        <v>147.66801128938309</v>
      </c>
      <c r="AP155" s="6">
        <f t="shared" si="85"/>
        <v>2.155179057765896E-2</v>
      </c>
      <c r="AR155" s="24">
        <f t="shared" si="110"/>
        <v>147.37394908589533</v>
      </c>
      <c r="AS155" s="6">
        <f t="shared" si="86"/>
        <v>1.9517499143169206E-2</v>
      </c>
      <c r="AU155" s="8">
        <f t="shared" si="111"/>
        <v>147.42636520880126</v>
      </c>
      <c r="AV155" s="6">
        <f t="shared" si="87"/>
        <v>1.9880108375474454E-2</v>
      </c>
      <c r="BB155" s="8">
        <f t="shared" si="112"/>
        <v>0.53833404936061435</v>
      </c>
      <c r="BC155" s="8">
        <f t="shared" si="88"/>
        <v>87.839016870075938</v>
      </c>
      <c r="BD155" s="6">
        <f t="shared" si="89"/>
        <v>0.71667987007593581</v>
      </c>
      <c r="BF155" s="8">
        <f t="shared" si="113"/>
        <v>0.53341946555158681</v>
      </c>
      <c r="BG155" s="8">
        <f t="shared" si="90"/>
        <v>87.834102286266912</v>
      </c>
      <c r="BH155" s="6">
        <f t="shared" si="91"/>
        <v>0.71176528626691038</v>
      </c>
      <c r="BI155" s="16"/>
      <c r="BJ155" s="8">
        <f t="shared" si="114"/>
        <v>0.46040961548001658</v>
      </c>
      <c r="BK155" s="8">
        <f t="shared" si="92"/>
        <v>87.761092436195341</v>
      </c>
      <c r="BL155" s="6">
        <f t="shared" si="93"/>
        <v>0.63875543619533914</v>
      </c>
      <c r="BM155" s="17"/>
      <c r="BN155" s="8">
        <f t="shared" si="115"/>
        <v>0.36569831674955855</v>
      </c>
      <c r="BO155" s="8">
        <f t="shared" si="94"/>
        <v>87.666381137464882</v>
      </c>
      <c r="BP155" s="6">
        <f t="shared" si="95"/>
        <v>0.5440441374648799</v>
      </c>
      <c r="BQ155" s="9"/>
      <c r="BR155" s="9"/>
      <c r="BS155" s="9"/>
      <c r="BT155" s="9"/>
      <c r="BU155" s="8">
        <f t="shared" si="116"/>
        <v>-0.29202998397135577</v>
      </c>
      <c r="BV155" s="8">
        <f t="shared" si="96"/>
        <v>147.08191910192397</v>
      </c>
      <c r="BW155" s="6">
        <f t="shared" si="97"/>
        <v>2.5292761019239833</v>
      </c>
      <c r="BY155" s="8">
        <f t="shared" si="117"/>
        <v>-0.28541331514990453</v>
      </c>
      <c r="BZ155" s="8">
        <f t="shared" si="98"/>
        <v>147.08853577074544</v>
      </c>
      <c r="CA155" s="6">
        <f t="shared" si="99"/>
        <v>2.5358927707454484</v>
      </c>
      <c r="CB155" s="16"/>
      <c r="CC155" s="8">
        <f t="shared" si="118"/>
        <v>7.7319536394813995E-2</v>
      </c>
      <c r="CD155" s="8">
        <f t="shared" si="100"/>
        <v>147.45126862229014</v>
      </c>
      <c r="CE155" s="6">
        <f t="shared" si="101"/>
        <v>2.8986256222901545</v>
      </c>
      <c r="CF155" s="17"/>
      <c r="CG155" s="8">
        <f t="shared" si="119"/>
        <v>4.8715824886135059E-2</v>
      </c>
      <c r="CH155" s="8">
        <f t="shared" si="102"/>
        <v>147.42266491078146</v>
      </c>
      <c r="CI155" s="6">
        <f t="shared" si="103"/>
        <v>2.8700219107814746</v>
      </c>
      <c r="CJ155" s="16"/>
      <c r="CK155" s="17"/>
      <c r="CL155" s="15"/>
      <c r="CM155" s="16"/>
      <c r="CN155" s="17"/>
      <c r="CO155" s="15"/>
      <c r="CP155" s="16"/>
      <c r="CQ155" s="17"/>
      <c r="CR155" s="15"/>
      <c r="CS155" s="16"/>
      <c r="CT155" s="17"/>
      <c r="CU155" s="15"/>
      <c r="CV155" s="16"/>
      <c r="CW155" s="17"/>
      <c r="CX155" s="15"/>
      <c r="CY155" s="16"/>
      <c r="CZ155" s="17"/>
      <c r="DA155" s="15"/>
      <c r="DB155" s="16"/>
      <c r="DC155" s="17"/>
      <c r="DD155" s="15"/>
      <c r="DE155" s="16"/>
      <c r="DF155" s="17"/>
    </row>
    <row r="156" spans="1:110" x14ac:dyDescent="0.2">
      <c r="A156" s="3">
        <v>44004</v>
      </c>
      <c r="B156" s="4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  <c r="W156" s="8">
        <f t="shared" si="104"/>
        <v>85.706482281941021</v>
      </c>
      <c r="X156" s="6">
        <f t="shared" si="80"/>
        <v>4.1333678465051017E-2</v>
      </c>
      <c r="Z156" s="8">
        <f t="shared" si="105"/>
        <v>86.873607626386374</v>
      </c>
      <c r="AA156" s="6">
        <f t="shared" si="81"/>
        <v>2.8278846077356656E-2</v>
      </c>
      <c r="AC156" s="24">
        <f t="shared" si="106"/>
        <v>87.211509910357663</v>
      </c>
      <c r="AD156" s="6">
        <f t="shared" si="82"/>
        <v>2.4499254020977638E-2</v>
      </c>
      <c r="AF156" s="8">
        <f t="shared" si="107"/>
        <v>87.218109731436627</v>
      </c>
      <c r="AG156" s="6">
        <f t="shared" si="83"/>
        <v>2.4425431994590577E-2</v>
      </c>
      <c r="AH156" s="9"/>
      <c r="AI156" s="9"/>
      <c r="AJ156" s="9"/>
      <c r="AK156" s="9"/>
      <c r="AL156" s="8">
        <f t="shared" si="108"/>
        <v>147.5888074847098</v>
      </c>
      <c r="AM156" s="6">
        <f t="shared" si="84"/>
        <v>2.4032922939819717E-2</v>
      </c>
      <c r="AO156" s="8">
        <f t="shared" si="109"/>
        <v>146.63993975388667</v>
      </c>
      <c r="AP156" s="6">
        <f t="shared" si="85"/>
        <v>1.7449281453464065E-2</v>
      </c>
      <c r="AR156" s="24">
        <f t="shared" si="110"/>
        <v>145.96329604294766</v>
      </c>
      <c r="AS156" s="6">
        <f t="shared" si="86"/>
        <v>1.2754444162543482E-2</v>
      </c>
      <c r="AU156" s="8">
        <f t="shared" si="111"/>
        <v>145.12738744176025</v>
      </c>
      <c r="AV156" s="6">
        <f t="shared" si="87"/>
        <v>6.9545603991817946E-3</v>
      </c>
      <c r="BB156" s="8">
        <f t="shared" si="112"/>
        <v>0.41283265741695935</v>
      </c>
      <c r="BC156" s="8">
        <f t="shared" si="88"/>
        <v>87.624342567774619</v>
      </c>
      <c r="BD156" s="6">
        <f t="shared" si="89"/>
        <v>1.77744443222538</v>
      </c>
      <c r="BF156" s="8">
        <f t="shared" si="113"/>
        <v>0.32796398150153505</v>
      </c>
      <c r="BG156" s="8">
        <f t="shared" si="90"/>
        <v>87.539473891859203</v>
      </c>
      <c r="BH156" s="6">
        <f t="shared" si="91"/>
        <v>1.8623131081407962</v>
      </c>
      <c r="BI156" s="16"/>
      <c r="BJ156" s="8">
        <f t="shared" si="114"/>
        <v>9.7685148427149482E-2</v>
      </c>
      <c r="BK156" s="8">
        <f t="shared" si="92"/>
        <v>87.309195058784809</v>
      </c>
      <c r="BL156" s="6">
        <f t="shared" si="93"/>
        <v>2.0925919412151899</v>
      </c>
      <c r="BM156" s="17"/>
      <c r="BN156" s="8">
        <f t="shared" si="115"/>
        <v>-3.458836310479451E-2</v>
      </c>
      <c r="BO156" s="8">
        <f t="shared" si="94"/>
        <v>87.176921547252874</v>
      </c>
      <c r="BP156" s="6">
        <f t="shared" si="95"/>
        <v>2.2248654527471246</v>
      </c>
      <c r="BQ156" s="9"/>
      <c r="BR156" s="9"/>
      <c r="BS156" s="9"/>
      <c r="BT156" s="9"/>
      <c r="BU156" s="8">
        <f t="shared" si="116"/>
        <v>-0.51575459576661908</v>
      </c>
      <c r="BV156" s="8">
        <f t="shared" si="96"/>
        <v>145.44754144718104</v>
      </c>
      <c r="BW156" s="6">
        <f t="shared" si="97"/>
        <v>1.3224804471810501</v>
      </c>
      <c r="BY156" s="8">
        <f t="shared" si="117"/>
        <v>-0.65674242532316784</v>
      </c>
      <c r="BZ156" s="8">
        <f t="shared" si="98"/>
        <v>145.3065536176245</v>
      </c>
      <c r="CA156" s="6">
        <f t="shared" si="99"/>
        <v>1.1814926176245137</v>
      </c>
      <c r="CB156" s="16"/>
      <c r="CC156" s="8">
        <f t="shared" si="118"/>
        <v>-0.90474236597122681</v>
      </c>
      <c r="CD156" s="8">
        <f t="shared" si="100"/>
        <v>145.05855367697643</v>
      </c>
      <c r="CE156" s="6">
        <f t="shared" si="101"/>
        <v>0.93349267697644223</v>
      </c>
      <c r="CF156" s="17"/>
      <c r="CG156" s="8">
        <f t="shared" si="119"/>
        <v>-1.2355287788076152</v>
      </c>
      <c r="CH156" s="8">
        <f t="shared" si="102"/>
        <v>144.72776726414006</v>
      </c>
      <c r="CI156" s="6">
        <f t="shared" si="103"/>
        <v>0.60270626414006756</v>
      </c>
      <c r="CJ156" s="16"/>
      <c r="CK156" s="17"/>
      <c r="CL156" s="15"/>
      <c r="CM156" s="16"/>
      <c r="CN156" s="17"/>
      <c r="CO156" s="15"/>
      <c r="CP156" s="16"/>
      <c r="CQ156" s="17"/>
      <c r="CR156" s="15"/>
      <c r="CS156" s="16"/>
      <c r="CT156" s="17"/>
      <c r="CU156" s="15"/>
      <c r="CV156" s="16"/>
      <c r="CW156" s="17"/>
      <c r="CX156" s="15"/>
      <c r="CY156" s="16"/>
      <c r="CZ156" s="17"/>
      <c r="DA156" s="15"/>
      <c r="DB156" s="16"/>
      <c r="DC156" s="17"/>
      <c r="DD156" s="15"/>
      <c r="DE156" s="16"/>
      <c r="DF156" s="17"/>
    </row>
    <row r="157" spans="1:110" x14ac:dyDescent="0.2">
      <c r="A157" s="3">
        <v>44005</v>
      </c>
      <c r="B157" s="4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  <c r="W157" s="8">
        <f t="shared" si="104"/>
        <v>86.371637131191633</v>
      </c>
      <c r="X157" s="6">
        <f t="shared" si="80"/>
        <v>5.408401172405837E-2</v>
      </c>
      <c r="Z157" s="8">
        <f t="shared" si="105"/>
        <v>87.707906819678868</v>
      </c>
      <c r="AA157" s="6">
        <f t="shared" si="81"/>
        <v>3.9449591155316877E-2</v>
      </c>
      <c r="AC157" s="24">
        <f t="shared" si="106"/>
        <v>88.306648455178831</v>
      </c>
      <c r="AD157" s="6">
        <f t="shared" si="82"/>
        <v>3.2892354258143727E-2</v>
      </c>
      <c r="AF157" s="8">
        <f t="shared" si="107"/>
        <v>88.965051546287327</v>
      </c>
      <c r="AG157" s="6">
        <f t="shared" si="83"/>
        <v>2.5681723184150605E-2</v>
      </c>
      <c r="AH157" s="9"/>
      <c r="AI157" s="9"/>
      <c r="AJ157" s="9"/>
      <c r="AK157" s="9"/>
      <c r="AL157" s="8">
        <f t="shared" si="108"/>
        <v>146.96533311746205</v>
      </c>
      <c r="AM157" s="6">
        <f t="shared" si="84"/>
        <v>2.0270093636180726E-2</v>
      </c>
      <c r="AO157" s="8">
        <f t="shared" si="109"/>
        <v>145.81002976510405</v>
      </c>
      <c r="AP157" s="6">
        <f t="shared" si="85"/>
        <v>1.2249688861223348E-2</v>
      </c>
      <c r="AR157" s="24">
        <f t="shared" si="110"/>
        <v>145.04417852147384</v>
      </c>
      <c r="AS157" s="6">
        <f t="shared" si="86"/>
        <v>6.9329580140550249E-3</v>
      </c>
      <c r="AU157" s="8">
        <f t="shared" si="111"/>
        <v>144.32552628835205</v>
      </c>
      <c r="AV157" s="6">
        <f t="shared" si="87"/>
        <v>1.9438945007366109E-3</v>
      </c>
      <c r="BB157" s="8">
        <f t="shared" si="112"/>
        <v>0.54929383489780115</v>
      </c>
      <c r="BC157" s="8">
        <f t="shared" si="88"/>
        <v>88.855942290076626</v>
      </c>
      <c r="BD157" s="6">
        <f t="shared" si="89"/>
        <v>2.4541087099233749</v>
      </c>
      <c r="BF157" s="8">
        <f t="shared" si="113"/>
        <v>0.58113158739701398</v>
      </c>
      <c r="BG157" s="8">
        <f t="shared" si="90"/>
        <v>88.887780042575841</v>
      </c>
      <c r="BH157" s="6">
        <f t="shared" si="91"/>
        <v>2.4222709574241605</v>
      </c>
      <c r="BI157" s="16"/>
      <c r="BJ157" s="8">
        <f t="shared" si="114"/>
        <v>0.75600439004720188</v>
      </c>
      <c r="BK157" s="8">
        <f t="shared" si="92"/>
        <v>89.062652845226026</v>
      </c>
      <c r="BL157" s="6">
        <f t="shared" si="93"/>
        <v>2.2473981547739754</v>
      </c>
      <c r="BM157" s="17"/>
      <c r="BN157" s="8">
        <f t="shared" si="115"/>
        <v>0.95957131587005262</v>
      </c>
      <c r="BO157" s="8">
        <f t="shared" si="94"/>
        <v>89.266219771048881</v>
      </c>
      <c r="BP157" s="6">
        <f t="shared" si="95"/>
        <v>2.0438312289511202</v>
      </c>
      <c r="BQ157" s="9"/>
      <c r="BR157" s="9"/>
      <c r="BS157" s="9"/>
      <c r="BT157" s="9"/>
      <c r="BU157" s="8">
        <f t="shared" si="116"/>
        <v>-0.59642718090805968</v>
      </c>
      <c r="BV157" s="8">
        <f t="shared" si="96"/>
        <v>144.44775134056579</v>
      </c>
      <c r="BW157" s="6">
        <f t="shared" si="97"/>
        <v>0.40223434056579777</v>
      </c>
      <c r="BY157" s="8">
        <f t="shared" si="117"/>
        <v>-0.74332620705288377</v>
      </c>
      <c r="BZ157" s="8">
        <f t="shared" si="98"/>
        <v>144.30085231442095</v>
      </c>
      <c r="CA157" s="6">
        <f t="shared" si="99"/>
        <v>0.25533531442096091</v>
      </c>
      <c r="CB157" s="16"/>
      <c r="CC157" s="8">
        <f t="shared" si="118"/>
        <v>-0.91422996860293981</v>
      </c>
      <c r="CD157" s="8">
        <f t="shared" si="100"/>
        <v>144.1299485528709</v>
      </c>
      <c r="CE157" s="6">
        <f t="shared" si="101"/>
        <v>8.4431552870910309E-2</v>
      </c>
      <c r="CF157" s="17"/>
      <c r="CG157" s="8">
        <f t="shared" si="119"/>
        <v>-0.95708687235387746</v>
      </c>
      <c r="CH157" s="8">
        <f t="shared" si="102"/>
        <v>144.08709164911997</v>
      </c>
      <c r="CI157" s="6">
        <f t="shared" si="103"/>
        <v>4.1574649119979767E-2</v>
      </c>
      <c r="CJ157" s="16"/>
      <c r="CK157" s="17"/>
      <c r="CL157" s="15"/>
      <c r="CM157" s="16"/>
      <c r="CN157" s="17"/>
      <c r="CO157" s="15"/>
      <c r="CP157" s="16"/>
      <c r="CQ157" s="17"/>
      <c r="CR157" s="15"/>
      <c r="CS157" s="16"/>
      <c r="CT157" s="17"/>
      <c r="CU157" s="15"/>
      <c r="CV157" s="16"/>
      <c r="CW157" s="17"/>
      <c r="CX157" s="15"/>
      <c r="CY157" s="16"/>
      <c r="CZ157" s="17"/>
      <c r="DA157" s="15"/>
      <c r="DB157" s="16"/>
      <c r="DC157" s="17"/>
      <c r="DD157" s="15"/>
      <c r="DE157" s="16"/>
      <c r="DF157" s="17"/>
    </row>
    <row r="158" spans="1:110" x14ac:dyDescent="0.2">
      <c r="A158" s="3">
        <v>44006</v>
      </c>
      <c r="B158" s="4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  <c r="W158" s="8">
        <f t="shared" si="104"/>
        <v>87.260551627577144</v>
      </c>
      <c r="X158" s="6">
        <f t="shared" si="80"/>
        <v>2.7176567991408905E-2</v>
      </c>
      <c r="Z158" s="8">
        <f t="shared" si="105"/>
        <v>88.896614399184841</v>
      </c>
      <c r="AA158" s="6">
        <f t="shared" si="81"/>
        <v>8.9369377029167672E-3</v>
      </c>
      <c r="AC158" s="24">
        <f t="shared" si="106"/>
        <v>89.808349727589416</v>
      </c>
      <c r="AD158" s="6">
        <f t="shared" si="82"/>
        <v>1.2275349564757655E-3</v>
      </c>
      <c r="AF158" s="8">
        <f t="shared" si="107"/>
        <v>90.841051109257478</v>
      </c>
      <c r="AG158" s="6">
        <f t="shared" si="83"/>
        <v>1.2740596513112093E-2</v>
      </c>
      <c r="AH158" s="9"/>
      <c r="AI158" s="9"/>
      <c r="AJ158" s="9"/>
      <c r="AK158" s="9"/>
      <c r="AL158" s="8">
        <f t="shared" si="108"/>
        <v>146.4397662163189</v>
      </c>
      <c r="AM158" s="6">
        <f t="shared" si="84"/>
        <v>6.4458101689892522E-2</v>
      </c>
      <c r="AO158" s="8">
        <f t="shared" si="109"/>
        <v>145.22774055261971</v>
      </c>
      <c r="AP158" s="6">
        <f t="shared" si="85"/>
        <v>5.5647991085953946E-2</v>
      </c>
      <c r="AR158" s="24">
        <f t="shared" si="110"/>
        <v>144.5448477607369</v>
      </c>
      <c r="AS158" s="6">
        <f t="shared" si="86"/>
        <v>5.0684101947866274E-2</v>
      </c>
      <c r="AU158" s="8">
        <f t="shared" si="111"/>
        <v>144.10151885767038</v>
      </c>
      <c r="AV158" s="6">
        <f t="shared" si="87"/>
        <v>4.7461582172156215E-2</v>
      </c>
      <c r="BB158" s="8">
        <f t="shared" si="112"/>
        <v>0.73977532240035804</v>
      </c>
      <c r="BC158" s="8">
        <f t="shared" si="88"/>
        <v>90.548125049989778</v>
      </c>
      <c r="BD158" s="6">
        <f t="shared" si="89"/>
        <v>0.84988304998978492</v>
      </c>
      <c r="BF158" s="8">
        <f t="shared" si="113"/>
        <v>0.88491958345149246</v>
      </c>
      <c r="BG158" s="8">
        <f t="shared" si="90"/>
        <v>90.693269311040908</v>
      </c>
      <c r="BH158" s="6">
        <f t="shared" si="91"/>
        <v>0.99502731104091424</v>
      </c>
      <c r="BI158" s="16"/>
      <c r="BJ158" s="8">
        <f t="shared" si="114"/>
        <v>1.2481643324070351</v>
      </c>
      <c r="BK158" s="8">
        <f t="shared" si="92"/>
        <v>91.056514059996445</v>
      </c>
      <c r="BL158" s="6">
        <f t="shared" si="93"/>
        <v>1.3582720599964517</v>
      </c>
      <c r="BM158" s="17"/>
      <c r="BN158" s="8">
        <f t="shared" si="115"/>
        <v>1.4366456776257215</v>
      </c>
      <c r="BO158" s="8">
        <f t="shared" si="94"/>
        <v>91.244995405215136</v>
      </c>
      <c r="BP158" s="6">
        <f t="shared" si="95"/>
        <v>1.5467534052151422</v>
      </c>
      <c r="BQ158" s="9"/>
      <c r="BR158" s="9"/>
      <c r="BS158" s="9"/>
      <c r="BT158" s="9"/>
      <c r="BU158" s="8">
        <f t="shared" si="116"/>
        <v>-0.57700789687383558</v>
      </c>
      <c r="BV158" s="8">
        <f t="shared" si="96"/>
        <v>143.96783986386308</v>
      </c>
      <c r="BW158" s="6">
        <f t="shared" si="97"/>
        <v>6.3957118638630845</v>
      </c>
      <c r="BY158" s="8">
        <f t="shared" si="117"/>
        <v>-0.66280770976862191</v>
      </c>
      <c r="BZ158" s="8">
        <f t="shared" si="98"/>
        <v>143.88204005096827</v>
      </c>
      <c r="CA158" s="6">
        <f t="shared" si="99"/>
        <v>6.3099120509682791</v>
      </c>
      <c r="CB158" s="16"/>
      <c r="CC158" s="8">
        <f t="shared" si="118"/>
        <v>-0.64039649141137911</v>
      </c>
      <c r="CD158" s="8">
        <f t="shared" si="100"/>
        <v>143.90445126932553</v>
      </c>
      <c r="CE158" s="6">
        <f t="shared" si="101"/>
        <v>6.332323269325542</v>
      </c>
      <c r="CF158" s="17"/>
      <c r="CG158" s="8">
        <f t="shared" si="119"/>
        <v>-0.55426149413097148</v>
      </c>
      <c r="CH158" s="8">
        <f t="shared" si="102"/>
        <v>143.99058626660593</v>
      </c>
      <c r="CI158" s="6">
        <f t="shared" si="103"/>
        <v>6.4184582666059384</v>
      </c>
      <c r="CJ158" s="16"/>
      <c r="CK158" s="17"/>
      <c r="CL158" s="15"/>
      <c r="CM158" s="16"/>
      <c r="CN158" s="17"/>
      <c r="CO158" s="15"/>
      <c r="CP158" s="16"/>
      <c r="CQ158" s="17"/>
      <c r="CR158" s="15"/>
      <c r="CS158" s="16"/>
      <c r="CT158" s="17"/>
      <c r="CU158" s="15"/>
      <c r="CV158" s="16"/>
      <c r="CW158" s="17"/>
      <c r="CX158" s="15"/>
      <c r="CY158" s="16"/>
      <c r="CZ158" s="17"/>
      <c r="DA158" s="15"/>
      <c r="DB158" s="16"/>
      <c r="DC158" s="17"/>
      <c r="DD158" s="15"/>
      <c r="DE158" s="16"/>
      <c r="DF158" s="17"/>
    </row>
    <row r="159" spans="1:110" x14ac:dyDescent="0.2">
      <c r="A159" s="3">
        <v>44007</v>
      </c>
      <c r="B159" s="4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  <c r="W159" s="8">
        <f t="shared" si="104"/>
        <v>87.699335894613256</v>
      </c>
      <c r="X159" s="6">
        <f t="shared" si="80"/>
        <v>3.5094464366393047E-2</v>
      </c>
      <c r="Z159" s="8">
        <f t="shared" si="105"/>
        <v>89.161151507453837</v>
      </c>
      <c r="AA159" s="6">
        <f t="shared" si="81"/>
        <v>1.9010944890253564E-2</v>
      </c>
      <c r="AC159" s="24">
        <f t="shared" si="106"/>
        <v>89.753295863794705</v>
      </c>
      <c r="AD159" s="6">
        <f t="shared" si="82"/>
        <v>1.2495919873255724E-2</v>
      </c>
      <c r="AF159" s="8">
        <f t="shared" si="107"/>
        <v>89.926803821851493</v>
      </c>
      <c r="AG159" s="6">
        <f t="shared" si="83"/>
        <v>1.0586911241689083E-2</v>
      </c>
      <c r="AH159" s="9"/>
      <c r="AI159" s="9"/>
      <c r="AJ159" s="9"/>
      <c r="AK159" s="9"/>
      <c r="AL159" s="8">
        <f t="shared" si="108"/>
        <v>144.8435913373815</v>
      </c>
      <c r="AM159" s="6">
        <f t="shared" si="84"/>
        <v>2.248059825083001E-2</v>
      </c>
      <c r="AO159" s="8">
        <f t="shared" si="109"/>
        <v>142.70138841025519</v>
      </c>
      <c r="AP159" s="6">
        <f t="shared" si="85"/>
        <v>7.3583487244369703E-3</v>
      </c>
      <c r="AR159" s="24">
        <f t="shared" si="110"/>
        <v>141.05848788036843</v>
      </c>
      <c r="AS159" s="6">
        <f t="shared" si="86"/>
        <v>4.2392228433130548E-3</v>
      </c>
      <c r="AU159" s="8">
        <f t="shared" si="111"/>
        <v>138.87800617153408</v>
      </c>
      <c r="AV159" s="6">
        <f t="shared" si="87"/>
        <v>1.9631690135364688E-2</v>
      </c>
      <c r="BB159" s="8">
        <f t="shared" si="112"/>
        <v>0.58080948516134423</v>
      </c>
      <c r="BC159" s="8">
        <f t="shared" si="88"/>
        <v>90.334105348956044</v>
      </c>
      <c r="BD159" s="6">
        <f t="shared" si="89"/>
        <v>0.55493265104395562</v>
      </c>
      <c r="BF159" s="8">
        <f t="shared" si="113"/>
        <v>0.57472834586024513</v>
      </c>
      <c r="BG159" s="8">
        <f t="shared" si="90"/>
        <v>90.328024209654956</v>
      </c>
      <c r="BH159" s="6">
        <f t="shared" si="91"/>
        <v>0.56101379034504362</v>
      </c>
      <c r="BI159" s="16"/>
      <c r="BJ159" s="8">
        <f t="shared" si="114"/>
        <v>0.38804032291388235</v>
      </c>
      <c r="BK159" s="8">
        <f t="shared" si="92"/>
        <v>90.141336186708585</v>
      </c>
      <c r="BL159" s="6">
        <f t="shared" si="93"/>
        <v>0.74770181329141394</v>
      </c>
      <c r="BM159" s="17"/>
      <c r="BN159" s="8">
        <f t="shared" si="115"/>
        <v>0.12395008117574058</v>
      </c>
      <c r="BO159" s="8">
        <f t="shared" si="94"/>
        <v>89.87724594497044</v>
      </c>
      <c r="BP159" s="6">
        <f t="shared" si="95"/>
        <v>1.0117920550295594</v>
      </c>
      <c r="BQ159" s="9"/>
      <c r="BR159" s="9"/>
      <c r="BS159" s="9"/>
      <c r="BT159" s="9"/>
      <c r="BU159" s="8">
        <f t="shared" si="116"/>
        <v>-1.1588782935727622</v>
      </c>
      <c r="BV159" s="8">
        <f t="shared" si="96"/>
        <v>139.89960958679566</v>
      </c>
      <c r="BW159" s="6">
        <f t="shared" si="97"/>
        <v>1.7594024132043273</v>
      </c>
      <c r="BY159" s="8">
        <f t="shared" si="117"/>
        <v>-1.5945799260665712</v>
      </c>
      <c r="BZ159" s="8">
        <f t="shared" si="98"/>
        <v>139.46390795430187</v>
      </c>
      <c r="CA159" s="6">
        <f t="shared" si="99"/>
        <v>2.1951040456981161</v>
      </c>
      <c r="CB159" s="16"/>
      <c r="CC159" s="8">
        <f t="shared" si="118"/>
        <v>-2.518732328123058</v>
      </c>
      <c r="CD159" s="8">
        <f t="shared" si="100"/>
        <v>138.53975555224537</v>
      </c>
      <c r="CE159" s="6">
        <f t="shared" si="101"/>
        <v>3.1192564477546227</v>
      </c>
      <c r="CF159" s="17"/>
      <c r="CG159" s="8">
        <f t="shared" si="119"/>
        <v>-3.1345080740199682</v>
      </c>
      <c r="CH159" s="8">
        <f t="shared" si="102"/>
        <v>137.92397980634846</v>
      </c>
      <c r="CI159" s="6">
        <f t="shared" si="103"/>
        <v>3.7350321936515343</v>
      </c>
      <c r="CJ159" s="16"/>
      <c r="CK159" s="17"/>
      <c r="CL159" s="15"/>
      <c r="CM159" s="16"/>
      <c r="CN159" s="17"/>
      <c r="CO159" s="15"/>
      <c r="CP159" s="16"/>
      <c r="CQ159" s="17"/>
      <c r="CR159" s="15"/>
      <c r="CS159" s="16"/>
      <c r="CT159" s="17"/>
      <c r="CU159" s="15"/>
      <c r="CV159" s="16"/>
      <c r="CW159" s="17"/>
      <c r="CX159" s="15"/>
      <c r="CY159" s="16"/>
      <c r="CZ159" s="17"/>
      <c r="DA159" s="15"/>
      <c r="DB159" s="16"/>
      <c r="DC159" s="17"/>
      <c r="DD159" s="15"/>
      <c r="DE159" s="16"/>
      <c r="DF159" s="17"/>
    </row>
    <row r="160" spans="1:110" x14ac:dyDescent="0.2">
      <c r="A160" s="3">
        <v>44008</v>
      </c>
      <c r="B160" s="4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  <c r="W160" s="8">
        <f t="shared" si="104"/>
        <v>88.273482273582886</v>
      </c>
      <c r="X160" s="6">
        <f t="shared" si="80"/>
        <v>2.0100397239011217E-3</v>
      </c>
      <c r="Z160" s="8">
        <f t="shared" si="105"/>
        <v>89.731354049994067</v>
      </c>
      <c r="AA160" s="6">
        <f t="shared" si="81"/>
        <v>1.8558635281360945E-2</v>
      </c>
      <c r="AC160" s="24">
        <f t="shared" si="106"/>
        <v>90.321166931897352</v>
      </c>
      <c r="AD160" s="6">
        <f t="shared" si="82"/>
        <v>2.5253719852669897E-2</v>
      </c>
      <c r="AF160" s="8">
        <f t="shared" si="107"/>
        <v>90.696591164370304</v>
      </c>
      <c r="AG160" s="6">
        <f t="shared" si="83"/>
        <v>2.9515235773472249E-2</v>
      </c>
      <c r="AH160" s="9"/>
      <c r="AI160" s="9"/>
      <c r="AJ160" s="9"/>
      <c r="AK160" s="9"/>
      <c r="AL160" s="8">
        <f t="shared" si="108"/>
        <v>144.27036705665284</v>
      </c>
      <c r="AM160" s="6">
        <f t="shared" si="84"/>
        <v>4.9751258311467164E-2</v>
      </c>
      <c r="AO160" s="8">
        <f t="shared" si="109"/>
        <v>142.35740419487098</v>
      </c>
      <c r="AP160" s="6">
        <f t="shared" si="85"/>
        <v>3.583200924994609E-2</v>
      </c>
      <c r="AR160" s="24">
        <f t="shared" si="110"/>
        <v>141.35874994018423</v>
      </c>
      <c r="AS160" s="6">
        <f t="shared" si="86"/>
        <v>2.8565523540764696E-2</v>
      </c>
      <c r="AU160" s="8">
        <f t="shared" si="111"/>
        <v>141.10281083430681</v>
      </c>
      <c r="AV160" s="6">
        <f t="shared" si="87"/>
        <v>2.670323952550031E-2</v>
      </c>
      <c r="BB160" s="8">
        <f t="shared" si="112"/>
        <v>0.57822180174960491</v>
      </c>
      <c r="BC160" s="8">
        <f t="shared" si="88"/>
        <v>90.899388733646958</v>
      </c>
      <c r="BD160" s="6">
        <f t="shared" si="89"/>
        <v>2.8029837336469541</v>
      </c>
      <c r="BF160" s="8">
        <f t="shared" si="113"/>
        <v>0.57246544420023782</v>
      </c>
      <c r="BG160" s="8">
        <f t="shared" si="90"/>
        <v>90.893632376097585</v>
      </c>
      <c r="BH160" s="6">
        <f t="shared" si="91"/>
        <v>2.797227376097581</v>
      </c>
      <c r="BI160" s="16"/>
      <c r="BJ160" s="8">
        <f t="shared" si="114"/>
        <v>0.50672861473846731</v>
      </c>
      <c r="BK160" s="8">
        <f t="shared" si="92"/>
        <v>90.827895546635816</v>
      </c>
      <c r="BL160" s="6">
        <f t="shared" si="93"/>
        <v>2.7314905466358113</v>
      </c>
      <c r="BM160" s="17"/>
      <c r="BN160" s="8">
        <f t="shared" si="115"/>
        <v>0.51460054967141844</v>
      </c>
      <c r="BO160" s="8">
        <f t="shared" si="94"/>
        <v>90.835767481568766</v>
      </c>
      <c r="BP160" s="6">
        <f t="shared" si="95"/>
        <v>2.7393624815687616</v>
      </c>
      <c r="BQ160" s="9"/>
      <c r="BR160" s="9"/>
      <c r="BS160" s="9"/>
      <c r="BT160" s="9"/>
      <c r="BU160" s="8">
        <f t="shared" si="116"/>
        <v>-0.86705022289505107</v>
      </c>
      <c r="BV160" s="8">
        <f t="shared" si="96"/>
        <v>140.49169971728918</v>
      </c>
      <c r="BW160" s="6">
        <f t="shared" si="97"/>
        <v>3.0587927172891796</v>
      </c>
      <c r="BY160" s="8">
        <f t="shared" si="117"/>
        <v>-0.96928207072539074</v>
      </c>
      <c r="BZ160" s="8">
        <f t="shared" si="98"/>
        <v>140.38946786945883</v>
      </c>
      <c r="CA160" s="6">
        <f t="shared" si="99"/>
        <v>2.9565608694588263</v>
      </c>
      <c r="CB160" s="16"/>
      <c r="CC160" s="8">
        <f t="shared" si="118"/>
        <v>-0.65819603208341615</v>
      </c>
      <c r="CD160" s="8">
        <f t="shared" si="100"/>
        <v>140.7005539081008</v>
      </c>
      <c r="CE160" s="6">
        <f t="shared" si="101"/>
        <v>3.2676469081008008</v>
      </c>
      <c r="CF160" s="17"/>
      <c r="CG160" s="8">
        <f t="shared" si="119"/>
        <v>-0.11191035624449813</v>
      </c>
      <c r="CH160" s="8">
        <f t="shared" si="102"/>
        <v>141.24683958393973</v>
      </c>
      <c r="CI160" s="6">
        <f t="shared" si="103"/>
        <v>3.8139325839397316</v>
      </c>
      <c r="CJ160" s="16"/>
      <c r="CK160" s="17"/>
      <c r="CL160" s="15"/>
      <c r="CM160" s="16"/>
      <c r="CN160" s="17"/>
      <c r="CO160" s="15"/>
      <c r="CP160" s="16"/>
      <c r="CQ160" s="17"/>
      <c r="CR160" s="15"/>
      <c r="CS160" s="16"/>
      <c r="CT160" s="17"/>
      <c r="CU160" s="15"/>
      <c r="CV160" s="16"/>
      <c r="CW160" s="17"/>
      <c r="CX160" s="15"/>
      <c r="CY160" s="16"/>
      <c r="CZ160" s="17"/>
      <c r="DA160" s="15"/>
      <c r="DB160" s="16"/>
      <c r="DC160" s="17"/>
      <c r="DD160" s="15"/>
      <c r="DE160" s="16"/>
      <c r="DF160" s="17"/>
    </row>
    <row r="161" spans="1:110" x14ac:dyDescent="0.2">
      <c r="A161" s="3">
        <v>44011</v>
      </c>
      <c r="B161" s="4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  <c r="W161" s="8">
        <f t="shared" si="104"/>
        <v>88.241608364337964</v>
      </c>
      <c r="X161" s="6">
        <f t="shared" si="80"/>
        <v>2.0916365143052566E-2</v>
      </c>
      <c r="Z161" s="8">
        <f t="shared" si="105"/>
        <v>89.191820863496019</v>
      </c>
      <c r="AA161" s="6">
        <f t="shared" si="81"/>
        <v>1.0373294534899862E-2</v>
      </c>
      <c r="AC161" s="24">
        <f t="shared" si="106"/>
        <v>89.208785965948678</v>
      </c>
      <c r="AD161" s="6">
        <f t="shared" si="82"/>
        <v>1.0185058458031363E-2</v>
      </c>
      <c r="AF161" s="8">
        <f t="shared" si="107"/>
        <v>88.616442232874064</v>
      </c>
      <c r="AG161" s="6">
        <f t="shared" si="83"/>
        <v>1.6757400757923185E-2</v>
      </c>
      <c r="AH161" s="9"/>
      <c r="AI161" s="9"/>
      <c r="AJ161" s="9"/>
      <c r="AK161" s="9"/>
      <c r="AL161" s="8">
        <f t="shared" si="108"/>
        <v>143.03962424645533</v>
      </c>
      <c r="AM161" s="6">
        <f t="shared" si="84"/>
        <v>4.2475151036501547E-3</v>
      </c>
      <c r="AO161" s="8">
        <f t="shared" si="109"/>
        <v>140.73232012056354</v>
      </c>
      <c r="AP161" s="6">
        <f t="shared" si="85"/>
        <v>1.1951523779609842E-2</v>
      </c>
      <c r="AR161" s="24">
        <f t="shared" si="110"/>
        <v>139.39582847009211</v>
      </c>
      <c r="AS161" s="6">
        <f t="shared" si="86"/>
        <v>2.1334716905384361E-2</v>
      </c>
      <c r="AU161" s="8">
        <f t="shared" si="111"/>
        <v>138.16688776686135</v>
      </c>
      <c r="AV161" s="6">
        <f t="shared" si="87"/>
        <v>2.9962820159506333E-2</v>
      </c>
      <c r="BB161" s="8">
        <f t="shared" si="112"/>
        <v>0.24010124820994916</v>
      </c>
      <c r="BC161" s="8">
        <f t="shared" si="88"/>
        <v>89.448887214158631</v>
      </c>
      <c r="BD161" s="6">
        <f t="shared" si="89"/>
        <v>0.67784478584137275</v>
      </c>
      <c r="BF161" s="8">
        <f t="shared" si="113"/>
        <v>1.6466128851096884E-2</v>
      </c>
      <c r="BG161" s="8">
        <f t="shared" si="90"/>
        <v>89.225252094799771</v>
      </c>
      <c r="BH161" s="6">
        <f t="shared" si="91"/>
        <v>0.90147990520023313</v>
      </c>
      <c r="BI161" s="16"/>
      <c r="BJ161" s="8">
        <f t="shared" si="114"/>
        <v>-0.56188370851504588</v>
      </c>
      <c r="BK161" s="8">
        <f t="shared" si="92"/>
        <v>88.646902257433638</v>
      </c>
      <c r="BL161" s="6">
        <f t="shared" si="93"/>
        <v>1.4798297425663662</v>
      </c>
      <c r="BM161" s="17"/>
      <c r="BN161" s="8">
        <f t="shared" si="115"/>
        <v>-0.91714318407426276</v>
      </c>
      <c r="BO161" s="8">
        <f t="shared" si="94"/>
        <v>88.291642781874415</v>
      </c>
      <c r="BP161" s="6">
        <f t="shared" si="95"/>
        <v>1.8350892181255887</v>
      </c>
      <c r="BQ161" s="9"/>
      <c r="BR161" s="9"/>
      <c r="BS161" s="9"/>
      <c r="BT161" s="9"/>
      <c r="BU161" s="8">
        <f t="shared" si="116"/>
        <v>-1.0862244723344634</v>
      </c>
      <c r="BV161" s="8">
        <f t="shared" si="96"/>
        <v>138.30960399775765</v>
      </c>
      <c r="BW161" s="6">
        <f t="shared" si="97"/>
        <v>4.1250270022423479</v>
      </c>
      <c r="BY161" s="8">
        <f t="shared" si="117"/>
        <v>-1.2971830725164089</v>
      </c>
      <c r="BZ161" s="8">
        <f t="shared" si="98"/>
        <v>138.09864539757569</v>
      </c>
      <c r="CA161" s="6">
        <f t="shared" si="99"/>
        <v>4.3359856024243015</v>
      </c>
      <c r="CB161" s="16"/>
      <c r="CC161" s="8">
        <f t="shared" si="118"/>
        <v>-1.5193148211691558</v>
      </c>
      <c r="CD161" s="8">
        <f t="shared" si="100"/>
        <v>137.87651364892295</v>
      </c>
      <c r="CE161" s="6">
        <f t="shared" si="101"/>
        <v>4.5581173510770441</v>
      </c>
      <c r="CF161" s="17"/>
      <c r="CG161" s="8">
        <f t="shared" si="119"/>
        <v>-1.7408001364303989</v>
      </c>
      <c r="CH161" s="8">
        <f t="shared" si="102"/>
        <v>137.6550283336617</v>
      </c>
      <c r="CI161" s="6">
        <f t="shared" si="103"/>
        <v>4.7796026663382918</v>
      </c>
      <c r="CJ161" s="16"/>
      <c r="CK161" s="17"/>
      <c r="CL161" s="15"/>
      <c r="CM161" s="16"/>
      <c r="CN161" s="17"/>
      <c r="CO161" s="15"/>
      <c r="CP161" s="16"/>
      <c r="CQ161" s="17"/>
      <c r="CR161" s="15"/>
      <c r="CS161" s="16"/>
      <c r="CT161" s="17"/>
      <c r="CU161" s="15"/>
      <c r="CV161" s="16"/>
      <c r="CW161" s="17"/>
      <c r="CX161" s="15"/>
      <c r="CY161" s="16"/>
      <c r="CZ161" s="17"/>
      <c r="DA161" s="15"/>
      <c r="DB161" s="16"/>
      <c r="DC161" s="17"/>
      <c r="DD161" s="15"/>
      <c r="DE161" s="16"/>
      <c r="DF161" s="17"/>
    </row>
    <row r="162" spans="1:110" x14ac:dyDescent="0.2">
      <c r="A162" s="3">
        <v>44012</v>
      </c>
      <c r="B162" s="4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  <c r="W162" s="8">
        <f t="shared" si="104"/>
        <v>88.580930618757137</v>
      </c>
      <c r="X162" s="6">
        <f t="shared" si="80"/>
        <v>2.5287841110106239E-2</v>
      </c>
      <c r="Z162" s="8">
        <f t="shared" si="105"/>
        <v>89.50034153854233</v>
      </c>
      <c r="AA162" s="6">
        <f t="shared" si="81"/>
        <v>1.5170979656169278E-2</v>
      </c>
      <c r="AC162" s="24">
        <f t="shared" si="106"/>
        <v>89.667758982974334</v>
      </c>
      <c r="AD162" s="6">
        <f t="shared" si="82"/>
        <v>1.3328779336548866E-2</v>
      </c>
      <c r="AF162" s="8">
        <f t="shared" si="107"/>
        <v>89.824674046574813</v>
      </c>
      <c r="AG162" s="6">
        <f t="shared" si="83"/>
        <v>1.1602143373977693E-2</v>
      </c>
      <c r="AH162" s="9"/>
      <c r="AI162" s="9"/>
      <c r="AJ162" s="9"/>
      <c r="AK162" s="9"/>
      <c r="AL162" s="8">
        <f t="shared" si="108"/>
        <v>142.93072546209339</v>
      </c>
      <c r="AM162" s="6">
        <f t="shared" si="84"/>
        <v>5.8861807001430412E-3</v>
      </c>
      <c r="AO162" s="8">
        <f t="shared" si="109"/>
        <v>141.29408271077756</v>
      </c>
      <c r="AP162" s="6">
        <f t="shared" si="85"/>
        <v>1.7269381695449729E-2</v>
      </c>
      <c r="AR162" s="24">
        <f t="shared" si="110"/>
        <v>140.91522973504607</v>
      </c>
      <c r="AS162" s="6">
        <f t="shared" si="86"/>
        <v>1.9904385313040909E-2</v>
      </c>
      <c r="AU162" s="8">
        <f t="shared" si="111"/>
        <v>141.58108235337227</v>
      </c>
      <c r="AV162" s="6">
        <f t="shared" si="87"/>
        <v>1.5273237689917582E-2</v>
      </c>
      <c r="BB162" s="8">
        <f t="shared" si="112"/>
        <v>0.28387560197309053</v>
      </c>
      <c r="BC162" s="8">
        <f t="shared" si="88"/>
        <v>89.951634584947428</v>
      </c>
      <c r="BD162" s="6">
        <f t="shared" si="89"/>
        <v>0.92743141505256688</v>
      </c>
      <c r="BF162" s="8">
        <f t="shared" si="113"/>
        <v>0.16249340194870135</v>
      </c>
      <c r="BG162" s="8">
        <f t="shared" si="90"/>
        <v>89.830252384923028</v>
      </c>
      <c r="BH162" s="6">
        <f t="shared" si="91"/>
        <v>1.0488136150769662</v>
      </c>
      <c r="BI162" s="16"/>
      <c r="BJ162" s="8">
        <f t="shared" si="114"/>
        <v>0.11188173034181728</v>
      </c>
      <c r="BK162" s="8">
        <f t="shared" si="92"/>
        <v>89.779640713316155</v>
      </c>
      <c r="BL162" s="6">
        <f t="shared" si="93"/>
        <v>1.0994252866838394</v>
      </c>
      <c r="BM162" s="17"/>
      <c r="BN162" s="8">
        <f t="shared" si="115"/>
        <v>0.29383907289366562</v>
      </c>
      <c r="BO162" s="8">
        <f t="shared" si="94"/>
        <v>89.961598055867995</v>
      </c>
      <c r="BP162" s="6">
        <f t="shared" si="95"/>
        <v>0.9174679441319995</v>
      </c>
      <c r="BQ162" s="9"/>
      <c r="BR162" s="9"/>
      <c r="BS162" s="9"/>
      <c r="BT162" s="9"/>
      <c r="BU162" s="8">
        <f t="shared" si="116"/>
        <v>-0.5650993248767795</v>
      </c>
      <c r="BV162" s="8">
        <f t="shared" si="96"/>
        <v>140.3501304101693</v>
      </c>
      <c r="BW162" s="6">
        <f t="shared" si="97"/>
        <v>3.4268925898307145</v>
      </c>
      <c r="BY162" s="8">
        <f t="shared" si="117"/>
        <v>-0.36771024115118833</v>
      </c>
      <c r="BZ162" s="8">
        <f t="shared" si="98"/>
        <v>140.54751949389487</v>
      </c>
      <c r="CA162" s="6">
        <f t="shared" si="99"/>
        <v>3.2295035061051465</v>
      </c>
      <c r="CB162" s="16"/>
      <c r="CC162" s="8">
        <f t="shared" si="118"/>
        <v>0.48623779567209813</v>
      </c>
      <c r="CD162" s="8">
        <f t="shared" si="100"/>
        <v>141.40146753071818</v>
      </c>
      <c r="CE162" s="6">
        <f t="shared" si="101"/>
        <v>2.375555469281835</v>
      </c>
      <c r="CF162" s="17"/>
      <c r="CG162" s="8">
        <f t="shared" si="119"/>
        <v>1.1281770967878335</v>
      </c>
      <c r="CH162" s="8">
        <f t="shared" si="102"/>
        <v>142.04340683183389</v>
      </c>
      <c r="CI162" s="6">
        <f t="shared" si="103"/>
        <v>1.7336161681661224</v>
      </c>
      <c r="CJ162" s="16"/>
      <c r="CK162" s="17"/>
      <c r="CL162" s="15"/>
      <c r="CM162" s="16"/>
      <c r="CN162" s="17"/>
      <c r="CO162" s="15"/>
      <c r="CP162" s="16"/>
      <c r="CQ162" s="17"/>
      <c r="CR162" s="15"/>
      <c r="CS162" s="16"/>
      <c r="CT162" s="17"/>
      <c r="CU162" s="15"/>
      <c r="CV162" s="16"/>
      <c r="CW162" s="17"/>
      <c r="CX162" s="15"/>
      <c r="CY162" s="16"/>
      <c r="CZ162" s="17"/>
      <c r="DA162" s="15"/>
      <c r="DB162" s="16"/>
      <c r="DC162" s="17"/>
      <c r="DD162" s="15"/>
      <c r="DE162" s="16"/>
      <c r="DF162" s="17"/>
    </row>
    <row r="163" spans="1:110" x14ac:dyDescent="0.2">
      <c r="A163" s="3">
        <v>44013</v>
      </c>
      <c r="B163" s="4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  <c r="W163" s="8">
        <f t="shared" si="104"/>
        <v>88.99459498738085</v>
      </c>
      <c r="X163" s="6">
        <f t="shared" si="80"/>
        <v>1.8880325550198519E-2</v>
      </c>
      <c r="Z163" s="8">
        <f t="shared" si="105"/>
        <v>89.95532061082335</v>
      </c>
      <c r="AA163" s="6">
        <f t="shared" si="81"/>
        <v>8.2888192790463947E-3</v>
      </c>
      <c r="AC163" s="24">
        <f t="shared" si="106"/>
        <v>90.273412491487164</v>
      </c>
      <c r="AD163" s="6">
        <f t="shared" si="82"/>
        <v>4.7820197655898773E-3</v>
      </c>
      <c r="AF163" s="8">
        <f t="shared" si="107"/>
        <v>90.668187609314955</v>
      </c>
      <c r="AG163" s="6">
        <f t="shared" si="83"/>
        <v>4.298269707464882E-4</v>
      </c>
      <c r="AH163" s="9"/>
      <c r="AI163" s="9"/>
      <c r="AJ163" s="9"/>
      <c r="AK163" s="9"/>
      <c r="AL163" s="8">
        <f t="shared" si="108"/>
        <v>143.0830590189166</v>
      </c>
      <c r="AM163" s="6">
        <f t="shared" si="84"/>
        <v>1.5119985509210966E-3</v>
      </c>
      <c r="AO163" s="8">
        <f t="shared" si="109"/>
        <v>142.11345300622096</v>
      </c>
      <c r="AP163" s="6">
        <f t="shared" si="85"/>
        <v>8.2782780563199869E-3</v>
      </c>
      <c r="AR163" s="24">
        <f t="shared" si="110"/>
        <v>142.34612636752303</v>
      </c>
      <c r="AS163" s="6">
        <f t="shared" si="86"/>
        <v>6.6545948536410379E-3</v>
      </c>
      <c r="AU163" s="8">
        <f t="shared" si="111"/>
        <v>143.33783487067447</v>
      </c>
      <c r="AV163" s="6">
        <f t="shared" si="87"/>
        <v>2.6592423590980375E-4</v>
      </c>
      <c r="BB163" s="8">
        <f t="shared" si="112"/>
        <v>0.34823118328103853</v>
      </c>
      <c r="BC163" s="8">
        <f t="shared" si="88"/>
        <v>90.621643674768208</v>
      </c>
      <c r="BD163" s="6">
        <f t="shared" si="89"/>
        <v>8.553232523179588E-2</v>
      </c>
      <c r="BF163" s="8">
        <f t="shared" si="113"/>
        <v>0.30873623711486392</v>
      </c>
      <c r="BG163" s="8">
        <f t="shared" si="90"/>
        <v>90.582148728602021</v>
      </c>
      <c r="BH163" s="6">
        <f t="shared" si="91"/>
        <v>0.12502727139798253</v>
      </c>
      <c r="BI163" s="16"/>
      <c r="BJ163" s="8">
        <f t="shared" si="114"/>
        <v>0.43777110393468588</v>
      </c>
      <c r="BK163" s="8">
        <f t="shared" si="92"/>
        <v>90.711183595421844</v>
      </c>
      <c r="BL163" s="6">
        <f t="shared" si="93"/>
        <v>4.0075954218394827E-3</v>
      </c>
      <c r="BM163" s="17"/>
      <c r="BN163" s="8">
        <f t="shared" si="115"/>
        <v>0.5682357762385305</v>
      </c>
      <c r="BO163" s="8">
        <f t="shared" si="94"/>
        <v>90.841648267725688</v>
      </c>
      <c r="BP163" s="6">
        <f t="shared" si="95"/>
        <v>0.13447226772568399</v>
      </c>
      <c r="BQ163" s="9"/>
      <c r="BR163" s="9"/>
      <c r="BS163" s="9"/>
      <c r="BT163" s="9"/>
      <c r="BU163" s="8">
        <f t="shared" si="116"/>
        <v>-0.16590013340603188</v>
      </c>
      <c r="BV163" s="8">
        <f t="shared" si="96"/>
        <v>142.18022623411699</v>
      </c>
      <c r="BW163" s="6">
        <f t="shared" si="97"/>
        <v>1.1195017658830011</v>
      </c>
      <c r="BY163" s="8">
        <f t="shared" si="117"/>
        <v>0.22583002714610015</v>
      </c>
      <c r="BZ163" s="8">
        <f t="shared" si="98"/>
        <v>142.57195639466912</v>
      </c>
      <c r="CA163" s="6">
        <f t="shared" si="99"/>
        <v>0.72777160533087226</v>
      </c>
      <c r="CB163" s="16"/>
      <c r="CC163" s="8">
        <f t="shared" si="118"/>
        <v>1.1097126279633061</v>
      </c>
      <c r="CD163" s="8">
        <f t="shared" si="100"/>
        <v>143.45583899548635</v>
      </c>
      <c r="CE163" s="6">
        <f t="shared" si="101"/>
        <v>0.15611099548635821</v>
      </c>
      <c r="CF163" s="17"/>
      <c r="CG163" s="8">
        <f t="shared" si="119"/>
        <v>1.3945702881942637</v>
      </c>
      <c r="CH163" s="8">
        <f t="shared" si="102"/>
        <v>143.7406966557173</v>
      </c>
      <c r="CI163" s="6">
        <f t="shared" si="103"/>
        <v>0.44096865571731314</v>
      </c>
      <c r="CJ163" s="16"/>
      <c r="CK163" s="17"/>
      <c r="CL163" s="15"/>
      <c r="CM163" s="16"/>
      <c r="CN163" s="17"/>
      <c r="CO163" s="15"/>
      <c r="CP163" s="16"/>
      <c r="CQ163" s="17"/>
      <c r="CR163" s="15"/>
      <c r="CS163" s="16"/>
      <c r="CT163" s="17"/>
      <c r="CU163" s="15"/>
      <c r="CV163" s="16"/>
      <c r="CW163" s="17"/>
      <c r="CX163" s="15"/>
      <c r="CY163" s="16"/>
      <c r="CZ163" s="17"/>
      <c r="DA163" s="15"/>
      <c r="DB163" s="16"/>
      <c r="DC163" s="17"/>
      <c r="DD163" s="15"/>
      <c r="DE163" s="16"/>
      <c r="DF163" s="17"/>
    </row>
    <row r="164" spans="1:110" x14ac:dyDescent="0.2">
      <c r="A164" s="3">
        <v>44014</v>
      </c>
      <c r="B164" s="4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  <c r="W164" s="8">
        <f t="shared" si="104"/>
        <v>89.302859569652298</v>
      </c>
      <c r="X164" s="6">
        <f t="shared" si="80"/>
        <v>1.5481866951162777E-2</v>
      </c>
      <c r="Z164" s="8">
        <f t="shared" si="105"/>
        <v>90.203432889251644</v>
      </c>
      <c r="AA164" s="6">
        <f t="shared" si="81"/>
        <v>5.5535089169610995E-3</v>
      </c>
      <c r="AC164" s="24">
        <f t="shared" si="106"/>
        <v>90.490294245743584</v>
      </c>
      <c r="AD164" s="6">
        <f t="shared" si="82"/>
        <v>2.3910098827949386E-3</v>
      </c>
      <c r="AF164" s="8">
        <f t="shared" si="107"/>
        <v>90.69937832186298</v>
      </c>
      <c r="AG164" s="6">
        <f t="shared" si="83"/>
        <v>8.5965394149454307E-5</v>
      </c>
      <c r="AH164" s="9"/>
      <c r="AI164" s="9"/>
      <c r="AJ164" s="9"/>
      <c r="AK164" s="9"/>
      <c r="AL164" s="8">
        <f t="shared" si="108"/>
        <v>143.12205943551163</v>
      </c>
      <c r="AM164" s="6">
        <f t="shared" si="84"/>
        <v>7.5071142969509235E-3</v>
      </c>
      <c r="AO164" s="8">
        <f t="shared" si="109"/>
        <v>142.50492375416803</v>
      </c>
      <c r="AP164" s="6">
        <f t="shared" si="85"/>
        <v>1.1786697581755514E-2</v>
      </c>
      <c r="AR164" s="24">
        <f t="shared" si="110"/>
        <v>142.82292718376152</v>
      </c>
      <c r="AS164" s="6">
        <f t="shared" si="86"/>
        <v>9.5814739932637664E-3</v>
      </c>
      <c r="AU164" s="8">
        <f t="shared" si="111"/>
        <v>143.3073493741349</v>
      </c>
      <c r="AV164" s="6">
        <f t="shared" si="87"/>
        <v>6.2222044332914186E-3</v>
      </c>
      <c r="BB164" s="8">
        <f t="shared" si="112"/>
        <v>0.32196129747611485</v>
      </c>
      <c r="BC164" s="8">
        <f t="shared" si="88"/>
        <v>90.812255543219706</v>
      </c>
      <c r="BD164" s="6">
        <f t="shared" si="89"/>
        <v>0.10507954321970203</v>
      </c>
      <c r="BF164" s="8">
        <f t="shared" si="113"/>
        <v>0.27842425777157737</v>
      </c>
      <c r="BG164" s="8">
        <f t="shared" si="90"/>
        <v>90.76871850351516</v>
      </c>
      <c r="BH164" s="6">
        <f t="shared" si="91"/>
        <v>6.1542503515156E-2</v>
      </c>
      <c r="BI164" s="16"/>
      <c r="BJ164" s="8">
        <f t="shared" si="114"/>
        <v>0.29198413314703031</v>
      </c>
      <c r="BK164" s="8">
        <f t="shared" si="92"/>
        <v>90.782278378890609</v>
      </c>
      <c r="BL164" s="6">
        <f t="shared" si="93"/>
        <v>7.5102378890605337E-2</v>
      </c>
      <c r="BM164" s="17"/>
      <c r="BN164" s="8">
        <f t="shared" si="115"/>
        <v>0.25904423689427314</v>
      </c>
      <c r="BO164" s="8">
        <f t="shared" si="94"/>
        <v>90.749338482637853</v>
      </c>
      <c r="BP164" s="6">
        <f t="shared" si="95"/>
        <v>4.2162482637849052E-2</v>
      </c>
      <c r="BQ164" s="9"/>
      <c r="BR164" s="9"/>
      <c r="BS164" s="9"/>
      <c r="BT164" s="9"/>
      <c r="BU164" s="8">
        <f t="shared" si="116"/>
        <v>-3.7359943477126609E-2</v>
      </c>
      <c r="BV164" s="8">
        <f t="shared" si="96"/>
        <v>142.78556724028439</v>
      </c>
      <c r="BW164" s="6">
        <f t="shared" si="97"/>
        <v>1.419052759715612</v>
      </c>
      <c r="BY164" s="8">
        <f t="shared" si="117"/>
        <v>0.30865038754659024</v>
      </c>
      <c r="BZ164" s="8">
        <f t="shared" si="98"/>
        <v>143.1315775713081</v>
      </c>
      <c r="CA164" s="6">
        <f t="shared" si="99"/>
        <v>1.073042428691906</v>
      </c>
      <c r="CB164" s="16"/>
      <c r="CC164" s="8">
        <f t="shared" si="118"/>
        <v>0.69199083222493041</v>
      </c>
      <c r="CD164" s="8">
        <f t="shared" si="100"/>
        <v>143.51491801598644</v>
      </c>
      <c r="CE164" s="6">
        <f t="shared" si="101"/>
        <v>0.68970198401356697</v>
      </c>
      <c r="CF164" s="17"/>
      <c r="CG164" s="8">
        <f t="shared" si="119"/>
        <v>0.58693315287318681</v>
      </c>
      <c r="CH164" s="8">
        <f t="shared" si="102"/>
        <v>143.40986033663472</v>
      </c>
      <c r="CI164" s="6">
        <f t="shared" si="103"/>
        <v>0.79475966336528359</v>
      </c>
      <c r="CJ164" s="16"/>
      <c r="CK164" s="17"/>
      <c r="CL164" s="15"/>
      <c r="CM164" s="16"/>
      <c r="CN164" s="17"/>
      <c r="CO164" s="15"/>
      <c r="CP164" s="16"/>
      <c r="CQ164" s="17"/>
      <c r="CR164" s="15"/>
      <c r="CS164" s="16"/>
      <c r="CT164" s="17"/>
      <c r="CU164" s="15"/>
      <c r="CV164" s="16"/>
      <c r="CW164" s="17"/>
      <c r="CX164" s="15"/>
      <c r="CY164" s="16"/>
      <c r="CZ164" s="17"/>
      <c r="DA164" s="15"/>
      <c r="DB164" s="16"/>
      <c r="DC164" s="17"/>
      <c r="DD164" s="15"/>
      <c r="DE164" s="16"/>
      <c r="DF164" s="17"/>
    </row>
    <row r="165" spans="1:110" x14ac:dyDescent="0.2">
      <c r="A165" s="3">
        <v>44018</v>
      </c>
      <c r="B165" s="4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  <c r="W165" s="8">
        <f t="shared" si="104"/>
        <v>89.555636527114899</v>
      </c>
      <c r="X165" s="6">
        <f t="shared" si="80"/>
        <v>3.841768099845342E-2</v>
      </c>
      <c r="Z165" s="8">
        <f t="shared" si="105"/>
        <v>90.369668115798589</v>
      </c>
      <c r="AA165" s="6">
        <f t="shared" si="81"/>
        <v>2.9677210681434581E-2</v>
      </c>
      <c r="AC165" s="24">
        <f t="shared" si="106"/>
        <v>90.598735122871801</v>
      </c>
      <c r="AD165" s="6">
        <f t="shared" si="82"/>
        <v>2.7217658246658324E-2</v>
      </c>
      <c r="AF165" s="8">
        <f t="shared" si="107"/>
        <v>90.705616464372596</v>
      </c>
      <c r="AG165" s="6">
        <f t="shared" si="83"/>
        <v>2.6070045296721741E-2</v>
      </c>
      <c r="AH165" s="9"/>
      <c r="AI165" s="9"/>
      <c r="AJ165" s="9"/>
      <c r="AK165" s="9"/>
      <c r="AL165" s="8">
        <f t="shared" si="108"/>
        <v>143.31692033711954</v>
      </c>
      <c r="AM165" s="6">
        <f t="shared" si="84"/>
        <v>2.1007408731949534E-2</v>
      </c>
      <c r="AO165" s="8">
        <f t="shared" si="109"/>
        <v>143.06582351529258</v>
      </c>
      <c r="AP165" s="6">
        <f t="shared" si="85"/>
        <v>2.2722641850839553E-2</v>
      </c>
      <c r="AR165" s="24">
        <f t="shared" si="110"/>
        <v>143.51377359188075</v>
      </c>
      <c r="AS165" s="6">
        <f t="shared" si="86"/>
        <v>1.9662711416901863E-2</v>
      </c>
      <c r="AU165" s="8">
        <f t="shared" si="111"/>
        <v>144.02516587482697</v>
      </c>
      <c r="AV165" s="6">
        <f t="shared" si="87"/>
        <v>1.6169409613748811E-2</v>
      </c>
      <c r="BB165" s="8">
        <f t="shared" si="112"/>
        <v>0.27925721340653525</v>
      </c>
      <c r="BC165" s="8">
        <f t="shared" si="88"/>
        <v>90.877992336278339</v>
      </c>
      <c r="BD165" s="6">
        <f t="shared" si="89"/>
        <v>2.2556216637216551</v>
      </c>
      <c r="BF165" s="8">
        <f t="shared" si="113"/>
        <v>0.22232974215926843</v>
      </c>
      <c r="BG165" s="8">
        <f t="shared" si="90"/>
        <v>90.821064865031076</v>
      </c>
      <c r="BH165" s="6">
        <f t="shared" si="91"/>
        <v>2.3125491349689185</v>
      </c>
      <c r="BI165" s="16"/>
      <c r="BJ165" s="8">
        <f t="shared" si="114"/>
        <v>0.17084558417461354</v>
      </c>
      <c r="BK165" s="8">
        <f t="shared" si="92"/>
        <v>90.769580707046416</v>
      </c>
      <c r="BL165" s="6">
        <f t="shared" si="93"/>
        <v>2.3640332929535788</v>
      </c>
      <c r="BM165" s="17"/>
      <c r="BN165" s="8">
        <f t="shared" si="115"/>
        <v>0.12651328030014375</v>
      </c>
      <c r="BO165" s="8">
        <f t="shared" si="94"/>
        <v>90.725248403171946</v>
      </c>
      <c r="BP165" s="6">
        <f t="shared" si="95"/>
        <v>2.4083655968280482</v>
      </c>
      <c r="BQ165" s="9"/>
      <c r="BR165" s="9"/>
      <c r="BS165" s="9"/>
      <c r="BT165" s="9"/>
      <c r="BU165" s="8">
        <f t="shared" si="116"/>
        <v>0.10828132684214428</v>
      </c>
      <c r="BV165" s="8">
        <f t="shared" si="96"/>
        <v>143.62205491872288</v>
      </c>
      <c r="BW165" s="6">
        <f t="shared" si="97"/>
        <v>2.770187081277129</v>
      </c>
      <c r="BY165" s="8">
        <f t="shared" si="117"/>
        <v>0.43477507433556062</v>
      </c>
      <c r="BZ165" s="8">
        <f t="shared" si="98"/>
        <v>143.94854866621631</v>
      </c>
      <c r="CA165" s="6">
        <f t="shared" si="99"/>
        <v>2.443693333783699</v>
      </c>
      <c r="CB165" s="16"/>
      <c r="CC165" s="8">
        <f t="shared" si="118"/>
        <v>0.69123551231516667</v>
      </c>
      <c r="CD165" s="8">
        <f t="shared" si="100"/>
        <v>144.20500910419591</v>
      </c>
      <c r="CE165" s="6">
        <f t="shared" si="101"/>
        <v>2.187232895804101</v>
      </c>
      <c r="CF165" s="17"/>
      <c r="CG165" s="8">
        <f t="shared" si="119"/>
        <v>0.67837681748970291</v>
      </c>
      <c r="CH165" s="8">
        <f t="shared" si="102"/>
        <v>144.19215040937044</v>
      </c>
      <c r="CI165" s="6">
        <f t="shared" si="103"/>
        <v>2.2000915906295688</v>
      </c>
      <c r="CJ165" s="16"/>
      <c r="CK165" s="17"/>
      <c r="CL165" s="15"/>
      <c r="CM165" s="16"/>
      <c r="CN165" s="17"/>
      <c r="CO165" s="15"/>
      <c r="CP165" s="16"/>
      <c r="CQ165" s="17"/>
      <c r="CR165" s="15"/>
      <c r="CS165" s="16"/>
      <c r="CT165" s="17"/>
      <c r="CU165" s="15"/>
      <c r="CV165" s="16"/>
      <c r="CW165" s="17"/>
      <c r="CX165" s="15"/>
      <c r="CY165" s="16"/>
      <c r="CZ165" s="17"/>
      <c r="DA165" s="15"/>
      <c r="DB165" s="16"/>
      <c r="DC165" s="17"/>
      <c r="DD165" s="15"/>
      <c r="DE165" s="16"/>
      <c r="DF165" s="17"/>
    </row>
    <row r="166" spans="1:110" x14ac:dyDescent="0.2">
      <c r="A166" s="3">
        <v>44019</v>
      </c>
      <c r="B166" s="4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  <c r="W166" s="8">
        <f t="shared" si="104"/>
        <v>90.199672472234226</v>
      </c>
      <c r="X166" s="6">
        <f t="shared" si="80"/>
        <v>2.8488049177701764E-2</v>
      </c>
      <c r="Z166" s="8">
        <f t="shared" si="105"/>
        <v>91.281770257585038</v>
      </c>
      <c r="AA166" s="6">
        <f t="shared" si="81"/>
        <v>1.6833118493222134E-2</v>
      </c>
      <c r="AC166" s="24">
        <f t="shared" si="106"/>
        <v>91.866174561435898</v>
      </c>
      <c r="AD166" s="6">
        <f t="shared" si="82"/>
        <v>1.053868582243981E-2</v>
      </c>
      <c r="AF166" s="8">
        <f t="shared" si="107"/>
        <v>92.648014492874509</v>
      </c>
      <c r="AG166" s="6">
        <f t="shared" si="83"/>
        <v>2.1177368743545348E-3</v>
      </c>
      <c r="AH166" s="9"/>
      <c r="AI166" s="9"/>
      <c r="AJ166" s="9"/>
      <c r="AK166" s="9"/>
      <c r="AL166" s="8">
        <f t="shared" si="108"/>
        <v>143.87047823643803</v>
      </c>
      <c r="AM166" s="6">
        <f t="shared" si="84"/>
        <v>1.9729733734041954E-3</v>
      </c>
      <c r="AO166" s="8">
        <f t="shared" si="109"/>
        <v>144.16354161524603</v>
      </c>
      <c r="AP166" s="6">
        <f t="shared" si="85"/>
        <v>6.0002231808010279E-5</v>
      </c>
      <c r="AR166" s="24">
        <f t="shared" si="110"/>
        <v>144.95300779594038</v>
      </c>
      <c r="AS166" s="6">
        <f t="shared" si="86"/>
        <v>5.5365155137460766E-3</v>
      </c>
      <c r="AU166" s="8">
        <f t="shared" si="111"/>
        <v>145.9188267749654</v>
      </c>
      <c r="AV166" s="6">
        <f t="shared" si="87"/>
        <v>1.2236385116679956E-2</v>
      </c>
      <c r="BB166" s="8">
        <f t="shared" si="112"/>
        <v>0.47689365843804754</v>
      </c>
      <c r="BC166" s="8">
        <f t="shared" si="88"/>
        <v>92.343068219873942</v>
      </c>
      <c r="BD166" s="6">
        <f t="shared" si="89"/>
        <v>0.50156678012605482</v>
      </c>
      <c r="BF166" s="8">
        <f t="shared" si="113"/>
        <v>0.56721594197286174</v>
      </c>
      <c r="BG166" s="8">
        <f t="shared" si="90"/>
        <v>92.433390503408759</v>
      </c>
      <c r="BH166" s="6">
        <f t="shared" si="91"/>
        <v>0.41124449659123741</v>
      </c>
      <c r="BI166" s="16"/>
      <c r="BJ166" s="8">
        <f t="shared" si="114"/>
        <v>0.89459752807167237</v>
      </c>
      <c r="BK166" s="8">
        <f t="shared" si="92"/>
        <v>92.760772089507569</v>
      </c>
      <c r="BL166" s="6">
        <f t="shared" si="93"/>
        <v>8.3862910492428E-2</v>
      </c>
      <c r="BM166" s="17"/>
      <c r="BN166" s="8">
        <f t="shared" si="115"/>
        <v>1.1305282995724224</v>
      </c>
      <c r="BO166" s="8">
        <f t="shared" si="94"/>
        <v>92.996702861008316</v>
      </c>
      <c r="BP166" s="6">
        <f t="shared" si="95"/>
        <v>0.15206786100831948</v>
      </c>
      <c r="BQ166" s="9"/>
      <c r="BR166" s="9"/>
      <c r="BS166" s="9"/>
      <c r="BT166" s="9"/>
      <c r="BU166" s="8">
        <f t="shared" si="116"/>
        <v>0.37447190228564153</v>
      </c>
      <c r="BV166" s="8">
        <f t="shared" si="96"/>
        <v>145.32747969822603</v>
      </c>
      <c r="BW166" s="6">
        <f t="shared" si="97"/>
        <v>1.1725876982260388</v>
      </c>
      <c r="BY166" s="8">
        <f t="shared" si="117"/>
        <v>0.76624658714450367</v>
      </c>
      <c r="BZ166" s="8">
        <f t="shared" si="98"/>
        <v>145.71925438308489</v>
      </c>
      <c r="CA166" s="6">
        <f t="shared" si="99"/>
        <v>1.5643623830848981</v>
      </c>
      <c r="CB166" s="16"/>
      <c r="CC166" s="8">
        <f t="shared" si="118"/>
        <v>1.1849146488665128</v>
      </c>
      <c r="CD166" s="8">
        <f t="shared" si="100"/>
        <v>146.13792244480689</v>
      </c>
      <c r="CE166" s="6">
        <f t="shared" si="101"/>
        <v>1.9830304448069001</v>
      </c>
      <c r="CF166" s="17"/>
      <c r="CG166" s="8">
        <f t="shared" si="119"/>
        <v>1.3479313176712391</v>
      </c>
      <c r="CH166" s="8">
        <f t="shared" si="102"/>
        <v>146.30093911361161</v>
      </c>
      <c r="CI166" s="6">
        <f t="shared" si="103"/>
        <v>2.1460471136116155</v>
      </c>
      <c r="CJ166" s="16"/>
      <c r="CK166" s="17"/>
      <c r="CL166" s="15"/>
      <c r="CM166" s="16"/>
      <c r="CN166" s="17"/>
      <c r="CO166" s="15"/>
      <c r="CP166" s="16"/>
      <c r="CQ166" s="17"/>
      <c r="CR166" s="15"/>
      <c r="CS166" s="16"/>
      <c r="CT166" s="17"/>
      <c r="CU166" s="15"/>
      <c r="CV166" s="16"/>
      <c r="CW166" s="17"/>
      <c r="CX166" s="15"/>
      <c r="CY166" s="16"/>
      <c r="CZ166" s="17"/>
      <c r="DA166" s="15"/>
      <c r="DB166" s="16"/>
      <c r="DC166" s="17"/>
      <c r="DD166" s="15"/>
      <c r="DE166" s="16"/>
      <c r="DF166" s="17"/>
    </row>
    <row r="167" spans="1:110" x14ac:dyDescent="0.2">
      <c r="A167" s="3">
        <v>44020</v>
      </c>
      <c r="B167" s="4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  <c r="W167" s="8">
        <f t="shared" si="104"/>
        <v>90.675765727232076</v>
      </c>
      <c r="X167" s="6">
        <f t="shared" si="80"/>
        <v>4.5588540371994557E-2</v>
      </c>
      <c r="Z167" s="8">
        <f t="shared" si="105"/>
        <v>91.797515622581969</v>
      </c>
      <c r="AA167" s="6">
        <f t="shared" si="81"/>
        <v>3.3781516230847165E-2</v>
      </c>
      <c r="AC167" s="24">
        <f t="shared" si="106"/>
        <v>92.355404780717947</v>
      </c>
      <c r="AD167" s="6">
        <f t="shared" si="82"/>
        <v>2.7909431209487495E-2</v>
      </c>
      <c r="AF167" s="8">
        <f t="shared" si="107"/>
        <v>92.805310898574888</v>
      </c>
      <c r="AG167" s="6">
        <f t="shared" si="83"/>
        <v>2.317392606987714E-2</v>
      </c>
      <c r="AH167" s="9"/>
      <c r="AI167" s="9"/>
      <c r="AJ167" s="9"/>
      <c r="AK167" s="9"/>
      <c r="AL167" s="8">
        <f t="shared" si="108"/>
        <v>143.92167271387919</v>
      </c>
      <c r="AM167" s="6">
        <f t="shared" si="84"/>
        <v>5.8694965936976892E-3</v>
      </c>
      <c r="AO167" s="8">
        <f t="shared" si="109"/>
        <v>144.16068724221481</v>
      </c>
      <c r="AP167" s="6">
        <f t="shared" si="85"/>
        <v>4.2185177737941336E-3</v>
      </c>
      <c r="AR167" s="24">
        <f t="shared" si="110"/>
        <v>144.5539498979702</v>
      </c>
      <c r="AS167" s="6">
        <f t="shared" si="86"/>
        <v>1.5020790709572237E-3</v>
      </c>
      <c r="AU167" s="8">
        <f t="shared" si="111"/>
        <v>144.50767895499308</v>
      </c>
      <c r="AV167" s="6">
        <f t="shared" si="87"/>
        <v>1.8216928926112663E-3</v>
      </c>
      <c r="BB167" s="8">
        <f t="shared" si="112"/>
        <v>0.47936097060684796</v>
      </c>
      <c r="BC167" s="8">
        <f t="shared" si="88"/>
        <v>92.834765751324795</v>
      </c>
      <c r="BD167" s="6">
        <f t="shared" si="89"/>
        <v>2.1722302486752056</v>
      </c>
      <c r="BF167" s="8">
        <f t="shared" si="113"/>
        <v>0.54148065348489371</v>
      </c>
      <c r="BG167" s="8">
        <f t="shared" si="90"/>
        <v>92.896885434202844</v>
      </c>
      <c r="BH167" s="6">
        <f t="shared" si="91"/>
        <v>2.1101105657971573</v>
      </c>
      <c r="BI167" s="16"/>
      <c r="BJ167" s="8">
        <f t="shared" si="114"/>
        <v>0.62705510427052125</v>
      </c>
      <c r="BK167" s="8">
        <f t="shared" si="92"/>
        <v>92.982459884988472</v>
      </c>
      <c r="BL167" s="6">
        <f t="shared" si="93"/>
        <v>2.0245361150115286</v>
      </c>
      <c r="BM167" s="17"/>
      <c r="BN167" s="8">
        <f t="shared" si="115"/>
        <v>0.5661859889168942</v>
      </c>
      <c r="BO167" s="8">
        <f t="shared" si="94"/>
        <v>92.921590769634847</v>
      </c>
      <c r="BP167" s="6">
        <f t="shared" si="95"/>
        <v>2.0854052303651542</v>
      </c>
      <c r="BQ167" s="9"/>
      <c r="BR167" s="9"/>
      <c r="BS167" s="9"/>
      <c r="BT167" s="9"/>
      <c r="BU167" s="8">
        <f t="shared" si="116"/>
        <v>0.21976594223447704</v>
      </c>
      <c r="BV167" s="8">
        <f t="shared" si="96"/>
        <v>144.77371584020469</v>
      </c>
      <c r="BW167" s="6">
        <f t="shared" si="97"/>
        <v>2.3078402046792235E-3</v>
      </c>
      <c r="BY167" s="8">
        <f t="shared" si="117"/>
        <v>0.38169610705665769</v>
      </c>
      <c r="BZ167" s="8">
        <f t="shared" si="98"/>
        <v>144.93564600502685</v>
      </c>
      <c r="CA167" s="6">
        <f t="shared" si="99"/>
        <v>0.16423800502684571</v>
      </c>
      <c r="CB167" s="16"/>
      <c r="CC167" s="8">
        <f t="shared" si="118"/>
        <v>0.13949276795429488</v>
      </c>
      <c r="CD167" s="8">
        <f t="shared" si="100"/>
        <v>144.69344266592449</v>
      </c>
      <c r="CE167" s="6">
        <f t="shared" si="101"/>
        <v>7.7965334075514647E-2</v>
      </c>
      <c r="CF167" s="17"/>
      <c r="CG167" s="8">
        <f t="shared" si="119"/>
        <v>-0.18941919209321048</v>
      </c>
      <c r="CH167" s="8">
        <f t="shared" si="102"/>
        <v>144.364530705877</v>
      </c>
      <c r="CI167" s="6">
        <f t="shared" si="103"/>
        <v>0.40687729412300655</v>
      </c>
      <c r="CJ167" s="16"/>
      <c r="CK167" s="17"/>
      <c r="CL167" s="15"/>
      <c r="CM167" s="16"/>
      <c r="CN167" s="17"/>
      <c r="CO167" s="15"/>
      <c r="CP167" s="16"/>
      <c r="CQ167" s="17"/>
      <c r="CR167" s="15"/>
      <c r="CS167" s="16"/>
      <c r="CT167" s="17"/>
      <c r="CU167" s="15"/>
      <c r="CV167" s="16"/>
      <c r="CW167" s="17"/>
      <c r="CX167" s="15"/>
      <c r="CY167" s="16"/>
      <c r="CZ167" s="17"/>
      <c r="DA167" s="15"/>
      <c r="DB167" s="16"/>
      <c r="DC167" s="17"/>
      <c r="DD167" s="15"/>
      <c r="DE167" s="16"/>
      <c r="DF167" s="17"/>
    </row>
    <row r="168" spans="1:110" x14ac:dyDescent="0.2">
      <c r="A168" s="3">
        <v>44021</v>
      </c>
      <c r="B168" s="4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  <c r="W168" s="8">
        <f t="shared" si="104"/>
        <v>91.455387176330305</v>
      </c>
      <c r="X168" s="6">
        <f t="shared" si="80"/>
        <v>4.1504455947002888E-2</v>
      </c>
      <c r="Z168" s="8">
        <f t="shared" si="105"/>
        <v>92.856644147129913</v>
      </c>
      <c r="AA168" s="6">
        <f t="shared" si="81"/>
        <v>2.6818622733098634E-2</v>
      </c>
      <c r="AC168" s="24">
        <f t="shared" si="106"/>
        <v>93.681200390358981</v>
      </c>
      <c r="AD168" s="6">
        <f t="shared" si="82"/>
        <v>1.817688483927352E-2</v>
      </c>
      <c r="AF168" s="8">
        <f t="shared" si="107"/>
        <v>94.566658979714987</v>
      </c>
      <c r="AG168" s="6">
        <f t="shared" si="83"/>
        <v>8.8968616657360798E-3</v>
      </c>
      <c r="AH168" s="9"/>
      <c r="AI168" s="9"/>
      <c r="AJ168" s="9"/>
      <c r="AK168" s="9"/>
      <c r="AL168" s="8">
        <f t="shared" si="108"/>
        <v>144.07462506538096</v>
      </c>
      <c r="AM168" s="6">
        <f t="shared" si="84"/>
        <v>2.489409731155558E-2</v>
      </c>
      <c r="AO168" s="8">
        <f t="shared" si="109"/>
        <v>144.36222509228392</v>
      </c>
      <c r="AP168" s="6">
        <f t="shared" si="85"/>
        <v>2.6939978533358042E-2</v>
      </c>
      <c r="AR168" s="24">
        <f t="shared" si="110"/>
        <v>144.6626789489851</v>
      </c>
      <c r="AS168" s="6">
        <f t="shared" si="86"/>
        <v>2.9077297191017527E-2</v>
      </c>
      <c r="AU168" s="8">
        <f t="shared" si="111"/>
        <v>144.71866219099863</v>
      </c>
      <c r="AV168" s="6">
        <f t="shared" si="87"/>
        <v>2.9475541463817048E-2</v>
      </c>
      <c r="BB168" s="8">
        <f t="shared" si="112"/>
        <v>0.6486478984136852</v>
      </c>
      <c r="BC168" s="8">
        <f t="shared" si="88"/>
        <v>94.329848288772666</v>
      </c>
      <c r="BD168" s="6">
        <f t="shared" si="89"/>
        <v>1.0857097112273379</v>
      </c>
      <c r="BF168" s="8">
        <f t="shared" si="113"/>
        <v>0.80030458901641999</v>
      </c>
      <c r="BG168" s="8">
        <f t="shared" si="90"/>
        <v>94.481504979375401</v>
      </c>
      <c r="BH168" s="6">
        <f t="shared" si="91"/>
        <v>0.93405302062460294</v>
      </c>
      <c r="BI168" s="16"/>
      <c r="BJ168" s="8">
        <f t="shared" si="114"/>
        <v>1.0882238378150597</v>
      </c>
      <c r="BK168" s="8">
        <f t="shared" si="92"/>
        <v>94.769424228174046</v>
      </c>
      <c r="BL168" s="6">
        <f t="shared" si="93"/>
        <v>0.64613377182595855</v>
      </c>
      <c r="BM168" s="17"/>
      <c r="BN168" s="8">
        <f t="shared" si="115"/>
        <v>1.2346424551541371</v>
      </c>
      <c r="BO168" s="8">
        <f t="shared" si="94"/>
        <v>94.915842845513112</v>
      </c>
      <c r="BP168" s="6">
        <f t="shared" si="95"/>
        <v>0.49971515448689274</v>
      </c>
      <c r="BQ168" s="9"/>
      <c r="BR168" s="9"/>
      <c r="BS168" s="9"/>
      <c r="BT168" s="9"/>
      <c r="BU168" s="8">
        <f t="shared" si="116"/>
        <v>0.19755856399056257</v>
      </c>
      <c r="BV168" s="8">
        <f t="shared" si="96"/>
        <v>144.86023751297566</v>
      </c>
      <c r="BW168" s="6">
        <f t="shared" si="97"/>
        <v>4.2851035129756667</v>
      </c>
      <c r="BY168" s="8">
        <f t="shared" si="117"/>
        <v>0.29161697856287916</v>
      </c>
      <c r="BZ168" s="8">
        <f t="shared" si="98"/>
        <v>144.95429592754797</v>
      </c>
      <c r="CA168" s="6">
        <f t="shared" si="99"/>
        <v>4.3791619275479832</v>
      </c>
      <c r="CB168" s="16"/>
      <c r="CC168" s="8">
        <f t="shared" si="118"/>
        <v>0.11918871477429729</v>
      </c>
      <c r="CD168" s="8">
        <f t="shared" si="100"/>
        <v>144.78186766375941</v>
      </c>
      <c r="CE168" s="6">
        <f t="shared" si="101"/>
        <v>4.2067336637594224</v>
      </c>
      <c r="CF168" s="17"/>
      <c r="CG168" s="8">
        <f t="shared" si="119"/>
        <v>7.2951261841930792E-2</v>
      </c>
      <c r="CH168" s="8">
        <f t="shared" si="102"/>
        <v>144.73563021082703</v>
      </c>
      <c r="CI168" s="6">
        <f t="shared" si="103"/>
        <v>4.1604962108270342</v>
      </c>
      <c r="CJ168" s="16"/>
      <c r="CK168" s="17"/>
      <c r="CL168" s="15"/>
      <c r="CM168" s="16"/>
      <c r="CN168" s="17"/>
      <c r="CO168" s="15"/>
      <c r="CP168" s="16"/>
      <c r="CQ168" s="17"/>
      <c r="CR168" s="15"/>
      <c r="CS168" s="16"/>
      <c r="CT168" s="17"/>
      <c r="CU168" s="15"/>
      <c r="CV168" s="16"/>
      <c r="CW168" s="17"/>
      <c r="CX168" s="15"/>
      <c r="CY168" s="16"/>
      <c r="CZ168" s="17"/>
      <c r="DA168" s="15"/>
      <c r="DB168" s="16"/>
      <c r="DC168" s="17"/>
      <c r="DD168" s="15"/>
      <c r="DE168" s="16"/>
      <c r="DF168" s="17"/>
    </row>
    <row r="169" spans="1:110" x14ac:dyDescent="0.2">
      <c r="A169" s="3">
        <v>44022</v>
      </c>
      <c r="B169" s="4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  <c r="W169" s="8">
        <f t="shared" si="104"/>
        <v>92.168217924590849</v>
      </c>
      <c r="X169" s="6">
        <f t="shared" si="80"/>
        <v>3.572044349022286E-2</v>
      </c>
      <c r="Z169" s="8">
        <f t="shared" si="105"/>
        <v>93.701085718577048</v>
      </c>
      <c r="AA169" s="6">
        <f t="shared" si="81"/>
        <v>1.9683320175302332E-2</v>
      </c>
      <c r="AC169" s="24">
        <f t="shared" si="106"/>
        <v>94.548379195179493</v>
      </c>
      <c r="AD169" s="6">
        <f t="shared" si="82"/>
        <v>1.0818791856871571E-2</v>
      </c>
      <c r="AF169" s="8">
        <f t="shared" si="107"/>
        <v>95.245778195943004</v>
      </c>
      <c r="AG169" s="6">
        <f t="shared" si="83"/>
        <v>3.5224850136948019E-3</v>
      </c>
      <c r="AH169" s="9"/>
      <c r="AI169" s="9"/>
      <c r="AJ169" s="9"/>
      <c r="AK169" s="9"/>
      <c r="AL169" s="8">
        <f t="shared" si="108"/>
        <v>143.44471667361239</v>
      </c>
      <c r="AM169" s="6">
        <f t="shared" si="84"/>
        <v>1.2676777633272292E-2</v>
      </c>
      <c r="AO169" s="8">
        <f t="shared" si="109"/>
        <v>143.1124850318302</v>
      </c>
      <c r="AP169" s="6">
        <f t="shared" si="85"/>
        <v>1.0331321653925739E-2</v>
      </c>
      <c r="AR169" s="24">
        <f t="shared" si="110"/>
        <v>142.61890647449255</v>
      </c>
      <c r="AS169" s="6">
        <f t="shared" si="86"/>
        <v>6.8468047296051295E-3</v>
      </c>
      <c r="AU169" s="8">
        <f t="shared" si="111"/>
        <v>141.40383963819971</v>
      </c>
      <c r="AV169" s="6">
        <f t="shared" si="87"/>
        <v>1.7312035576281873E-3</v>
      </c>
      <c r="BB169" s="8">
        <f t="shared" si="112"/>
        <v>0.69235407969505047</v>
      </c>
      <c r="BC169" s="8">
        <f t="shared" si="88"/>
        <v>95.240733274874543</v>
      </c>
      <c r="BD169" s="6">
        <f t="shared" si="89"/>
        <v>0.34173272512545338</v>
      </c>
      <c r="BF169" s="8">
        <f t="shared" si="113"/>
        <v>0.82237308023177014</v>
      </c>
      <c r="BG169" s="8">
        <f t="shared" si="90"/>
        <v>95.370752275411263</v>
      </c>
      <c r="BH169" s="6">
        <f t="shared" si="91"/>
        <v>0.2117137245887335</v>
      </c>
      <c r="BI169" s="16"/>
      <c r="BJ169" s="8">
        <f t="shared" si="114"/>
        <v>0.94233411603865802</v>
      </c>
      <c r="BK169" s="8">
        <f t="shared" si="92"/>
        <v>95.490713311218144</v>
      </c>
      <c r="BL169" s="6">
        <f t="shared" si="93"/>
        <v>9.1752688781852498E-2</v>
      </c>
      <c r="BM169" s="17"/>
      <c r="BN169" s="8">
        <f t="shared" si="115"/>
        <v>0.91127444286054671</v>
      </c>
      <c r="BO169" s="8">
        <f t="shared" si="94"/>
        <v>95.459653638040038</v>
      </c>
      <c r="BP169" s="6">
        <f t="shared" si="95"/>
        <v>0.12281236195995859</v>
      </c>
      <c r="BQ169" s="9"/>
      <c r="BR169" s="9"/>
      <c r="BS169" s="9"/>
      <c r="BT169" s="9"/>
      <c r="BU169" s="8">
        <f t="shared" si="116"/>
        <v>-0.25070764370606113</v>
      </c>
      <c r="BV169" s="8">
        <f t="shared" si="96"/>
        <v>142.3681988307865</v>
      </c>
      <c r="BW169" s="6">
        <f t="shared" si="97"/>
        <v>0.71913583078648458</v>
      </c>
      <c r="BY169" s="8">
        <f t="shared" si="117"/>
        <v>-0.47906154094541453</v>
      </c>
      <c r="BZ169" s="8">
        <f t="shared" si="98"/>
        <v>142.13984493354712</v>
      </c>
      <c r="CA169" s="6">
        <f t="shared" si="99"/>
        <v>0.49078193354711175</v>
      </c>
      <c r="CB169" s="16"/>
      <c r="CC169" s="8">
        <f t="shared" si="118"/>
        <v>-1.308365670141826</v>
      </c>
      <c r="CD169" s="8">
        <f t="shared" si="100"/>
        <v>141.31054080435072</v>
      </c>
      <c r="CE169" s="6">
        <f t="shared" si="101"/>
        <v>0.33852219564928987</v>
      </c>
      <c r="CF169" s="17"/>
      <c r="CG169" s="8">
        <f t="shared" si="119"/>
        <v>-1.7897656261324177</v>
      </c>
      <c r="CH169" s="8">
        <f t="shared" si="102"/>
        <v>140.82914084836014</v>
      </c>
      <c r="CI169" s="6">
        <f t="shared" si="103"/>
        <v>0.81992215163987225</v>
      </c>
      <c r="CJ169" s="16"/>
      <c r="CK169" s="17"/>
      <c r="CL169" s="15"/>
      <c r="CM169" s="16"/>
      <c r="CN169" s="17"/>
      <c r="CO169" s="15"/>
      <c r="CP169" s="16"/>
      <c r="CQ169" s="17"/>
      <c r="CR169" s="15"/>
      <c r="CS169" s="16"/>
      <c r="CT169" s="17"/>
      <c r="CU169" s="15"/>
      <c r="CV169" s="16"/>
      <c r="CW169" s="17"/>
      <c r="CX169" s="15"/>
      <c r="CY169" s="16"/>
      <c r="CZ169" s="17"/>
      <c r="DA169" s="15"/>
      <c r="DB169" s="16"/>
      <c r="DC169" s="17"/>
      <c r="DD169" s="15"/>
      <c r="DE169" s="16"/>
      <c r="DF169" s="17"/>
    </row>
    <row r="170" spans="1:110" x14ac:dyDescent="0.2">
      <c r="A170" s="3">
        <v>44025</v>
      </c>
      <c r="B170" s="4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  <c r="W170" s="8">
        <f t="shared" si="104"/>
        <v>92.7827825781645</v>
      </c>
      <c r="X170" s="6">
        <f t="shared" si="80"/>
        <v>2.4791934140592144E-2</v>
      </c>
      <c r="Z170" s="8">
        <f t="shared" si="105"/>
        <v>94.321941211446614</v>
      </c>
      <c r="AA170" s="6">
        <f t="shared" si="81"/>
        <v>8.6143646378738156E-3</v>
      </c>
      <c r="AC170" s="24">
        <f t="shared" si="106"/>
        <v>95.065422597589745</v>
      </c>
      <c r="AD170" s="6">
        <f t="shared" si="82"/>
        <v>7.9988630001733506E-4</v>
      </c>
      <c r="AF170" s="8">
        <f t="shared" si="107"/>
        <v>95.515128439188601</v>
      </c>
      <c r="AG170" s="6">
        <f t="shared" si="83"/>
        <v>3.9268178557007507E-3</v>
      </c>
      <c r="AH170" s="9"/>
      <c r="AI170" s="9"/>
      <c r="AJ170" s="9"/>
      <c r="AK170" s="9"/>
      <c r="AL170" s="8">
        <f t="shared" si="108"/>
        <v>143.12149901236216</v>
      </c>
      <c r="AM170" s="6">
        <f t="shared" si="84"/>
        <v>3.0716365091077885E-3</v>
      </c>
      <c r="AO170" s="8">
        <f t="shared" si="109"/>
        <v>142.62955576132623</v>
      </c>
      <c r="AP170" s="6">
        <f t="shared" si="85"/>
        <v>3.7616361380458512E-4</v>
      </c>
      <c r="AR170" s="24">
        <f t="shared" si="110"/>
        <v>142.13398473724629</v>
      </c>
      <c r="AS170" s="6">
        <f t="shared" si="86"/>
        <v>3.8493891009651095E-3</v>
      </c>
      <c r="AU170" s="8">
        <f t="shared" si="111"/>
        <v>141.60001832763996</v>
      </c>
      <c r="AV170" s="6">
        <f t="shared" si="87"/>
        <v>7.5917098845006198E-3</v>
      </c>
      <c r="BB170" s="8">
        <f t="shared" si="112"/>
        <v>0.65729194423809079</v>
      </c>
      <c r="BC170" s="8">
        <f t="shared" si="88"/>
        <v>95.722714541827841</v>
      </c>
      <c r="BD170" s="6">
        <f t="shared" si="89"/>
        <v>0.58118954182783966</v>
      </c>
      <c r="BF170" s="8">
        <f t="shared" si="113"/>
        <v>0.72161428655066917</v>
      </c>
      <c r="BG170" s="8">
        <f t="shared" si="90"/>
        <v>95.78703688414042</v>
      </c>
      <c r="BH170" s="6">
        <f t="shared" si="91"/>
        <v>0.6455118841404186</v>
      </c>
      <c r="BI170" s="16"/>
      <c r="BJ170" s="8">
        <f t="shared" si="114"/>
        <v>0.66164224504391</v>
      </c>
      <c r="BK170" s="8">
        <f t="shared" si="92"/>
        <v>95.727064842633652</v>
      </c>
      <c r="BL170" s="6">
        <f t="shared" si="93"/>
        <v>0.58553984263365066</v>
      </c>
      <c r="BM170" s="17"/>
      <c r="BN170" s="8">
        <f t="shared" si="115"/>
        <v>0.56435112726428738</v>
      </c>
      <c r="BO170" s="8">
        <f t="shared" si="94"/>
        <v>95.629773724854033</v>
      </c>
      <c r="BP170" s="6">
        <f t="shared" si="95"/>
        <v>0.48824872485403148</v>
      </c>
      <c r="BQ170" s="9"/>
      <c r="BR170" s="9"/>
      <c r="BS170" s="9"/>
      <c r="BT170" s="9"/>
      <c r="BU170" s="8">
        <f t="shared" si="116"/>
        <v>-0.29755046241409955</v>
      </c>
      <c r="BV170" s="8">
        <f t="shared" si="96"/>
        <v>141.83643427483219</v>
      </c>
      <c r="BW170" s="6">
        <f t="shared" si="97"/>
        <v>0.84679372516782792</v>
      </c>
      <c r="BY170" s="8">
        <f t="shared" si="117"/>
        <v>-0.48099540572469124</v>
      </c>
      <c r="BZ170" s="8">
        <f t="shared" si="98"/>
        <v>141.65298933152161</v>
      </c>
      <c r="CA170" s="6">
        <f t="shared" si="99"/>
        <v>1.030238668478404</v>
      </c>
      <c r="CB170" s="16"/>
      <c r="CC170" s="8">
        <f t="shared" si="118"/>
        <v>-0.76489267443074804</v>
      </c>
      <c r="CD170" s="8">
        <f t="shared" si="100"/>
        <v>141.36909206281555</v>
      </c>
      <c r="CE170" s="6">
        <f t="shared" si="101"/>
        <v>1.3141359371844601</v>
      </c>
      <c r="CF170" s="17"/>
      <c r="CG170" s="8">
        <f t="shared" si="119"/>
        <v>-0.64150300391259307</v>
      </c>
      <c r="CH170" s="8">
        <f t="shared" si="102"/>
        <v>141.4924817333337</v>
      </c>
      <c r="CI170" s="6">
        <f t="shared" si="103"/>
        <v>1.1907462666663093</v>
      </c>
      <c r="CJ170" s="16"/>
      <c r="CK170" s="17"/>
      <c r="CL170" s="15"/>
      <c r="CM170" s="16"/>
      <c r="CN170" s="17"/>
      <c r="CO170" s="15"/>
      <c r="CP170" s="16"/>
      <c r="CQ170" s="17"/>
      <c r="CR170" s="15"/>
      <c r="CS170" s="16"/>
      <c r="CT170" s="17"/>
      <c r="CU170" s="15"/>
      <c r="CV170" s="16"/>
      <c r="CW170" s="17"/>
      <c r="CX170" s="15"/>
      <c r="CY170" s="16"/>
      <c r="CZ170" s="17"/>
      <c r="DA170" s="15"/>
      <c r="DB170" s="16"/>
      <c r="DC170" s="17"/>
      <c r="DD170" s="15"/>
      <c r="DE170" s="16"/>
      <c r="DF170" s="17"/>
    </row>
    <row r="171" spans="1:110" x14ac:dyDescent="0.2">
      <c r="A171" s="3">
        <v>44026</v>
      </c>
      <c r="B171" s="4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  <c r="W171" s="8">
        <f t="shared" si="104"/>
        <v>93.207356214094887</v>
      </c>
      <c r="X171" s="6">
        <f t="shared" si="80"/>
        <v>3.6277452082550288E-2</v>
      </c>
      <c r="Z171" s="8">
        <f t="shared" si="105"/>
        <v>94.592403861669226</v>
      </c>
      <c r="AA171" s="6">
        <f t="shared" si="81"/>
        <v>2.1956676318442062E-2</v>
      </c>
      <c r="AC171" s="24">
        <f t="shared" si="106"/>
        <v>95.10347379879488</v>
      </c>
      <c r="AD171" s="6">
        <f t="shared" si="82"/>
        <v>1.6672440803388738E-2</v>
      </c>
      <c r="AF171" s="8">
        <f t="shared" si="107"/>
        <v>95.216245687837713</v>
      </c>
      <c r="AG171" s="6">
        <f t="shared" si="83"/>
        <v>1.550642970022875E-2</v>
      </c>
      <c r="AH171" s="9"/>
      <c r="AI171" s="9"/>
      <c r="AJ171" s="9"/>
      <c r="AK171" s="9"/>
      <c r="AL171" s="8">
        <f t="shared" si="108"/>
        <v>143.04261023013697</v>
      </c>
      <c r="AM171" s="6">
        <f t="shared" si="84"/>
        <v>2.8687242068003552E-2</v>
      </c>
      <c r="AO171" s="8">
        <f t="shared" si="109"/>
        <v>142.64726760008858</v>
      </c>
      <c r="AP171" s="6">
        <f t="shared" si="85"/>
        <v>3.1371766208765403E-2</v>
      </c>
      <c r="AR171" s="24">
        <f t="shared" si="110"/>
        <v>142.40860636862317</v>
      </c>
      <c r="AS171" s="6">
        <f t="shared" si="86"/>
        <v>3.2992365123824058E-2</v>
      </c>
      <c r="AU171" s="8">
        <f t="shared" si="111"/>
        <v>142.46658606552799</v>
      </c>
      <c r="AV171" s="6">
        <f t="shared" si="87"/>
        <v>3.2598661323158792E-2</v>
      </c>
      <c r="BB171" s="8">
        <f t="shared" si="112"/>
        <v>0.53344379563149968</v>
      </c>
      <c r="BC171" s="8">
        <f t="shared" si="88"/>
        <v>95.636917594426379</v>
      </c>
      <c r="BD171" s="6">
        <f t="shared" si="89"/>
        <v>1.0790474055736183</v>
      </c>
      <c r="BF171" s="8">
        <f t="shared" si="113"/>
        <v>0.49603846838664301</v>
      </c>
      <c r="BG171" s="8">
        <f t="shared" si="90"/>
        <v>95.599512267181524</v>
      </c>
      <c r="BH171" s="6">
        <f t="shared" si="91"/>
        <v>1.1164527328184732</v>
      </c>
      <c r="BI171" s="16"/>
      <c r="BJ171" s="8">
        <f t="shared" si="114"/>
        <v>0.2500721561103188</v>
      </c>
      <c r="BK171" s="8">
        <f t="shared" si="92"/>
        <v>95.353545954905201</v>
      </c>
      <c r="BL171" s="6">
        <f t="shared" si="93"/>
        <v>1.3624190450947964</v>
      </c>
      <c r="BM171" s="17"/>
      <c r="BN171" s="8">
        <f t="shared" si="115"/>
        <v>0.10120719233223373</v>
      </c>
      <c r="BO171" s="8">
        <f t="shared" si="94"/>
        <v>95.20468099112712</v>
      </c>
      <c r="BP171" s="6">
        <f t="shared" si="95"/>
        <v>1.5112840088728774</v>
      </c>
      <c r="BQ171" s="9"/>
      <c r="BR171" s="9"/>
      <c r="BS171" s="9"/>
      <c r="BT171" s="9"/>
      <c r="BU171" s="8">
        <f t="shared" si="116"/>
        <v>-0.18311604365590481</v>
      </c>
      <c r="BV171" s="8">
        <f t="shared" si="96"/>
        <v>142.22549032496727</v>
      </c>
      <c r="BW171" s="6">
        <f t="shared" si="97"/>
        <v>5.0418126750327303</v>
      </c>
      <c r="BY171" s="8">
        <f t="shared" si="117"/>
        <v>-0.23164178348117465</v>
      </c>
      <c r="BZ171" s="8">
        <f t="shared" si="98"/>
        <v>142.176964585142</v>
      </c>
      <c r="CA171" s="6">
        <f t="shared" si="99"/>
        <v>5.090338414857996</v>
      </c>
      <c r="CB171" s="16"/>
      <c r="CC171" s="8">
        <f t="shared" si="118"/>
        <v>-7.8813232597717414E-2</v>
      </c>
      <c r="CD171" s="8">
        <f t="shared" si="100"/>
        <v>142.32979313602544</v>
      </c>
      <c r="CE171" s="6">
        <f t="shared" si="101"/>
        <v>4.9375098639745545</v>
      </c>
      <c r="CF171" s="17"/>
      <c r="CG171" s="8">
        <f t="shared" si="119"/>
        <v>0.16468667514213808</v>
      </c>
      <c r="CH171" s="8">
        <f t="shared" si="102"/>
        <v>142.57329304376532</v>
      </c>
      <c r="CI171" s="6">
        <f t="shared" si="103"/>
        <v>4.6940099562346802</v>
      </c>
      <c r="CJ171" s="16"/>
      <c r="CK171" s="17"/>
      <c r="CL171" s="15"/>
      <c r="CM171" s="16"/>
      <c r="CN171" s="17"/>
      <c r="CO171" s="15"/>
      <c r="CP171" s="16"/>
      <c r="CQ171" s="17"/>
      <c r="CR171" s="15"/>
      <c r="CS171" s="16"/>
      <c r="CT171" s="17"/>
      <c r="CU171" s="15"/>
      <c r="CV171" s="16"/>
      <c r="CW171" s="17"/>
      <c r="CX171" s="15"/>
      <c r="CY171" s="16"/>
      <c r="CZ171" s="17"/>
      <c r="DA171" s="15"/>
      <c r="DB171" s="16"/>
      <c r="DC171" s="17"/>
      <c r="DD171" s="15"/>
      <c r="DE171" s="16"/>
      <c r="DF171" s="17"/>
    </row>
    <row r="172" spans="1:110" x14ac:dyDescent="0.2">
      <c r="A172" s="3">
        <v>44027</v>
      </c>
      <c r="B172" s="4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  <c r="W172" s="8">
        <f t="shared" si="104"/>
        <v>93.838905795557807</v>
      </c>
      <c r="X172" s="6">
        <f t="shared" si="80"/>
        <v>3.6374664121897285E-2</v>
      </c>
      <c r="Z172" s="8">
        <f t="shared" si="105"/>
        <v>95.293179037318382</v>
      </c>
      <c r="AA172" s="6">
        <f t="shared" si="81"/>
        <v>2.1440831196530737E-2</v>
      </c>
      <c r="AC172" s="24">
        <f t="shared" si="106"/>
        <v>95.909719399397432</v>
      </c>
      <c r="AD172" s="6">
        <f t="shared" si="82"/>
        <v>1.5109620187046055E-2</v>
      </c>
      <c r="AF172" s="8">
        <f t="shared" si="107"/>
        <v>96.41602113756754</v>
      </c>
      <c r="AG172" s="6">
        <f t="shared" si="83"/>
        <v>9.9104421023956477E-3</v>
      </c>
      <c r="AH172" s="9"/>
      <c r="AI172" s="9"/>
      <c r="AJ172" s="9"/>
      <c r="AK172" s="9"/>
      <c r="AL172" s="8">
        <f t="shared" si="108"/>
        <v>143.80305492871233</v>
      </c>
      <c r="AM172" s="6">
        <f t="shared" si="84"/>
        <v>4.8139457125932539E-2</v>
      </c>
      <c r="AO172" s="8">
        <f t="shared" si="109"/>
        <v>144.17187928205934</v>
      </c>
      <c r="AP172" s="6">
        <f t="shared" si="85"/>
        <v>4.5698136603388034E-2</v>
      </c>
      <c r="AR172" s="24">
        <f t="shared" si="110"/>
        <v>144.83795468431157</v>
      </c>
      <c r="AS172" s="6">
        <f t="shared" si="86"/>
        <v>4.1289253257361956E-2</v>
      </c>
      <c r="AU172" s="8">
        <f t="shared" si="111"/>
        <v>146.3071596131056</v>
      </c>
      <c r="AV172" s="6">
        <f t="shared" si="87"/>
        <v>3.1564298514165381E-2</v>
      </c>
      <c r="BB172" s="8">
        <f t="shared" si="112"/>
        <v>0.58800415662571004</v>
      </c>
      <c r="BC172" s="8">
        <f t="shared" si="88"/>
        <v>96.497723556023146</v>
      </c>
      <c r="BD172" s="6">
        <f t="shared" si="89"/>
        <v>0.88338744397685787</v>
      </c>
      <c r="BF172" s="8">
        <f t="shared" si="113"/>
        <v>0.59840682201789275</v>
      </c>
      <c r="BG172" s="8">
        <f t="shared" si="90"/>
        <v>96.508126221415324</v>
      </c>
      <c r="BH172" s="6">
        <f t="shared" si="91"/>
        <v>0.87298477858468004</v>
      </c>
      <c r="BI172" s="16"/>
      <c r="BJ172" s="8">
        <f t="shared" si="114"/>
        <v>0.61714662947519228</v>
      </c>
      <c r="BK172" s="8">
        <f t="shared" si="92"/>
        <v>96.526866028872618</v>
      </c>
      <c r="BL172" s="6">
        <f t="shared" si="93"/>
        <v>0.85424497112738607</v>
      </c>
      <c r="BM172" s="17"/>
      <c r="BN172" s="8">
        <f t="shared" si="115"/>
        <v>0.7216409916101133</v>
      </c>
      <c r="BO172" s="8">
        <f t="shared" si="94"/>
        <v>96.631360391007547</v>
      </c>
      <c r="BP172" s="6">
        <f t="shared" si="95"/>
        <v>0.74975060899245705</v>
      </c>
      <c r="BQ172" s="9"/>
      <c r="BR172" s="9"/>
      <c r="BS172" s="9"/>
      <c r="BT172" s="9"/>
      <c r="BU172" s="8">
        <f t="shared" si="116"/>
        <v>0.33937682821295634</v>
      </c>
      <c r="BV172" s="8">
        <f t="shared" si="96"/>
        <v>145.17733151252452</v>
      </c>
      <c r="BW172" s="6">
        <f t="shared" si="97"/>
        <v>5.8984284874754849</v>
      </c>
      <c r="BY172" s="8">
        <f t="shared" si="117"/>
        <v>0.64648494924478528</v>
      </c>
      <c r="BZ172" s="8">
        <f t="shared" si="98"/>
        <v>145.48443963355635</v>
      </c>
      <c r="CA172" s="6">
        <f t="shared" si="99"/>
        <v>5.5913203664436537</v>
      </c>
      <c r="CB172" s="16"/>
      <c r="CC172" s="8">
        <f t="shared" si="118"/>
        <v>1.5765733892711207</v>
      </c>
      <c r="CD172" s="8">
        <f t="shared" si="100"/>
        <v>146.41452807358269</v>
      </c>
      <c r="CE172" s="6">
        <f t="shared" si="101"/>
        <v>4.6612319264173152</v>
      </c>
      <c r="CF172" s="17"/>
      <c r="CG172" s="8">
        <f t="shared" si="119"/>
        <v>2.1575889188228494</v>
      </c>
      <c r="CH172" s="8">
        <f t="shared" si="102"/>
        <v>146.99554360313442</v>
      </c>
      <c r="CI172" s="6">
        <f t="shared" si="103"/>
        <v>4.0802163968655805</v>
      </c>
      <c r="CJ172" s="16"/>
      <c r="CK172" s="17"/>
      <c r="CL172" s="15"/>
      <c r="CM172" s="16"/>
      <c r="CN172" s="17"/>
      <c r="CO172" s="15"/>
      <c r="CP172" s="16"/>
      <c r="CQ172" s="17"/>
      <c r="CR172" s="15"/>
      <c r="CS172" s="16"/>
      <c r="CT172" s="17"/>
      <c r="CU172" s="15"/>
      <c r="CV172" s="16"/>
      <c r="CW172" s="17"/>
      <c r="CX172" s="15"/>
      <c r="CY172" s="16"/>
      <c r="CZ172" s="17"/>
      <c r="DA172" s="15"/>
      <c r="DB172" s="16"/>
      <c r="DC172" s="17"/>
      <c r="DD172" s="15"/>
      <c r="DE172" s="16"/>
      <c r="DF172" s="17"/>
    </row>
    <row r="173" spans="1:110" x14ac:dyDescent="0.2">
      <c r="A173" s="3">
        <v>44028</v>
      </c>
      <c r="B173" s="4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  <c r="W173" s="8">
        <f t="shared" si="104"/>
        <v>94.476502732357403</v>
      </c>
      <c r="X173" s="6">
        <f t="shared" si="80"/>
        <v>1.7740619441044558E-2</v>
      </c>
      <c r="Z173" s="8">
        <f t="shared" si="105"/>
        <v>95.982196585003322</v>
      </c>
      <c r="AA173" s="6">
        <f t="shared" si="81"/>
        <v>2.0861247440804105E-3</v>
      </c>
      <c r="AC173" s="24">
        <f t="shared" si="106"/>
        <v>96.645415199698718</v>
      </c>
      <c r="AD173" s="6">
        <f t="shared" si="82"/>
        <v>4.8092692089680943E-3</v>
      </c>
      <c r="AF173" s="8">
        <f t="shared" si="107"/>
        <v>97.188093027513517</v>
      </c>
      <c r="AG173" s="6">
        <f t="shared" si="83"/>
        <v>1.0451416955509087E-2</v>
      </c>
      <c r="AH173" s="9"/>
      <c r="AI173" s="9"/>
      <c r="AJ173" s="9"/>
      <c r="AK173" s="9"/>
      <c r="AL173" s="8">
        <f t="shared" si="108"/>
        <v>145.11214184154412</v>
      </c>
      <c r="AM173" s="6">
        <f t="shared" si="84"/>
        <v>4.6690250218902211E-2</v>
      </c>
      <c r="AO173" s="8">
        <f t="shared" si="109"/>
        <v>146.45015991897975</v>
      </c>
      <c r="AP173" s="6">
        <f t="shared" si="85"/>
        <v>3.7900181638730684E-2</v>
      </c>
      <c r="AR173" s="24">
        <f t="shared" si="110"/>
        <v>147.95685734215579</v>
      </c>
      <c r="AS173" s="6">
        <f t="shared" si="86"/>
        <v>2.8001979288081076E-2</v>
      </c>
      <c r="AU173" s="8">
        <f t="shared" si="111"/>
        <v>150.12203992262113</v>
      </c>
      <c r="AV173" s="6">
        <f t="shared" si="87"/>
        <v>1.3777878962501853E-2</v>
      </c>
      <c r="BB173" s="8">
        <f t="shared" si="112"/>
        <v>0.61754248536082534</v>
      </c>
      <c r="BC173" s="8">
        <f t="shared" si="88"/>
        <v>97.262957685059547</v>
      </c>
      <c r="BD173" s="6">
        <f t="shared" si="89"/>
        <v>1.0801116850595491</v>
      </c>
      <c r="BF173" s="8">
        <f t="shared" si="113"/>
        <v>0.64371218485141257</v>
      </c>
      <c r="BG173" s="8">
        <f t="shared" si="90"/>
        <v>97.289127384550127</v>
      </c>
      <c r="BH173" s="6">
        <f t="shared" si="91"/>
        <v>1.1062813845501296</v>
      </c>
      <c r="BI173" s="16"/>
      <c r="BJ173" s="8">
        <f t="shared" si="114"/>
        <v>0.69538908222041429</v>
      </c>
      <c r="BK173" s="8">
        <f t="shared" si="92"/>
        <v>97.340804281919134</v>
      </c>
      <c r="BL173" s="6">
        <f t="shared" si="93"/>
        <v>1.1579582819191359</v>
      </c>
      <c r="BM173" s="17"/>
      <c r="BN173" s="8">
        <f t="shared" si="115"/>
        <v>0.7340092232583455</v>
      </c>
      <c r="BO173" s="8">
        <f t="shared" si="94"/>
        <v>97.379424422957058</v>
      </c>
      <c r="BP173" s="6">
        <f t="shared" si="95"/>
        <v>1.1965784229570602</v>
      </c>
      <c r="BQ173" s="9"/>
      <c r="BR173" s="9"/>
      <c r="BS173" s="9"/>
      <c r="BT173" s="9"/>
      <c r="BU173" s="8">
        <f t="shared" si="116"/>
        <v>0.8952819941392085</v>
      </c>
      <c r="BV173" s="8">
        <f t="shared" si="96"/>
        <v>148.85213933629498</v>
      </c>
      <c r="BW173" s="6">
        <f t="shared" si="97"/>
        <v>3.3671596637050243</v>
      </c>
      <c r="BY173" s="8">
        <f t="shared" si="117"/>
        <v>1.4623827930825977</v>
      </c>
      <c r="BZ173" s="8">
        <f t="shared" si="98"/>
        <v>149.4192401352384</v>
      </c>
      <c r="CA173" s="6">
        <f t="shared" si="99"/>
        <v>2.8000588647616098</v>
      </c>
      <c r="CB173" s="16"/>
      <c r="CC173" s="8">
        <f t="shared" si="118"/>
        <v>2.594510706529364</v>
      </c>
      <c r="CD173" s="8">
        <f t="shared" si="100"/>
        <v>150.55136804868516</v>
      </c>
      <c r="CE173" s="6">
        <f t="shared" si="101"/>
        <v>1.6679309513148439</v>
      </c>
      <c r="CF173" s="17"/>
      <c r="CG173" s="8">
        <f t="shared" si="119"/>
        <v>3.0035450091616527</v>
      </c>
      <c r="CH173" s="8">
        <f t="shared" si="102"/>
        <v>150.96040235131744</v>
      </c>
      <c r="CI173" s="6">
        <f t="shared" si="103"/>
        <v>1.2588966486825655</v>
      </c>
      <c r="CJ173" s="16"/>
      <c r="CK173" s="17"/>
      <c r="CL173" s="15"/>
      <c r="CM173" s="16"/>
      <c r="CN173" s="17"/>
      <c r="CO173" s="15"/>
      <c r="CP173" s="16"/>
      <c r="CQ173" s="17"/>
      <c r="CR173" s="15"/>
      <c r="CS173" s="16"/>
      <c r="CT173" s="17"/>
      <c r="CU173" s="15"/>
      <c r="CV173" s="16"/>
      <c r="CW173" s="17"/>
      <c r="CX173" s="15"/>
      <c r="CY173" s="16"/>
      <c r="CZ173" s="17"/>
      <c r="DA173" s="15"/>
      <c r="DB173" s="16"/>
      <c r="DC173" s="17"/>
      <c r="DD173" s="15"/>
      <c r="DE173" s="16"/>
      <c r="DF173" s="17"/>
    </row>
    <row r="174" spans="1:110" x14ac:dyDescent="0.2">
      <c r="A174" s="3">
        <v>44029</v>
      </c>
      <c r="B174" s="4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  <c r="W174" s="8">
        <f t="shared" si="104"/>
        <v>94.783644520533073</v>
      </c>
      <c r="X174" s="6">
        <f t="shared" si="80"/>
        <v>1.2552421021654018E-2</v>
      </c>
      <c r="Z174" s="8">
        <f t="shared" si="105"/>
        <v>96.048410891952216</v>
      </c>
      <c r="AA174" s="6">
        <f t="shared" si="81"/>
        <v>6.238025530842504E-4</v>
      </c>
      <c r="AC174" s="24">
        <f t="shared" si="106"/>
        <v>96.414130599849358</v>
      </c>
      <c r="AD174" s="6">
        <f t="shared" si="82"/>
        <v>4.4338379444694084E-3</v>
      </c>
      <c r="AF174" s="8">
        <f t="shared" si="107"/>
        <v>96.383895405502699</v>
      </c>
      <c r="AG174" s="6">
        <f t="shared" si="83"/>
        <v>4.1188503787498755E-3</v>
      </c>
      <c r="AH174" s="9"/>
      <c r="AI174" s="9"/>
      <c r="AJ174" s="9"/>
      <c r="AK174" s="9"/>
      <c r="AL174" s="8">
        <f t="shared" si="108"/>
        <v>146.3914301300662</v>
      </c>
      <c r="AM174" s="6">
        <f t="shared" si="84"/>
        <v>5.0198888381739422E-2</v>
      </c>
      <c r="AO174" s="8">
        <f t="shared" si="109"/>
        <v>148.35397581571644</v>
      </c>
      <c r="AP174" s="6">
        <f t="shared" si="85"/>
        <v>3.7465710816795457E-2</v>
      </c>
      <c r="AR174" s="24">
        <f t="shared" si="110"/>
        <v>150.08807817107788</v>
      </c>
      <c r="AS174" s="6">
        <f t="shared" si="86"/>
        <v>2.6214694665653508E-2</v>
      </c>
      <c r="AU174" s="8">
        <f t="shared" si="111"/>
        <v>151.79984718452422</v>
      </c>
      <c r="AV174" s="6">
        <f t="shared" si="87"/>
        <v>1.5108579298377571E-2</v>
      </c>
      <c r="BB174" s="8">
        <f t="shared" si="112"/>
        <v>0.44777706831878827</v>
      </c>
      <c r="BC174" s="8">
        <f t="shared" si="88"/>
        <v>96.861907668168143</v>
      </c>
      <c r="BD174" s="6">
        <f t="shared" si="89"/>
        <v>0.87337466816813958</v>
      </c>
      <c r="BF174" s="8">
        <f t="shared" si="113"/>
        <v>0.35496324590015754</v>
      </c>
      <c r="BG174" s="8">
        <f t="shared" si="90"/>
        <v>96.769093845749509</v>
      </c>
      <c r="BH174" s="6">
        <f t="shared" si="91"/>
        <v>0.78056084574950546</v>
      </c>
      <c r="BI174" s="16"/>
      <c r="BJ174" s="8">
        <f t="shared" si="114"/>
        <v>8.3784452054363218E-2</v>
      </c>
      <c r="BK174" s="8">
        <f t="shared" si="92"/>
        <v>96.497915051903718</v>
      </c>
      <c r="BL174" s="6">
        <f t="shared" si="93"/>
        <v>0.50938205190371377</v>
      </c>
      <c r="BM174" s="17"/>
      <c r="BN174" s="8">
        <f t="shared" si="115"/>
        <v>-0.11544934107643537</v>
      </c>
      <c r="BO174" s="8">
        <f t="shared" si="94"/>
        <v>96.298681258772916</v>
      </c>
      <c r="BP174" s="6">
        <f t="shared" si="95"/>
        <v>0.3101482587729123</v>
      </c>
      <c r="BQ174" s="9"/>
      <c r="BR174" s="9"/>
      <c r="BS174" s="9"/>
      <c r="BT174" s="9"/>
      <c r="BU174" s="8">
        <f t="shared" si="116"/>
        <v>1.1424697610957861</v>
      </c>
      <c r="BV174" s="8">
        <f t="shared" si="96"/>
        <v>151.23054793217366</v>
      </c>
      <c r="BW174" s="6">
        <f t="shared" si="97"/>
        <v>2.8979620678263416</v>
      </c>
      <c r="BY174" s="8">
        <f t="shared" si="117"/>
        <v>1.6830993449096321</v>
      </c>
      <c r="BZ174" s="8">
        <f t="shared" si="98"/>
        <v>151.77117751598752</v>
      </c>
      <c r="CA174" s="6">
        <f t="shared" si="99"/>
        <v>2.3573324840124883</v>
      </c>
      <c r="CB174" s="16"/>
      <c r="CC174" s="8">
        <f t="shared" si="118"/>
        <v>2.2887393873085671</v>
      </c>
      <c r="CD174" s="8">
        <f t="shared" si="100"/>
        <v>152.37681755838645</v>
      </c>
      <c r="CE174" s="6">
        <f t="shared" si="101"/>
        <v>1.7516924416135566</v>
      </c>
      <c r="CF174" s="17"/>
      <c r="CG174" s="8">
        <f t="shared" si="119"/>
        <v>2.2358997305508428</v>
      </c>
      <c r="CH174" s="8">
        <f t="shared" si="102"/>
        <v>152.32397790162872</v>
      </c>
      <c r="CI174" s="6">
        <f t="shared" si="103"/>
        <v>1.8045320983712827</v>
      </c>
      <c r="CJ174" s="16"/>
      <c r="CK174" s="17"/>
      <c r="CL174" s="15"/>
      <c r="CM174" s="16"/>
      <c r="CN174" s="17"/>
      <c r="CO174" s="15"/>
      <c r="CP174" s="16"/>
      <c r="CQ174" s="17"/>
      <c r="CR174" s="15"/>
      <c r="CS174" s="16"/>
      <c r="CT174" s="17"/>
      <c r="CU174" s="15"/>
      <c r="CV174" s="16"/>
      <c r="CW174" s="17"/>
      <c r="CX174" s="15"/>
      <c r="CY174" s="16"/>
      <c r="CZ174" s="17"/>
      <c r="DA174" s="15"/>
      <c r="DB174" s="16"/>
      <c r="DC174" s="17"/>
      <c r="DD174" s="15"/>
      <c r="DE174" s="16"/>
      <c r="DF174" s="17"/>
    </row>
    <row r="175" spans="1:110" x14ac:dyDescent="0.2">
      <c r="A175" s="3">
        <v>44032</v>
      </c>
      <c r="B175" s="4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  <c r="W175" s="8">
        <f t="shared" si="104"/>
        <v>95.000524446837119</v>
      </c>
      <c r="X175" s="6">
        <f t="shared" si="80"/>
        <v>3.0719557415146617E-2</v>
      </c>
      <c r="Z175" s="8">
        <f t="shared" si="105"/>
        <v>96.028651187607977</v>
      </c>
      <c r="AA175" s="6">
        <f t="shared" si="81"/>
        <v>2.0229687510424438E-2</v>
      </c>
      <c r="AC175" s="24">
        <f t="shared" si="106"/>
        <v>96.201331799924674</v>
      </c>
      <c r="AD175" s="6">
        <f t="shared" si="82"/>
        <v>1.8467845233166108E-2</v>
      </c>
      <c r="AF175" s="8">
        <f t="shared" si="107"/>
        <v>96.067605481100543</v>
      </c>
      <c r="AG175" s="6">
        <f t="shared" si="83"/>
        <v>1.9832240916767118E-2</v>
      </c>
      <c r="AH175" s="9"/>
      <c r="AI175" s="9"/>
      <c r="AJ175" s="9"/>
      <c r="AK175" s="9"/>
      <c r="AL175" s="8">
        <f t="shared" si="108"/>
        <v>147.78410450665427</v>
      </c>
      <c r="AM175" s="6">
        <f t="shared" si="84"/>
        <v>3.1098986875832072E-2</v>
      </c>
      <c r="AO175" s="8">
        <f t="shared" si="109"/>
        <v>150.25957209653001</v>
      </c>
      <c r="AP175" s="6">
        <f t="shared" si="85"/>
        <v>1.4869345238840967E-2</v>
      </c>
      <c r="AR175" s="24">
        <f t="shared" si="110"/>
        <v>152.10829408553894</v>
      </c>
      <c r="AS175" s="6">
        <f t="shared" si="86"/>
        <v>2.7487683059203381E-3</v>
      </c>
      <c r="AU175" s="8">
        <f t="shared" si="111"/>
        <v>153.66277743690486</v>
      </c>
      <c r="AV175" s="6">
        <f t="shared" si="87"/>
        <v>7.4427235263779864E-3</v>
      </c>
      <c r="BB175" s="8">
        <f t="shared" si="112"/>
        <v>0.31566189467009381</v>
      </c>
      <c r="BC175" s="8">
        <f t="shared" si="88"/>
        <v>96.516993694594774</v>
      </c>
      <c r="BD175" s="6">
        <f t="shared" si="89"/>
        <v>1.4943973054052293</v>
      </c>
      <c r="BF175" s="8">
        <f t="shared" si="113"/>
        <v>0.16760177077795979</v>
      </c>
      <c r="BG175" s="8">
        <f t="shared" si="90"/>
        <v>96.368933570702637</v>
      </c>
      <c r="BH175" s="6">
        <f t="shared" si="91"/>
        <v>1.6424574292973659</v>
      </c>
      <c r="BI175" s="16"/>
      <c r="BJ175" s="8">
        <f t="shared" si="114"/>
        <v>-0.11196049425180801</v>
      </c>
      <c r="BK175" s="8">
        <f t="shared" si="92"/>
        <v>96.08937130567287</v>
      </c>
      <c r="BL175" s="6">
        <f t="shared" si="93"/>
        <v>1.9220196943271333</v>
      </c>
      <c r="BM175" s="17"/>
      <c r="BN175" s="8">
        <f t="shared" si="115"/>
        <v>-0.20111686486289423</v>
      </c>
      <c r="BO175" s="8">
        <f t="shared" si="94"/>
        <v>96.000214935061777</v>
      </c>
      <c r="BP175" s="6">
        <f t="shared" si="95"/>
        <v>2.0111760649382262</v>
      </c>
      <c r="BQ175" s="9"/>
      <c r="BR175" s="9"/>
      <c r="BS175" s="9"/>
      <c r="BT175" s="9"/>
      <c r="BU175" s="8">
        <f t="shared" si="116"/>
        <v>1.3180189917688414</v>
      </c>
      <c r="BV175" s="8">
        <f t="shared" si="96"/>
        <v>153.42631307730778</v>
      </c>
      <c r="BW175" s="6">
        <f t="shared" si="97"/>
        <v>0.89875607730778029</v>
      </c>
      <c r="BY175" s="8">
        <f t="shared" si="117"/>
        <v>1.7943478128616039</v>
      </c>
      <c r="BZ175" s="8">
        <f t="shared" si="98"/>
        <v>153.90264189840056</v>
      </c>
      <c r="CA175" s="6">
        <f t="shared" si="99"/>
        <v>1.3750848984005586</v>
      </c>
      <c r="CB175" s="16"/>
      <c r="CC175" s="8">
        <f t="shared" si="118"/>
        <v>2.1115138952292138</v>
      </c>
      <c r="CD175" s="8">
        <f t="shared" si="100"/>
        <v>154.21980798076817</v>
      </c>
      <c r="CE175" s="6">
        <f t="shared" si="101"/>
        <v>1.6922509807681649</v>
      </c>
      <c r="CF175" s="17"/>
      <c r="CG175" s="8">
        <f t="shared" si="119"/>
        <v>2.0460979723918356</v>
      </c>
      <c r="CH175" s="8">
        <f t="shared" si="102"/>
        <v>154.15439205793078</v>
      </c>
      <c r="CI175" s="6">
        <f t="shared" si="103"/>
        <v>1.6268350579307764</v>
      </c>
      <c r="CJ175" s="16"/>
      <c r="CK175" s="17"/>
      <c r="CL175" s="15"/>
      <c r="CM175" s="16"/>
      <c r="CN175" s="17"/>
      <c r="CO175" s="15"/>
      <c r="CP175" s="16"/>
      <c r="CQ175" s="17"/>
      <c r="CR175" s="15"/>
      <c r="CS175" s="16"/>
      <c r="CT175" s="17"/>
      <c r="CU175" s="15"/>
      <c r="CV175" s="16"/>
      <c r="CW175" s="17"/>
      <c r="CX175" s="15"/>
      <c r="CY175" s="16"/>
      <c r="CZ175" s="17"/>
      <c r="DA175" s="15"/>
      <c r="DB175" s="16"/>
      <c r="DC175" s="17"/>
      <c r="DD175" s="15"/>
      <c r="DE175" s="16"/>
      <c r="DF175" s="17"/>
    </row>
    <row r="176" spans="1:110" x14ac:dyDescent="0.2">
      <c r="A176" s="3">
        <v>44033</v>
      </c>
      <c r="B176" s="4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  <c r="W176" s="8">
        <f t="shared" si="104"/>
        <v>95.542480426406442</v>
      </c>
      <c r="X176" s="6">
        <f t="shared" si="80"/>
        <v>1.1547651933576373E-2</v>
      </c>
      <c r="Z176" s="8">
        <f t="shared" si="105"/>
        <v>96.682955325697336</v>
      </c>
      <c r="AA176" s="6">
        <f t="shared" si="81"/>
        <v>2.5134142606569388E-4</v>
      </c>
      <c r="AC176" s="24">
        <f t="shared" si="106"/>
        <v>97.106361399962339</v>
      </c>
      <c r="AD176" s="6">
        <f t="shared" si="82"/>
        <v>4.6317670380551148E-3</v>
      </c>
      <c r="AF176" s="8">
        <f t="shared" si="107"/>
        <v>97.622633896220108</v>
      </c>
      <c r="AG176" s="6">
        <f t="shared" si="83"/>
        <v>9.9729593421546917E-3</v>
      </c>
      <c r="AH176" s="9"/>
      <c r="AI176" s="9"/>
      <c r="AJ176" s="9"/>
      <c r="AK176" s="9"/>
      <c r="AL176" s="8">
        <f t="shared" si="108"/>
        <v>148.63792595545652</v>
      </c>
      <c r="AM176" s="6">
        <f t="shared" si="84"/>
        <v>3.4127794308246202E-2</v>
      </c>
      <c r="AO176" s="8">
        <f t="shared" si="109"/>
        <v>151.00800711467511</v>
      </c>
      <c r="AP176" s="6">
        <f t="shared" si="85"/>
        <v>1.8726640785632166E-2</v>
      </c>
      <c r="AR176" s="24">
        <f t="shared" si="110"/>
        <v>152.31792554276947</v>
      </c>
      <c r="AS176" s="6">
        <f t="shared" si="86"/>
        <v>1.0214588472691967E-2</v>
      </c>
      <c r="AU176" s="8">
        <f t="shared" si="111"/>
        <v>152.75460108738099</v>
      </c>
      <c r="AV176" s="6">
        <f t="shared" si="87"/>
        <v>7.3770033225064721E-3</v>
      </c>
      <c r="BB176" s="8">
        <f t="shared" si="112"/>
        <v>0.43353543574360803</v>
      </c>
      <c r="BC176" s="8">
        <f t="shared" si="88"/>
        <v>97.539896835705946</v>
      </c>
      <c r="BD176" s="6">
        <f t="shared" si="89"/>
        <v>0.88123583570595088</v>
      </c>
      <c r="BF176" s="8">
        <f t="shared" si="113"/>
        <v>0.41095295443366242</v>
      </c>
      <c r="BG176" s="8">
        <f t="shared" si="90"/>
        <v>97.517314354396007</v>
      </c>
      <c r="BH176" s="6">
        <f t="shared" si="91"/>
        <v>0.85865335439601154</v>
      </c>
      <c r="BI176" s="16"/>
      <c r="BJ176" s="8">
        <f t="shared" si="114"/>
        <v>0.55925296797924406</v>
      </c>
      <c r="BK176" s="8">
        <f t="shared" si="92"/>
        <v>97.665614367941586</v>
      </c>
      <c r="BL176" s="6">
        <f t="shared" si="93"/>
        <v>1.0069533679415912</v>
      </c>
      <c r="BM176" s="17"/>
      <c r="BN176" s="8">
        <f t="shared" si="115"/>
        <v>0.77229202424959764</v>
      </c>
      <c r="BO176" s="8">
        <f t="shared" si="94"/>
        <v>97.878653424211933</v>
      </c>
      <c r="BP176" s="6">
        <f t="shared" si="95"/>
        <v>1.219992424211938</v>
      </c>
      <c r="BQ176" s="9"/>
      <c r="BR176" s="9"/>
      <c r="BS176" s="9"/>
      <c r="BT176" s="9"/>
      <c r="BU176" s="8">
        <f t="shared" si="116"/>
        <v>1.096341484861179</v>
      </c>
      <c r="BV176" s="8">
        <f t="shared" si="96"/>
        <v>153.41426702763064</v>
      </c>
      <c r="BW176" s="6">
        <f t="shared" si="97"/>
        <v>0.47557997236935989</v>
      </c>
      <c r="BY176" s="8">
        <f t="shared" si="117"/>
        <v>1.2713914155033492</v>
      </c>
      <c r="BZ176" s="8">
        <f t="shared" si="98"/>
        <v>153.58931695827283</v>
      </c>
      <c r="CA176" s="6">
        <f t="shared" si="99"/>
        <v>0.30053004172717124</v>
      </c>
      <c r="CB176" s="16"/>
      <c r="CC176" s="8">
        <f t="shared" si="118"/>
        <v>0.85627148615008175</v>
      </c>
      <c r="CD176" s="8">
        <f t="shared" si="100"/>
        <v>153.17419702891956</v>
      </c>
      <c r="CE176" s="6">
        <f t="shared" si="101"/>
        <v>0.71564997108043826</v>
      </c>
      <c r="CF176" s="17"/>
      <c r="CG176" s="8">
        <f t="shared" si="119"/>
        <v>0.4300074390498857</v>
      </c>
      <c r="CH176" s="8">
        <f t="shared" si="102"/>
        <v>152.74793298181936</v>
      </c>
      <c r="CI176" s="6">
        <f t="shared" si="103"/>
        <v>1.1419140181806426</v>
      </c>
      <c r="CJ176" s="16"/>
      <c r="CK176" s="17"/>
      <c r="CL176" s="15"/>
      <c r="CM176" s="16"/>
      <c r="CN176" s="17"/>
      <c r="CO176" s="15"/>
      <c r="CP176" s="16"/>
      <c r="CQ176" s="17"/>
      <c r="CR176" s="15"/>
      <c r="CS176" s="16"/>
      <c r="CT176" s="17"/>
      <c r="CU176" s="15"/>
      <c r="CV176" s="16"/>
      <c r="CW176" s="17"/>
      <c r="CX176" s="15"/>
      <c r="CY176" s="16"/>
      <c r="CZ176" s="17"/>
      <c r="DA176" s="15"/>
      <c r="DB176" s="16"/>
      <c r="DC176" s="17"/>
      <c r="DD176" s="15"/>
      <c r="DE176" s="16"/>
      <c r="DF176" s="17"/>
    </row>
    <row r="177" spans="1:110" x14ac:dyDescent="0.2">
      <c r="A177" s="3">
        <v>44034</v>
      </c>
      <c r="B177" s="4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  <c r="W177" s="8">
        <f t="shared" si="104"/>
        <v>95.743392929653282</v>
      </c>
      <c r="X177" s="6">
        <f t="shared" si="80"/>
        <v>1.2243924830348479E-2</v>
      </c>
      <c r="Z177" s="8">
        <f t="shared" si="105"/>
        <v>96.674938198217205</v>
      </c>
      <c r="AA177" s="6">
        <f t="shared" si="81"/>
        <v>2.6334496825163476E-3</v>
      </c>
      <c r="AC177" s="24">
        <f t="shared" si="106"/>
        <v>96.882511199981167</v>
      </c>
      <c r="AD177" s="6">
        <f t="shared" si="82"/>
        <v>4.9198083271071163E-4</v>
      </c>
      <c r="AF177" s="8">
        <f t="shared" si="107"/>
        <v>96.851455579244018</v>
      </c>
      <c r="AG177" s="6">
        <f t="shared" si="83"/>
        <v>8.123724243667761E-4</v>
      </c>
      <c r="AH177" s="9"/>
      <c r="AI177" s="9"/>
      <c r="AJ177" s="9"/>
      <c r="AK177" s="9"/>
      <c r="AL177" s="8">
        <f t="shared" si="108"/>
        <v>149.58327174347437</v>
      </c>
      <c r="AM177" s="6">
        <f t="shared" si="84"/>
        <v>2.7041768854049558E-2</v>
      </c>
      <c r="AO177" s="8">
        <f t="shared" si="109"/>
        <v>151.95901427683231</v>
      </c>
      <c r="AP177" s="6">
        <f t="shared" si="85"/>
        <v>1.1588849380017682E-2</v>
      </c>
      <c r="AR177" s="24">
        <f t="shared" si="110"/>
        <v>153.10388627138474</v>
      </c>
      <c r="AS177" s="6">
        <f t="shared" si="86"/>
        <v>4.1420766378185538E-3</v>
      </c>
      <c r="AU177" s="8">
        <f t="shared" si="111"/>
        <v>153.66279781747619</v>
      </c>
      <c r="AV177" s="6">
        <f t="shared" si="87"/>
        <v>5.0665950250702928E-4</v>
      </c>
      <c r="BB177" s="8">
        <f t="shared" si="112"/>
        <v>0.30205830859865207</v>
      </c>
      <c r="BC177" s="8">
        <f t="shared" si="88"/>
        <v>97.184569508579813</v>
      </c>
      <c r="BD177" s="6">
        <f t="shared" si="89"/>
        <v>0.25437050857981092</v>
      </c>
      <c r="BF177" s="8">
        <f t="shared" si="113"/>
        <v>0.20146791347676712</v>
      </c>
      <c r="BG177" s="8">
        <f t="shared" si="90"/>
        <v>97.083979113457929</v>
      </c>
      <c r="BH177" s="6">
        <f t="shared" si="91"/>
        <v>0.15378011345792686</v>
      </c>
      <c r="BI177" s="16"/>
      <c r="BJ177" s="8">
        <f t="shared" si="114"/>
        <v>4.2404877125369611E-2</v>
      </c>
      <c r="BK177" s="8">
        <f t="shared" si="92"/>
        <v>96.924916077106531</v>
      </c>
      <c r="BL177" s="6">
        <f t="shared" si="93"/>
        <v>5.2829228934712091E-3</v>
      </c>
      <c r="BM177" s="17"/>
      <c r="BN177" s="8">
        <f t="shared" si="115"/>
        <v>-0.10431313307347942</v>
      </c>
      <c r="BO177" s="8">
        <f t="shared" si="94"/>
        <v>96.778198066907692</v>
      </c>
      <c r="BP177" s="6">
        <f t="shared" si="95"/>
        <v>0.15200093309231022</v>
      </c>
      <c r="BQ177" s="9"/>
      <c r="BR177" s="9"/>
      <c r="BS177" s="9"/>
      <c r="BT177" s="9"/>
      <c r="BU177" s="8">
        <f t="shared" si="116"/>
        <v>1.0342653336119962</v>
      </c>
      <c r="BV177" s="8">
        <f t="shared" si="96"/>
        <v>154.13815160499672</v>
      </c>
      <c r="BW177" s="6">
        <f t="shared" si="97"/>
        <v>0.39745960499672606</v>
      </c>
      <c r="BY177" s="8">
        <f t="shared" si="117"/>
        <v>1.1111992888302815</v>
      </c>
      <c r="BZ177" s="8">
        <f t="shared" si="98"/>
        <v>154.21508556021502</v>
      </c>
      <c r="CA177" s="6">
        <f t="shared" si="99"/>
        <v>0.47439356021502022</v>
      </c>
      <c r="CB177" s="16"/>
      <c r="CC177" s="8">
        <f t="shared" si="118"/>
        <v>0.80986638617710294</v>
      </c>
      <c r="CD177" s="8">
        <f t="shared" si="100"/>
        <v>153.91375265756184</v>
      </c>
      <c r="CE177" s="6">
        <f t="shared" si="101"/>
        <v>0.17306065756184807</v>
      </c>
      <c r="CF177" s="17"/>
      <c r="CG177" s="8">
        <f t="shared" si="119"/>
        <v>0.74324633386741978</v>
      </c>
      <c r="CH177" s="8">
        <f t="shared" si="102"/>
        <v>153.84713260525217</v>
      </c>
      <c r="CI177" s="6">
        <f t="shared" si="103"/>
        <v>0.10644060525217469</v>
      </c>
      <c r="CJ177" s="16"/>
      <c r="CK177" s="17"/>
      <c r="CL177" s="15"/>
      <c r="CM177" s="16"/>
      <c r="CN177" s="17"/>
      <c r="CO177" s="15"/>
      <c r="CP177" s="16"/>
      <c r="CQ177" s="17"/>
      <c r="CR177" s="15"/>
      <c r="CS177" s="16"/>
      <c r="CT177" s="17"/>
      <c r="CU177" s="15"/>
      <c r="CV177" s="16"/>
      <c r="CW177" s="17"/>
      <c r="CX177" s="15"/>
      <c r="CY177" s="16"/>
      <c r="CZ177" s="17"/>
      <c r="DA177" s="15"/>
      <c r="DB177" s="16"/>
      <c r="DC177" s="17"/>
      <c r="DD177" s="15"/>
      <c r="DE177" s="16"/>
      <c r="DF177" s="17"/>
    </row>
    <row r="178" spans="1:110" x14ac:dyDescent="0.2">
      <c r="A178" s="3">
        <v>44035</v>
      </c>
      <c r="B178" s="4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  <c r="W178" s="8">
        <f t="shared" si="104"/>
        <v>95.957018022315694</v>
      </c>
      <c r="X178" s="6">
        <f t="shared" si="80"/>
        <v>3.7168111263750317E-2</v>
      </c>
      <c r="Z178" s="8">
        <f t="shared" si="105"/>
        <v>96.75917426280553</v>
      </c>
      <c r="AA178" s="6">
        <f t="shared" si="81"/>
        <v>4.5838356442626044E-2</v>
      </c>
      <c r="AC178" s="24">
        <f t="shared" si="106"/>
        <v>96.906355099990577</v>
      </c>
      <c r="AD178" s="6">
        <f t="shared" si="82"/>
        <v>4.742918610848678E-2</v>
      </c>
      <c r="AF178" s="8">
        <f t="shared" si="107"/>
        <v>96.914450315848811</v>
      </c>
      <c r="AG178" s="6">
        <f t="shared" si="83"/>
        <v>4.7516684656430441E-2</v>
      </c>
      <c r="AH178" s="9"/>
      <c r="AI178" s="9"/>
      <c r="AJ178" s="9"/>
      <c r="AK178" s="9"/>
      <c r="AL178" s="8">
        <f t="shared" si="108"/>
        <v>150.33160738964898</v>
      </c>
      <c r="AM178" s="6">
        <f t="shared" si="84"/>
        <v>1.6576804045318909E-2</v>
      </c>
      <c r="AO178" s="8">
        <f t="shared" si="109"/>
        <v>152.54696792547765</v>
      </c>
      <c r="AP178" s="6">
        <f t="shared" si="85"/>
        <v>2.0845959450647373E-3</v>
      </c>
      <c r="AR178" s="24">
        <f t="shared" si="110"/>
        <v>153.42228913569238</v>
      </c>
      <c r="AS178" s="6">
        <f t="shared" si="86"/>
        <v>3.6414865267678999E-3</v>
      </c>
      <c r="AU178" s="8">
        <f t="shared" si="111"/>
        <v>153.72511316349522</v>
      </c>
      <c r="AV178" s="6">
        <f t="shared" si="87"/>
        <v>5.6224682937083183E-3</v>
      </c>
      <c r="BB178" s="8">
        <f t="shared" si="112"/>
        <v>0.24641542688080376</v>
      </c>
      <c r="BC178" s="8">
        <f t="shared" si="88"/>
        <v>97.152770526871379</v>
      </c>
      <c r="BD178" s="6">
        <f t="shared" si="89"/>
        <v>4.6344825268713805</v>
      </c>
      <c r="BF178" s="8">
        <f t="shared" si="113"/>
        <v>0.1428519890325394</v>
      </c>
      <c r="BG178" s="8">
        <f t="shared" si="90"/>
        <v>97.049207089023113</v>
      </c>
      <c r="BH178" s="6">
        <f t="shared" si="91"/>
        <v>4.530919089023115</v>
      </c>
      <c r="BI178" s="16"/>
      <c r="BJ178" s="8">
        <f t="shared" si="114"/>
        <v>3.0154632228836527E-2</v>
      </c>
      <c r="BK178" s="8">
        <f t="shared" si="92"/>
        <v>96.93650973221942</v>
      </c>
      <c r="BL178" s="6">
        <f t="shared" si="93"/>
        <v>4.4182217322194219</v>
      </c>
      <c r="BM178" s="17"/>
      <c r="BN178" s="8">
        <f t="shared" si="115"/>
        <v>8.465056039463615E-3</v>
      </c>
      <c r="BO178" s="8">
        <f t="shared" si="94"/>
        <v>96.914820156030046</v>
      </c>
      <c r="BP178" s="6">
        <f t="shared" si="95"/>
        <v>4.3965321560300481</v>
      </c>
      <c r="BQ178" s="9"/>
      <c r="BR178" s="9"/>
      <c r="BS178" s="9"/>
      <c r="BT178" s="9"/>
      <c r="BU178" s="8">
        <f t="shared" si="116"/>
        <v>0.89109283975112563</v>
      </c>
      <c r="BV178" s="8">
        <f t="shared" si="96"/>
        <v>154.31338197544352</v>
      </c>
      <c r="BW178" s="6">
        <f t="shared" si="97"/>
        <v>1.4477509754435118</v>
      </c>
      <c r="BY178" s="8">
        <f t="shared" si="117"/>
        <v>0.84957646873781079</v>
      </c>
      <c r="BZ178" s="8">
        <f t="shared" si="98"/>
        <v>154.27186560443019</v>
      </c>
      <c r="CA178" s="6">
        <f t="shared" si="99"/>
        <v>1.4062346044301819</v>
      </c>
      <c r="CB178" s="16"/>
      <c r="CC178" s="8">
        <f t="shared" si="118"/>
        <v>0.48550046174325939</v>
      </c>
      <c r="CD178" s="8">
        <f t="shared" si="100"/>
        <v>153.90778959743565</v>
      </c>
      <c r="CE178" s="6">
        <f t="shared" si="101"/>
        <v>1.0421585974356447</v>
      </c>
      <c r="CF178" s="17"/>
      <c r="CG178" s="8">
        <f t="shared" si="119"/>
        <v>0.36938408065481632</v>
      </c>
      <c r="CH178" s="8">
        <f t="shared" si="102"/>
        <v>153.79167321634719</v>
      </c>
      <c r="CI178" s="6">
        <f t="shared" si="103"/>
        <v>0.92604221634718442</v>
      </c>
      <c r="CJ178" s="16"/>
      <c r="CK178" s="17"/>
      <c r="CL178" s="15"/>
      <c r="CM178" s="16"/>
      <c r="CN178" s="17"/>
      <c r="CO178" s="15"/>
      <c r="CP178" s="16"/>
      <c r="CQ178" s="17"/>
      <c r="CR178" s="15"/>
      <c r="CS178" s="16"/>
      <c r="CT178" s="17"/>
      <c r="CU178" s="15"/>
      <c r="CV178" s="16"/>
      <c r="CW178" s="17"/>
      <c r="CX178" s="15"/>
      <c r="CY178" s="16"/>
      <c r="CZ178" s="17"/>
      <c r="DA178" s="15"/>
      <c r="DB178" s="16"/>
      <c r="DC178" s="17"/>
      <c r="DD178" s="15"/>
      <c r="DE178" s="16"/>
      <c r="DF178" s="17"/>
    </row>
    <row r="179" spans="1:110" x14ac:dyDescent="0.2">
      <c r="A179" s="3">
        <v>44036</v>
      </c>
      <c r="B179" s="4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  <c r="W179" s="8">
        <f t="shared" si="104"/>
        <v>95.338046618298876</v>
      </c>
      <c r="X179" s="6">
        <f t="shared" si="80"/>
        <v>3.3036987570122522E-2</v>
      </c>
      <c r="Z179" s="8">
        <f t="shared" si="105"/>
        <v>95.359681796079698</v>
      </c>
      <c r="AA179" s="6">
        <f t="shared" si="81"/>
        <v>3.3271415898298018E-2</v>
      </c>
      <c r="AC179" s="24">
        <f t="shared" si="106"/>
        <v>94.712321549995295</v>
      </c>
      <c r="AD179" s="6">
        <f t="shared" si="82"/>
        <v>2.6256933200061908E-2</v>
      </c>
      <c r="AF179" s="8">
        <f t="shared" si="107"/>
        <v>93.397520463169755</v>
      </c>
      <c r="AG179" s="6">
        <f t="shared" si="83"/>
        <v>1.2010384186674812E-2</v>
      </c>
      <c r="AH179" s="9"/>
      <c r="AI179" s="9"/>
      <c r="AJ179" s="9"/>
      <c r="AK179" s="9"/>
      <c r="AL179" s="8">
        <f t="shared" si="108"/>
        <v>150.78773163951217</v>
      </c>
      <c r="AM179" s="6">
        <f t="shared" si="84"/>
        <v>1.4791852786786814E-2</v>
      </c>
      <c r="AO179" s="8">
        <f t="shared" si="109"/>
        <v>152.65212674007</v>
      </c>
      <c r="AP179" s="6">
        <f t="shared" si="85"/>
        <v>2.7339113348705878E-2</v>
      </c>
      <c r="AR179" s="24">
        <f t="shared" si="110"/>
        <v>153.14396006784619</v>
      </c>
      <c r="AS179" s="6">
        <f t="shared" si="86"/>
        <v>3.064912039324124E-2</v>
      </c>
      <c r="AU179" s="8">
        <f t="shared" si="111"/>
        <v>153.03752743269905</v>
      </c>
      <c r="AV179" s="6">
        <f t="shared" si="87"/>
        <v>2.9932835521497416E-2</v>
      </c>
      <c r="BB179" s="8">
        <f t="shared" si="112"/>
        <v>-0.24167436849441346</v>
      </c>
      <c r="BC179" s="8">
        <f t="shared" si="88"/>
        <v>94.47064718150088</v>
      </c>
      <c r="BD179" s="6">
        <f t="shared" si="89"/>
        <v>2.1815541815008856</v>
      </c>
      <c r="BF179" s="8">
        <f t="shared" si="113"/>
        <v>-0.6283202388466419</v>
      </c>
      <c r="BG179" s="8">
        <f t="shared" si="90"/>
        <v>94.084001311148654</v>
      </c>
      <c r="BH179" s="6">
        <f t="shared" si="91"/>
        <v>1.7949083111486601</v>
      </c>
      <c r="BI179" s="16"/>
      <c r="BJ179" s="8">
        <f t="shared" si="114"/>
        <v>-1.4378095680390821</v>
      </c>
      <c r="BK179" s="8">
        <f t="shared" si="92"/>
        <v>93.274511981956209</v>
      </c>
      <c r="BL179" s="6">
        <f t="shared" si="93"/>
        <v>0.98541898195621513</v>
      </c>
      <c r="BM179" s="17"/>
      <c r="BN179" s="8">
        <f t="shared" si="115"/>
        <v>-1.9297337172711129</v>
      </c>
      <c r="BO179" s="8">
        <f t="shared" si="94"/>
        <v>92.782587832724175</v>
      </c>
      <c r="BP179" s="6">
        <f t="shared" si="95"/>
        <v>0.49349483272418126</v>
      </c>
      <c r="BQ179" s="9"/>
      <c r="BR179" s="9"/>
      <c r="BS179" s="9"/>
      <c r="BT179" s="9"/>
      <c r="BU179" s="8">
        <f t="shared" si="116"/>
        <v>0.65720845823166318</v>
      </c>
      <c r="BV179" s="8">
        <f t="shared" si="96"/>
        <v>153.80116852607784</v>
      </c>
      <c r="BW179" s="6">
        <f t="shared" si="97"/>
        <v>5.2113555260778526</v>
      </c>
      <c r="BY179" s="8">
        <f t="shared" si="117"/>
        <v>0.4773676416650916</v>
      </c>
      <c r="BZ179" s="8">
        <f t="shared" si="98"/>
        <v>153.62132770951129</v>
      </c>
      <c r="CA179" s="6">
        <f t="shared" si="99"/>
        <v>5.0315147095112991</v>
      </c>
      <c r="CB179" s="16"/>
      <c r="CC179" s="8">
        <f t="shared" si="118"/>
        <v>-1.8627027785775047E-2</v>
      </c>
      <c r="CD179" s="8">
        <f t="shared" si="100"/>
        <v>153.12533304006041</v>
      </c>
      <c r="CE179" s="6">
        <f t="shared" si="101"/>
        <v>4.535520040060419</v>
      </c>
      <c r="CF179" s="17"/>
      <c r="CG179" s="8">
        <f t="shared" si="119"/>
        <v>-0.20060349002606637</v>
      </c>
      <c r="CH179" s="8">
        <f t="shared" si="102"/>
        <v>152.94335657782014</v>
      </c>
      <c r="CI179" s="6">
        <f t="shared" si="103"/>
        <v>4.3535435778201474</v>
      </c>
      <c r="CJ179" s="16"/>
      <c r="CK179" s="17"/>
      <c r="CL179" s="15"/>
      <c r="CM179" s="16"/>
      <c r="CN179" s="17"/>
      <c r="CO179" s="15"/>
      <c r="CP179" s="16"/>
      <c r="CQ179" s="17"/>
      <c r="CR179" s="15"/>
      <c r="CS179" s="16"/>
      <c r="CT179" s="17"/>
      <c r="CU179" s="15"/>
      <c r="CV179" s="16"/>
      <c r="CW179" s="17"/>
      <c r="CX179" s="15"/>
      <c r="CY179" s="16"/>
      <c r="CZ179" s="17"/>
      <c r="DA179" s="15"/>
      <c r="DB179" s="16"/>
      <c r="DC179" s="17"/>
      <c r="DD179" s="15"/>
      <c r="DE179" s="16"/>
      <c r="DF179" s="17"/>
    </row>
    <row r="180" spans="1:110" x14ac:dyDescent="0.2">
      <c r="A180" s="3">
        <v>44039</v>
      </c>
      <c r="B180" s="4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  <c r="W180" s="8">
        <f t="shared" si="104"/>
        <v>94.789234967005072</v>
      </c>
      <c r="X180" s="6">
        <f t="shared" si="80"/>
        <v>3.3116321771768037E-3</v>
      </c>
      <c r="Z180" s="8">
        <f t="shared" si="105"/>
        <v>94.346387493373399</v>
      </c>
      <c r="AA180" s="6">
        <f t="shared" si="81"/>
        <v>1.3757568678934844E-3</v>
      </c>
      <c r="AC180" s="24">
        <f t="shared" si="106"/>
        <v>93.500707274997637</v>
      </c>
      <c r="AD180" s="6">
        <f t="shared" si="82"/>
        <v>1.0326992738653304E-2</v>
      </c>
      <c r="AF180" s="8">
        <f t="shared" si="107"/>
        <v>92.510778492633946</v>
      </c>
      <c r="AG180" s="6">
        <f t="shared" si="83"/>
        <v>2.080505032312693E-2</v>
      </c>
      <c r="AH180" s="9"/>
      <c r="AI180" s="9"/>
      <c r="AJ180" s="9"/>
      <c r="AK180" s="9"/>
      <c r="AL180" s="8">
        <f t="shared" si="108"/>
        <v>150.3921062844</v>
      </c>
      <c r="AM180" s="6">
        <f t="shared" si="84"/>
        <v>3.2003255422511992E-3</v>
      </c>
      <c r="AO180" s="8">
        <f t="shared" si="109"/>
        <v>151.31156320584688</v>
      </c>
      <c r="AP180" s="6">
        <f t="shared" si="85"/>
        <v>9.3336227325523727E-3</v>
      </c>
      <c r="AR180" s="24">
        <f t="shared" si="110"/>
        <v>150.86688653392309</v>
      </c>
      <c r="AS180" s="6">
        <f t="shared" si="86"/>
        <v>6.3673780734650933E-3</v>
      </c>
      <c r="AU180" s="8">
        <f t="shared" si="111"/>
        <v>149.47935588653979</v>
      </c>
      <c r="AV180" s="6">
        <f t="shared" si="87"/>
        <v>2.8882353463142757E-3</v>
      </c>
      <c r="BB180" s="8">
        <f t="shared" si="112"/>
        <v>-0.4356623497950623</v>
      </c>
      <c r="BC180" s="8">
        <f t="shared" si="88"/>
        <v>93.065044925202571</v>
      </c>
      <c r="BD180" s="6">
        <f t="shared" si="89"/>
        <v>1.4113190747974329</v>
      </c>
      <c r="BF180" s="8">
        <f t="shared" si="113"/>
        <v>-0.82080727077647708</v>
      </c>
      <c r="BG180" s="8">
        <f t="shared" si="90"/>
        <v>92.679900004221167</v>
      </c>
      <c r="BH180" s="6">
        <f t="shared" si="91"/>
        <v>1.7964639957788364</v>
      </c>
      <c r="BI180" s="16"/>
      <c r="BJ180" s="8">
        <f t="shared" si="114"/>
        <v>-1.2885206746317419</v>
      </c>
      <c r="BK180" s="8">
        <f t="shared" si="92"/>
        <v>92.212186600365897</v>
      </c>
      <c r="BL180" s="6">
        <f t="shared" si="93"/>
        <v>2.2641773996341072</v>
      </c>
      <c r="BM180" s="17"/>
      <c r="BN180" s="8">
        <f t="shared" si="115"/>
        <v>-1.2977886080704721</v>
      </c>
      <c r="BO180" s="8">
        <f t="shared" si="94"/>
        <v>92.202918666927161</v>
      </c>
      <c r="BP180" s="6">
        <f t="shared" si="95"/>
        <v>2.2734453330728428</v>
      </c>
      <c r="BQ180" s="9"/>
      <c r="BR180" s="9"/>
      <c r="BS180" s="9"/>
      <c r="BT180" s="9"/>
      <c r="BU180" s="8">
        <f t="shared" si="116"/>
        <v>7.0352059800710409E-2</v>
      </c>
      <c r="BV180" s="8">
        <f t="shared" si="96"/>
        <v>150.93723859372381</v>
      </c>
      <c r="BW180" s="6">
        <f t="shared" si="97"/>
        <v>1.0249005937237996</v>
      </c>
      <c r="BY180" s="8">
        <f t="shared" si="117"/>
        <v>-0.43159794627901205</v>
      </c>
      <c r="BZ180" s="8">
        <f t="shared" si="98"/>
        <v>150.4352885876441</v>
      </c>
      <c r="CA180" s="6">
        <f t="shared" si="99"/>
        <v>0.52295058764408964</v>
      </c>
      <c r="CB180" s="16"/>
      <c r="CC180" s="8">
        <f t="shared" si="118"/>
        <v>-1.5092017218364102</v>
      </c>
      <c r="CD180" s="8">
        <f t="shared" si="100"/>
        <v>149.35768481208669</v>
      </c>
      <c r="CE180" s="6">
        <f t="shared" si="101"/>
        <v>0.55465318791331697</v>
      </c>
      <c r="CF180" s="17"/>
      <c r="CG180" s="8">
        <f t="shared" si="119"/>
        <v>-2.0278971286554568</v>
      </c>
      <c r="CH180" s="8">
        <f t="shared" si="102"/>
        <v>148.83898940526763</v>
      </c>
      <c r="CI180" s="6">
        <f t="shared" si="103"/>
        <v>1.07334859473238</v>
      </c>
      <c r="CJ180" s="16"/>
      <c r="CK180" s="17"/>
      <c r="CL180" s="15"/>
      <c r="CM180" s="16"/>
      <c r="CN180" s="17"/>
      <c r="CO180" s="15"/>
      <c r="CP180" s="16"/>
      <c r="CQ180" s="17"/>
      <c r="CR180" s="15"/>
      <c r="CS180" s="16"/>
      <c r="CT180" s="17"/>
      <c r="CU180" s="15"/>
      <c r="CV180" s="16"/>
      <c r="CW180" s="17"/>
      <c r="CX180" s="15"/>
      <c r="CY180" s="16"/>
      <c r="CZ180" s="17"/>
      <c r="DA180" s="15"/>
      <c r="DB180" s="16"/>
      <c r="DC180" s="17"/>
      <c r="DD180" s="15"/>
      <c r="DE180" s="16"/>
      <c r="DF180" s="17"/>
    </row>
    <row r="181" spans="1:110" x14ac:dyDescent="0.2">
      <c r="A181" s="3">
        <v>44040</v>
      </c>
      <c r="B181" s="4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  <c r="W181" s="8">
        <f t="shared" si="104"/>
        <v>94.732918192944169</v>
      </c>
      <c r="X181" s="6">
        <f t="shared" si="80"/>
        <v>1.9462746800278173E-2</v>
      </c>
      <c r="Z181" s="8">
        <f t="shared" si="105"/>
        <v>94.38927974056017</v>
      </c>
      <c r="AA181" s="6">
        <f t="shared" si="81"/>
        <v>1.5764701735730791E-2</v>
      </c>
      <c r="AC181" s="24">
        <f t="shared" si="106"/>
        <v>93.988535637498813</v>
      </c>
      <c r="AD181" s="6">
        <f t="shared" si="82"/>
        <v>1.1452117558403368E-2</v>
      </c>
      <c r="AF181" s="8">
        <f t="shared" si="107"/>
        <v>94.083246898526795</v>
      </c>
      <c r="AG181" s="6">
        <f t="shared" si="83"/>
        <v>1.2471347242892237E-2</v>
      </c>
      <c r="AH181" s="9"/>
      <c r="AI181" s="9"/>
      <c r="AJ181" s="9"/>
      <c r="AK181" s="9"/>
      <c r="AL181" s="8">
        <f t="shared" si="108"/>
        <v>150.305747993208</v>
      </c>
      <c r="AM181" s="6">
        <f t="shared" si="84"/>
        <v>5.6204181018484111E-3</v>
      </c>
      <c r="AO181" s="8">
        <f t="shared" si="109"/>
        <v>150.84981888791739</v>
      </c>
      <c r="AP181" s="6">
        <f t="shared" si="85"/>
        <v>2.0210016056241547E-3</v>
      </c>
      <c r="AR181" s="24">
        <f t="shared" si="110"/>
        <v>150.38961226696154</v>
      </c>
      <c r="AS181" s="6">
        <f t="shared" si="86"/>
        <v>5.0655961966009858E-3</v>
      </c>
      <c r="AU181" s="8">
        <f t="shared" si="111"/>
        <v>149.82574157730795</v>
      </c>
      <c r="AV181" s="6">
        <f t="shared" si="87"/>
        <v>8.7960024392663688E-3</v>
      </c>
      <c r="BB181" s="8">
        <f t="shared" si="112"/>
        <v>-0.25096420733581465</v>
      </c>
      <c r="BC181" s="8">
        <f t="shared" si="88"/>
        <v>93.737571430163001</v>
      </c>
      <c r="BD181" s="6">
        <f t="shared" si="89"/>
        <v>0.81321643016299561</v>
      </c>
      <c r="BF181" s="8">
        <f t="shared" si="113"/>
        <v>-0.3889575117948515</v>
      </c>
      <c r="BG181" s="8">
        <f t="shared" si="90"/>
        <v>93.599578125703957</v>
      </c>
      <c r="BH181" s="6">
        <f t="shared" si="91"/>
        <v>0.67522312570395115</v>
      </c>
      <c r="BI181" s="16"/>
      <c r="BJ181" s="8">
        <f t="shared" si="114"/>
        <v>-0.11613031012401598</v>
      </c>
      <c r="BK181" s="8">
        <f t="shared" si="92"/>
        <v>93.872405327374793</v>
      </c>
      <c r="BL181" s="6">
        <f t="shared" si="93"/>
        <v>0.94805032737478712</v>
      </c>
      <c r="BM181" s="17"/>
      <c r="BN181" s="8">
        <f t="shared" si="115"/>
        <v>0.27355432603257834</v>
      </c>
      <c r="BO181" s="8">
        <f t="shared" si="94"/>
        <v>94.262089963531395</v>
      </c>
      <c r="BP181" s="6">
        <f t="shared" si="95"/>
        <v>1.3377349635313891</v>
      </c>
      <c r="BQ181" s="9"/>
      <c r="BR181" s="9"/>
      <c r="BS181" s="9"/>
      <c r="BT181" s="9"/>
      <c r="BU181" s="8">
        <f t="shared" si="116"/>
        <v>-3.9173205551743306E-2</v>
      </c>
      <c r="BV181" s="8">
        <f t="shared" si="96"/>
        <v>150.35043906140979</v>
      </c>
      <c r="BW181" s="6">
        <f t="shared" si="97"/>
        <v>0.8048649385902138</v>
      </c>
      <c r="BY181" s="8">
        <f t="shared" si="117"/>
        <v>-0.44667113210425224</v>
      </c>
      <c r="BZ181" s="8">
        <f t="shared" si="98"/>
        <v>149.94294113485728</v>
      </c>
      <c r="CA181" s="6">
        <f t="shared" si="99"/>
        <v>1.2123628651427225</v>
      </c>
      <c r="CB181" s="16"/>
      <c r="CC181" s="8">
        <f t="shared" si="118"/>
        <v>-0.82812960161900784</v>
      </c>
      <c r="CD181" s="8">
        <f t="shared" si="100"/>
        <v>149.56148266534254</v>
      </c>
      <c r="CE181" s="6">
        <f t="shared" si="101"/>
        <v>1.5938213346574628</v>
      </c>
      <c r="CF181" s="17"/>
      <c r="CG181" s="8">
        <f t="shared" si="119"/>
        <v>-0.66334901036482596</v>
      </c>
      <c r="CH181" s="8">
        <f t="shared" si="102"/>
        <v>149.7262632565967</v>
      </c>
      <c r="CI181" s="6">
        <f t="shared" si="103"/>
        <v>1.4290407434033057</v>
      </c>
      <c r="CJ181" s="16"/>
      <c r="CK181" s="17"/>
      <c r="CL181" s="15"/>
      <c r="CM181" s="16"/>
      <c r="CN181" s="17"/>
      <c r="CO181" s="15"/>
      <c r="CP181" s="16"/>
      <c r="CQ181" s="17"/>
      <c r="CR181" s="15"/>
      <c r="CS181" s="16"/>
      <c r="CT181" s="17"/>
      <c r="CU181" s="15"/>
      <c r="CV181" s="16"/>
      <c r="CW181" s="17"/>
      <c r="CX181" s="15"/>
      <c r="CY181" s="16"/>
      <c r="CZ181" s="17"/>
      <c r="DA181" s="15"/>
      <c r="DB181" s="16"/>
      <c r="DC181" s="17"/>
      <c r="DD181" s="15"/>
      <c r="DE181" s="16"/>
      <c r="DF181" s="17"/>
    </row>
    <row r="182" spans="1:110" x14ac:dyDescent="0.2">
      <c r="A182" s="3">
        <v>44041</v>
      </c>
      <c r="B182" s="4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  <c r="W182" s="8">
        <f t="shared" si="104"/>
        <v>94.407376818214232</v>
      </c>
      <c r="X182" s="6">
        <f t="shared" si="80"/>
        <v>3.1485182594800185E-3</v>
      </c>
      <c r="Z182" s="8">
        <f t="shared" si="105"/>
        <v>93.905854576175301</v>
      </c>
      <c r="AA182" s="6">
        <f t="shared" si="81"/>
        <v>8.4441128088868882E-3</v>
      </c>
      <c r="AC182" s="24">
        <f t="shared" si="106"/>
        <v>93.456445318749417</v>
      </c>
      <c r="AD182" s="6">
        <f t="shared" si="82"/>
        <v>1.318944415132566E-2</v>
      </c>
      <c r="AF182" s="8">
        <f t="shared" si="107"/>
        <v>93.156133379705366</v>
      </c>
      <c r="AG182" s="6">
        <f t="shared" si="83"/>
        <v>1.6360450607705378E-2</v>
      </c>
      <c r="AH182" s="9"/>
      <c r="AI182" s="9"/>
      <c r="AJ182" s="9"/>
      <c r="AK182" s="9"/>
      <c r="AL182" s="8">
        <f t="shared" si="108"/>
        <v>150.45866807443056</v>
      </c>
      <c r="AM182" s="6">
        <f t="shared" si="84"/>
        <v>2.1157860312612731E-2</v>
      </c>
      <c r="AO182" s="8">
        <f t="shared" si="109"/>
        <v>150.95062897490465</v>
      </c>
      <c r="AP182" s="6">
        <f t="shared" si="85"/>
        <v>1.7957299875480812E-2</v>
      </c>
      <c r="AR182" s="24">
        <f t="shared" si="110"/>
        <v>150.77245813348077</v>
      </c>
      <c r="AS182" s="6">
        <f t="shared" si="86"/>
        <v>1.9116429687549705E-2</v>
      </c>
      <c r="AU182" s="8">
        <f t="shared" si="111"/>
        <v>150.8893915154616</v>
      </c>
      <c r="AV182" s="6">
        <f t="shared" si="87"/>
        <v>1.8355693710793784E-2</v>
      </c>
      <c r="BB182" s="8">
        <f t="shared" si="112"/>
        <v>-0.30718942961853113</v>
      </c>
      <c r="BC182" s="8">
        <f t="shared" si="88"/>
        <v>93.149255889130885</v>
      </c>
      <c r="BD182" s="6">
        <f t="shared" si="89"/>
        <v>1.5563031108691092</v>
      </c>
      <c r="BF182" s="8">
        <f t="shared" si="113"/>
        <v>-0.43619133808985144</v>
      </c>
      <c r="BG182" s="8">
        <f t="shared" si="90"/>
        <v>93.020253980659561</v>
      </c>
      <c r="BH182" s="6">
        <f t="shared" si="91"/>
        <v>1.6853050193404329</v>
      </c>
      <c r="BI182" s="16"/>
      <c r="BJ182" s="8">
        <f t="shared" si="114"/>
        <v>-0.39066391581676735</v>
      </c>
      <c r="BK182" s="8">
        <f t="shared" si="92"/>
        <v>93.065781402932643</v>
      </c>
      <c r="BL182" s="6">
        <f t="shared" si="93"/>
        <v>1.6397775970673507</v>
      </c>
      <c r="BM182" s="17"/>
      <c r="BN182" s="8">
        <f t="shared" si="115"/>
        <v>-0.43541296137555985</v>
      </c>
      <c r="BO182" s="8">
        <f t="shared" si="94"/>
        <v>93.021032357373855</v>
      </c>
      <c r="BP182" s="6">
        <f t="shared" si="95"/>
        <v>1.6845266426261389</v>
      </c>
      <c r="BQ182" s="9"/>
      <c r="BR182" s="9"/>
      <c r="BS182" s="9"/>
      <c r="BT182" s="9"/>
      <c r="BU182" s="8">
        <f t="shared" si="116"/>
        <v>4.5230608862451942E-2</v>
      </c>
      <c r="BV182" s="8">
        <f t="shared" si="96"/>
        <v>150.81768874234322</v>
      </c>
      <c r="BW182" s="6">
        <f t="shared" si="97"/>
        <v>2.8931722576567722</v>
      </c>
      <c r="BY182" s="8">
        <f t="shared" si="117"/>
        <v>-0.17293052255850214</v>
      </c>
      <c r="BZ182" s="8">
        <f t="shared" si="98"/>
        <v>150.59952761092228</v>
      </c>
      <c r="CA182" s="6">
        <f t="shared" si="99"/>
        <v>3.1113333890777142</v>
      </c>
      <c r="CB182" s="16"/>
      <c r="CC182" s="8">
        <f t="shared" si="118"/>
        <v>-2.8885792647768915E-2</v>
      </c>
      <c r="CD182" s="8">
        <f t="shared" si="100"/>
        <v>150.743572340833</v>
      </c>
      <c r="CE182" s="6">
        <f t="shared" si="101"/>
        <v>2.9672886591669965</v>
      </c>
      <c r="CF182" s="17"/>
      <c r="CG182" s="8">
        <f t="shared" si="119"/>
        <v>0.25730248129314587</v>
      </c>
      <c r="CH182" s="8">
        <f t="shared" si="102"/>
        <v>151.02976061477392</v>
      </c>
      <c r="CI182" s="6">
        <f t="shared" si="103"/>
        <v>2.681100385226074</v>
      </c>
      <c r="CJ182" s="16"/>
      <c r="CK182" s="17"/>
      <c r="CL182" s="15"/>
      <c r="CM182" s="16"/>
      <c r="CN182" s="17"/>
      <c r="CO182" s="15"/>
      <c r="CP182" s="16"/>
      <c r="CQ182" s="17"/>
      <c r="CR182" s="15"/>
      <c r="CS182" s="16"/>
      <c r="CT182" s="17"/>
      <c r="CU182" s="15"/>
      <c r="CV182" s="16"/>
      <c r="CW182" s="17"/>
      <c r="CX182" s="15"/>
      <c r="CY182" s="16"/>
      <c r="CZ182" s="17"/>
      <c r="DA182" s="15"/>
      <c r="DB182" s="16"/>
      <c r="DC182" s="17"/>
      <c r="DD182" s="15"/>
      <c r="DE182" s="16"/>
      <c r="DF182" s="17"/>
    </row>
    <row r="183" spans="1:110" x14ac:dyDescent="0.2">
      <c r="A183" s="3">
        <v>44042</v>
      </c>
      <c r="B183" s="4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  <c r="W183" s="8">
        <f t="shared" si="104"/>
        <v>94.461049610935675</v>
      </c>
      <c r="X183" s="6">
        <f t="shared" si="80"/>
        <v>1.4506472433444393E-2</v>
      </c>
      <c r="Z183" s="8">
        <f t="shared" si="105"/>
        <v>94.169757036037439</v>
      </c>
      <c r="AA183" s="6">
        <f t="shared" si="81"/>
        <v>1.7545470500613596E-2</v>
      </c>
      <c r="AC183" s="24">
        <f t="shared" si="106"/>
        <v>94.081002159374705</v>
      </c>
      <c r="AD183" s="6">
        <f t="shared" si="82"/>
        <v>1.8471432649577117E-2</v>
      </c>
      <c r="AF183" s="8">
        <f t="shared" si="107"/>
        <v>94.395673875941057</v>
      </c>
      <c r="AG183" s="6">
        <f t="shared" si="83"/>
        <v>1.5188524601639265E-2</v>
      </c>
      <c r="AH183" s="9"/>
      <c r="AI183" s="9"/>
      <c r="AJ183" s="9"/>
      <c r="AK183" s="9"/>
      <c r="AL183" s="8">
        <f t="shared" si="108"/>
        <v>151.04406280103308</v>
      </c>
      <c r="AM183" s="6">
        <f t="shared" si="84"/>
        <v>1.8356953172199222E-2</v>
      </c>
      <c r="AO183" s="8">
        <f t="shared" si="109"/>
        <v>151.8615055431861</v>
      </c>
      <c r="AP183" s="6">
        <f t="shared" si="85"/>
        <v>2.3868248915006687E-2</v>
      </c>
      <c r="AR183" s="24">
        <f t="shared" si="110"/>
        <v>152.2416595667404</v>
      </c>
      <c r="AS183" s="6">
        <f t="shared" si="86"/>
        <v>2.6431292347391496E-2</v>
      </c>
      <c r="AU183" s="8">
        <f t="shared" si="111"/>
        <v>153.14656710309231</v>
      </c>
      <c r="AV183" s="6">
        <f t="shared" si="87"/>
        <v>3.2532286087448604E-2</v>
      </c>
      <c r="BB183" s="8">
        <f t="shared" si="112"/>
        <v>-0.12084017556976719</v>
      </c>
      <c r="BC183" s="8">
        <f t="shared" si="88"/>
        <v>93.960161983804937</v>
      </c>
      <c r="BD183" s="6">
        <f t="shared" si="89"/>
        <v>1.8913550161950639</v>
      </c>
      <c r="BF183" s="8">
        <f t="shared" si="113"/>
        <v>-8.6144439113855192E-2</v>
      </c>
      <c r="BG183" s="8">
        <f t="shared" si="90"/>
        <v>93.994857720260853</v>
      </c>
      <c r="BH183" s="6">
        <f t="shared" si="91"/>
        <v>1.8566592797391479</v>
      </c>
      <c r="BI183" s="16"/>
      <c r="BJ183" s="8">
        <f t="shared" si="114"/>
        <v>0.27938178343498965</v>
      </c>
      <c r="BK183" s="8">
        <f t="shared" si="92"/>
        <v>94.36038394280969</v>
      </c>
      <c r="BL183" s="6">
        <f t="shared" si="93"/>
        <v>1.4911330571903108</v>
      </c>
      <c r="BM183" s="17"/>
      <c r="BN183" s="8">
        <f t="shared" si="115"/>
        <v>0.49736046438518672</v>
      </c>
      <c r="BO183" s="8">
        <f t="shared" si="94"/>
        <v>94.578362623759887</v>
      </c>
      <c r="BP183" s="6">
        <f t="shared" si="95"/>
        <v>1.2731543762401145</v>
      </c>
      <c r="BQ183" s="9"/>
      <c r="BR183" s="9"/>
      <c r="BS183" s="9"/>
      <c r="BT183" s="9"/>
      <c r="BU183" s="8">
        <f t="shared" si="116"/>
        <v>0.33002477374188699</v>
      </c>
      <c r="BV183" s="8">
        <f t="shared" si="96"/>
        <v>152.57168434048228</v>
      </c>
      <c r="BW183" s="6">
        <f t="shared" si="97"/>
        <v>4.2503493404822734</v>
      </c>
      <c r="BY183" s="8">
        <f t="shared" si="117"/>
        <v>0.36897302286148059</v>
      </c>
      <c r="BZ183" s="8">
        <f t="shared" si="98"/>
        <v>152.61063258960186</v>
      </c>
      <c r="CA183" s="6">
        <f t="shared" si="99"/>
        <v>4.2892975896018584</v>
      </c>
      <c r="CB183" s="16"/>
      <c r="CC183" s="8">
        <f t="shared" si="118"/>
        <v>0.95985177645111253</v>
      </c>
      <c r="CD183" s="8">
        <f t="shared" si="100"/>
        <v>153.2015113431915</v>
      </c>
      <c r="CE183" s="6">
        <f t="shared" si="101"/>
        <v>4.8801763431914935</v>
      </c>
      <c r="CF183" s="17"/>
      <c r="CG183" s="8">
        <f t="shared" si="119"/>
        <v>1.3237735590236495</v>
      </c>
      <c r="CH183" s="8">
        <f t="shared" si="102"/>
        <v>153.56543312576403</v>
      </c>
      <c r="CI183" s="6">
        <f t="shared" si="103"/>
        <v>5.244098125764026</v>
      </c>
      <c r="CJ183" s="16"/>
      <c r="CK183" s="17"/>
      <c r="CL183" s="15"/>
      <c r="CM183" s="16"/>
      <c r="CN183" s="17"/>
      <c r="CO183" s="15"/>
      <c r="CP183" s="16"/>
      <c r="CQ183" s="17"/>
      <c r="CR183" s="15"/>
      <c r="CS183" s="16"/>
      <c r="CT183" s="17"/>
      <c r="CU183" s="15"/>
      <c r="CV183" s="16"/>
      <c r="CW183" s="17"/>
      <c r="CX183" s="15"/>
      <c r="CY183" s="16"/>
      <c r="CZ183" s="17"/>
      <c r="DA183" s="15"/>
      <c r="DB183" s="16"/>
      <c r="DC183" s="17"/>
      <c r="DD183" s="15"/>
      <c r="DE183" s="16"/>
      <c r="DF183" s="17"/>
    </row>
    <row r="184" spans="1:110" x14ac:dyDescent="0.2">
      <c r="A184" s="3">
        <v>44043</v>
      </c>
      <c r="B184" s="4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  <c r="W184" s="8">
        <f t="shared" si="104"/>
        <v>94.711333740967262</v>
      </c>
      <c r="X184" s="6">
        <f t="shared" si="80"/>
        <v>0.10553560605718057</v>
      </c>
      <c r="Z184" s="8">
        <f t="shared" si="105"/>
        <v>94.72473782414508</v>
      </c>
      <c r="AA184" s="6">
        <f t="shared" si="81"/>
        <v>0.10540901640140825</v>
      </c>
      <c r="AC184" s="24">
        <f t="shared" si="106"/>
        <v>94.966259579687346</v>
      </c>
      <c r="AD184" s="6">
        <f t="shared" si="82"/>
        <v>0.10312805801805404</v>
      </c>
      <c r="AF184" s="8">
        <f t="shared" si="107"/>
        <v>95.560348375188212</v>
      </c>
      <c r="AG184" s="6">
        <f t="shared" si="83"/>
        <v>9.7517417206372067E-2</v>
      </c>
      <c r="AH184" s="9"/>
      <c r="AI184" s="9"/>
      <c r="AJ184" s="9"/>
      <c r="AK184" s="9"/>
      <c r="AL184" s="8">
        <f t="shared" si="108"/>
        <v>150.55397179684715</v>
      </c>
      <c r="AM184" s="6">
        <f t="shared" si="84"/>
        <v>1.3625656361496336E-2</v>
      </c>
      <c r="AO184" s="8">
        <f t="shared" si="109"/>
        <v>150.69324926393466</v>
      </c>
      <c r="AP184" s="6">
        <f t="shared" si="85"/>
        <v>1.4563361373911694E-2</v>
      </c>
      <c r="AR184" s="24">
        <f t="shared" si="110"/>
        <v>150.28149728337019</v>
      </c>
      <c r="AS184" s="6">
        <f t="shared" si="86"/>
        <v>1.1791183618807448E-2</v>
      </c>
      <c r="AU184" s="8">
        <f t="shared" si="111"/>
        <v>149.28638142061845</v>
      </c>
      <c r="AV184" s="6">
        <f t="shared" si="87"/>
        <v>5.0914269966537973E-3</v>
      </c>
      <c r="BB184" s="8">
        <f t="shared" si="112"/>
        <v>8.0379343606714435E-2</v>
      </c>
      <c r="BC184" s="8">
        <f t="shared" si="88"/>
        <v>95.046638923294054</v>
      </c>
      <c r="BD184" s="6">
        <f t="shared" si="89"/>
        <v>10.839447076705952</v>
      </c>
      <c r="BF184" s="8">
        <f t="shared" si="113"/>
        <v>0.23441817449688857</v>
      </c>
      <c r="BG184" s="8">
        <f t="shared" si="90"/>
        <v>95.200677754184241</v>
      </c>
      <c r="BH184" s="6">
        <f t="shared" si="91"/>
        <v>10.685408245815765</v>
      </c>
      <c r="BI184" s="16"/>
      <c r="BJ184" s="8">
        <f t="shared" si="114"/>
        <v>0.6792597037742395</v>
      </c>
      <c r="BK184" s="8">
        <f t="shared" si="92"/>
        <v>95.645519283461581</v>
      </c>
      <c r="BL184" s="6">
        <f t="shared" si="93"/>
        <v>10.240566716538424</v>
      </c>
      <c r="BM184" s="17"/>
      <c r="BN184" s="8">
        <f t="shared" si="115"/>
        <v>0.83870978560134635</v>
      </c>
      <c r="BO184" s="8">
        <f t="shared" si="94"/>
        <v>95.804969365288699</v>
      </c>
      <c r="BP184" s="6">
        <f t="shared" si="95"/>
        <v>10.081116634711307</v>
      </c>
      <c r="BQ184" s="9"/>
      <c r="BR184" s="9"/>
      <c r="BS184" s="9"/>
      <c r="BT184" s="9"/>
      <c r="BU184" s="8">
        <f t="shared" si="116"/>
        <v>-0.12801263768053228</v>
      </c>
      <c r="BV184" s="8">
        <f t="shared" si="96"/>
        <v>150.15348464568964</v>
      </c>
      <c r="BW184" s="6">
        <f t="shared" si="97"/>
        <v>1.6233336456896552</v>
      </c>
      <c r="BY184" s="8">
        <f t="shared" si="117"/>
        <v>-0.39964162819497717</v>
      </c>
      <c r="BZ184" s="8">
        <f t="shared" si="98"/>
        <v>149.8818556551752</v>
      </c>
      <c r="CA184" s="6">
        <f t="shared" si="99"/>
        <v>1.3517046551752117</v>
      </c>
      <c r="CB184" s="16"/>
      <c r="CC184" s="8">
        <f t="shared" si="118"/>
        <v>-0.96735750303096002</v>
      </c>
      <c r="CD184" s="8">
        <f t="shared" si="100"/>
        <v>149.31413978033922</v>
      </c>
      <c r="CE184" s="6">
        <f t="shared" si="101"/>
        <v>0.7839887803392287</v>
      </c>
      <c r="CF184" s="17"/>
      <c r="CG184" s="8">
        <f t="shared" si="119"/>
        <v>-1.5660899822829464</v>
      </c>
      <c r="CH184" s="8">
        <f t="shared" si="102"/>
        <v>148.71540730108723</v>
      </c>
      <c r="CI184" s="6">
        <f t="shared" si="103"/>
        <v>0.1852563010872359</v>
      </c>
      <c r="CJ184" s="16"/>
      <c r="CK184" s="17"/>
      <c r="CL184" s="15"/>
      <c r="CM184" s="16"/>
      <c r="CN184" s="17"/>
      <c r="CO184" s="15"/>
      <c r="CP184" s="16"/>
      <c r="CQ184" s="17"/>
      <c r="CR184" s="15"/>
      <c r="CS184" s="16"/>
      <c r="CT184" s="17"/>
      <c r="CU184" s="15"/>
      <c r="CV184" s="16"/>
      <c r="CW184" s="17"/>
      <c r="CX184" s="15"/>
      <c r="CY184" s="16"/>
      <c r="CZ184" s="17"/>
      <c r="DA184" s="15"/>
      <c r="DB184" s="16"/>
      <c r="DC184" s="17"/>
      <c r="DD184" s="15"/>
      <c r="DE184" s="16"/>
      <c r="DF184" s="17"/>
    </row>
    <row r="185" spans="1:110" x14ac:dyDescent="0.2">
      <c r="A185" s="3">
        <v>44046</v>
      </c>
      <c r="B185" s="4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  <c r="W185" s="8">
        <f t="shared" si="104"/>
        <v>96.722789147593161</v>
      </c>
      <c r="X185" s="6">
        <f t="shared" si="80"/>
        <v>0.10899043035605314</v>
      </c>
      <c r="Z185" s="8">
        <f t="shared" si="105"/>
        <v>98.407982722177195</v>
      </c>
      <c r="AA185" s="6">
        <f t="shared" si="81"/>
        <v>9.3466440457812841E-2</v>
      </c>
      <c r="AC185" s="24">
        <f t="shared" si="106"/>
        <v>100.42617278984368</v>
      </c>
      <c r="AD185" s="6">
        <f t="shared" si="82"/>
        <v>7.4874889495534308E-2</v>
      </c>
      <c r="AF185" s="8">
        <f t="shared" si="107"/>
        <v>103.82093847503765</v>
      </c>
      <c r="AG185" s="6">
        <f t="shared" si="83"/>
        <v>4.3602334817741603E-2</v>
      </c>
      <c r="AH185" s="9"/>
      <c r="AI185" s="9"/>
      <c r="AJ185" s="9"/>
      <c r="AK185" s="9"/>
      <c r="AL185" s="8">
        <f t="shared" si="108"/>
        <v>150.18968405341468</v>
      </c>
      <c r="AM185" s="6">
        <f t="shared" si="84"/>
        <v>1.6891573824067644E-2</v>
      </c>
      <c r="AO185" s="8">
        <f t="shared" si="109"/>
        <v>149.97942683683621</v>
      </c>
      <c r="AP185" s="6">
        <f t="shared" si="85"/>
        <v>1.546798209590137E-2</v>
      </c>
      <c r="AR185" s="24">
        <f t="shared" si="110"/>
        <v>149.40582414168509</v>
      </c>
      <c r="AS185" s="6">
        <f t="shared" si="86"/>
        <v>1.1584281620078369E-2</v>
      </c>
      <c r="AU185" s="8">
        <f t="shared" si="111"/>
        <v>148.68139708412369</v>
      </c>
      <c r="AV185" s="6">
        <f t="shared" si="87"/>
        <v>6.6793923440455552E-3</v>
      </c>
      <c r="BB185" s="8">
        <f t="shared" si="112"/>
        <v>1.1562861169166374</v>
      </c>
      <c r="BC185" s="8">
        <f t="shared" si="88"/>
        <v>101.58245890676031</v>
      </c>
      <c r="BD185" s="6">
        <f t="shared" si="89"/>
        <v>6.9716940932396909</v>
      </c>
      <c r="BF185" s="8">
        <f t="shared" si="113"/>
        <v>1.9588315362645043</v>
      </c>
      <c r="BG185" s="8">
        <f t="shared" si="90"/>
        <v>102.38500432610817</v>
      </c>
      <c r="BH185" s="6">
        <f t="shared" si="91"/>
        <v>6.1691486738918258</v>
      </c>
      <c r="BI185" s="16"/>
      <c r="BJ185" s="8">
        <f t="shared" si="114"/>
        <v>3.8344910179864193</v>
      </c>
      <c r="BK185" s="8">
        <f t="shared" si="92"/>
        <v>104.2606638078301</v>
      </c>
      <c r="BL185" s="6">
        <f t="shared" si="93"/>
        <v>4.2934891921699005</v>
      </c>
      <c r="BM185" s="17"/>
      <c r="BN185" s="8">
        <f t="shared" si="115"/>
        <v>4.9053687992097315</v>
      </c>
      <c r="BO185" s="8">
        <f t="shared" si="94"/>
        <v>105.3315415890534</v>
      </c>
      <c r="BP185" s="6">
        <f t="shared" si="95"/>
        <v>3.2226114109465982</v>
      </c>
      <c r="BQ185" s="9"/>
      <c r="BR185" s="9"/>
      <c r="BS185" s="9"/>
      <c r="BT185" s="9"/>
      <c r="BU185" s="8">
        <f t="shared" si="116"/>
        <v>-0.27754473848144545</v>
      </c>
      <c r="BV185" s="8">
        <f t="shared" si="96"/>
        <v>149.12827940320363</v>
      </c>
      <c r="BW185" s="6">
        <f t="shared" si="97"/>
        <v>1.4333944032036356</v>
      </c>
      <c r="BY185" s="8">
        <f t="shared" si="117"/>
        <v>-0.55673202764671714</v>
      </c>
      <c r="BZ185" s="8">
        <f t="shared" si="98"/>
        <v>148.84909211403837</v>
      </c>
      <c r="CA185" s="6">
        <f t="shared" si="99"/>
        <v>1.1542071140383712</v>
      </c>
      <c r="CB185" s="16"/>
      <c r="CC185" s="8">
        <f t="shared" si="118"/>
        <v>-0.90684582454269114</v>
      </c>
      <c r="CD185" s="8">
        <f t="shared" si="100"/>
        <v>148.49897831714239</v>
      </c>
      <c r="CE185" s="6">
        <f t="shared" si="101"/>
        <v>0.80409331714238874</v>
      </c>
      <c r="CF185" s="17"/>
      <c r="CG185" s="8">
        <f t="shared" si="119"/>
        <v>-0.95852316255684</v>
      </c>
      <c r="CH185" s="8">
        <f t="shared" si="102"/>
        <v>148.44730097912824</v>
      </c>
      <c r="CI185" s="6">
        <f t="shared" si="103"/>
        <v>0.75241597912824432</v>
      </c>
      <c r="CJ185" s="16"/>
      <c r="CK185" s="17"/>
      <c r="CL185" s="15"/>
      <c r="CM185" s="16"/>
      <c r="CN185" s="17"/>
      <c r="CO185" s="15"/>
      <c r="CP185" s="16"/>
      <c r="CQ185" s="17"/>
      <c r="CR185" s="15"/>
      <c r="CS185" s="16"/>
      <c r="CT185" s="17"/>
      <c r="CU185" s="15"/>
      <c r="CV185" s="16"/>
      <c r="CW185" s="17"/>
      <c r="CX185" s="15"/>
      <c r="CY185" s="16"/>
      <c r="CZ185" s="17"/>
      <c r="DA185" s="15"/>
      <c r="DB185" s="16"/>
      <c r="DC185" s="17"/>
      <c r="DD185" s="15"/>
      <c r="DE185" s="16"/>
      <c r="DF185" s="17"/>
    </row>
    <row r="186" spans="1:110" x14ac:dyDescent="0.2">
      <c r="A186" s="3">
        <v>44047</v>
      </c>
      <c r="B186" s="4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  <c r="W186" s="8">
        <f t="shared" si="104"/>
        <v>98.852434641026406</v>
      </c>
      <c r="X186" s="6">
        <f t="shared" si="80"/>
        <v>9.5413161843268826E-2</v>
      </c>
      <c r="Z186" s="8">
        <f t="shared" si="105"/>
        <v>101.75621891385872</v>
      </c>
      <c r="AA186" s="6">
        <f t="shared" si="81"/>
        <v>6.8840978329637259E-2</v>
      </c>
      <c r="AC186" s="24">
        <f t="shared" si="106"/>
        <v>104.49016289492184</v>
      </c>
      <c r="AD186" s="6">
        <f t="shared" si="82"/>
        <v>4.3822983067220975E-2</v>
      </c>
      <c r="AF186" s="8">
        <f t="shared" si="107"/>
        <v>107.60751009500753</v>
      </c>
      <c r="AG186" s="6">
        <f t="shared" si="83"/>
        <v>1.5296510680349547E-2</v>
      </c>
      <c r="AH186" s="9"/>
      <c r="AI186" s="9"/>
      <c r="AJ186" s="9"/>
      <c r="AK186" s="9"/>
      <c r="AL186" s="8">
        <f t="shared" si="108"/>
        <v>149.74062022380005</v>
      </c>
      <c r="AM186" s="6">
        <f t="shared" si="84"/>
        <v>2.2108881365165752E-2</v>
      </c>
      <c r="AO186" s="8">
        <f t="shared" si="109"/>
        <v>149.22552803068027</v>
      </c>
      <c r="AP186" s="6">
        <f t="shared" si="85"/>
        <v>1.8592932890244766E-2</v>
      </c>
      <c r="AR186" s="24">
        <f t="shared" si="110"/>
        <v>148.55035457084256</v>
      </c>
      <c r="AS186" s="6">
        <f t="shared" si="86"/>
        <v>1.3984291703032139E-2</v>
      </c>
      <c r="AU186" s="8">
        <f t="shared" si="111"/>
        <v>147.89218741682475</v>
      </c>
      <c r="AV186" s="6">
        <f t="shared" si="87"/>
        <v>9.4917332206444129E-3</v>
      </c>
      <c r="BB186" s="8">
        <f t="shared" si="112"/>
        <v>1.7378269145489424</v>
      </c>
      <c r="BC186" s="8">
        <f t="shared" si="88"/>
        <v>106.22798980947078</v>
      </c>
      <c r="BD186" s="6">
        <f t="shared" si="89"/>
        <v>3.0511091905292176</v>
      </c>
      <c r="BF186" s="8">
        <f t="shared" si="113"/>
        <v>2.6535338639730113</v>
      </c>
      <c r="BG186" s="8">
        <f t="shared" si="90"/>
        <v>107.14369675889485</v>
      </c>
      <c r="BH186" s="6">
        <f t="shared" si="91"/>
        <v>2.1354022411051545</v>
      </c>
      <c r="BI186" s="16"/>
      <c r="BJ186" s="8">
        <f t="shared" si="114"/>
        <v>3.9859604154669697</v>
      </c>
      <c r="BK186" s="8">
        <f t="shared" si="92"/>
        <v>108.4761233103888</v>
      </c>
      <c r="BL186" s="6">
        <f t="shared" si="93"/>
        <v>0.80297568961120191</v>
      </c>
      <c r="BM186" s="17"/>
      <c r="BN186" s="8">
        <f t="shared" si="115"/>
        <v>4.1649555483739507</v>
      </c>
      <c r="BO186" s="8">
        <f t="shared" si="94"/>
        <v>108.65511844329579</v>
      </c>
      <c r="BP186" s="6">
        <f t="shared" si="95"/>
        <v>0.62398055670421115</v>
      </c>
      <c r="BQ186" s="9"/>
      <c r="BR186" s="9"/>
      <c r="BS186" s="9"/>
      <c r="BT186" s="9"/>
      <c r="BU186" s="8">
        <f t="shared" si="116"/>
        <v>-0.3931297049536624</v>
      </c>
      <c r="BV186" s="8">
        <f t="shared" si="96"/>
        <v>148.15722486588891</v>
      </c>
      <c r="BW186" s="6">
        <f t="shared" si="97"/>
        <v>1.6555918658889084</v>
      </c>
      <c r="BY186" s="8">
        <f t="shared" si="117"/>
        <v>-0.65531541690133532</v>
      </c>
      <c r="BZ186" s="8">
        <f t="shared" si="98"/>
        <v>147.89503915394121</v>
      </c>
      <c r="CA186" s="6">
        <f t="shared" si="99"/>
        <v>1.3934061539412141</v>
      </c>
      <c r="CB186" s="16"/>
      <c r="CC186" s="8">
        <f t="shared" si="118"/>
        <v>-0.87293749710058477</v>
      </c>
      <c r="CD186" s="8">
        <f t="shared" si="100"/>
        <v>147.67741707374196</v>
      </c>
      <c r="CE186" s="6">
        <f t="shared" si="101"/>
        <v>1.1757840737419656</v>
      </c>
      <c r="CF186" s="17"/>
      <c r="CG186" s="8">
        <f t="shared" si="119"/>
        <v>-0.86783600184824716</v>
      </c>
      <c r="CH186" s="8">
        <f t="shared" si="102"/>
        <v>147.68251856899431</v>
      </c>
      <c r="CI186" s="6">
        <f t="shared" si="103"/>
        <v>1.180885568994313</v>
      </c>
      <c r="CJ186" s="16"/>
      <c r="CK186" s="17"/>
      <c r="CL186" s="15"/>
      <c r="CM186" s="16"/>
      <c r="CN186" s="17"/>
      <c r="CO186" s="15"/>
      <c r="CP186" s="16"/>
      <c r="CQ186" s="17"/>
      <c r="CR186" s="15"/>
      <c r="CS186" s="16"/>
      <c r="CT186" s="17"/>
      <c r="CU186" s="15"/>
      <c r="CV186" s="16"/>
      <c r="CW186" s="17"/>
      <c r="CX186" s="15"/>
      <c r="CY186" s="16"/>
      <c r="CZ186" s="17"/>
      <c r="DA186" s="15"/>
      <c r="DB186" s="16"/>
      <c r="DC186" s="17"/>
      <c r="DD186" s="15"/>
      <c r="DE186" s="16"/>
      <c r="DF186" s="17"/>
    </row>
    <row r="187" spans="1:110" x14ac:dyDescent="0.2">
      <c r="A187" s="3">
        <v>44048</v>
      </c>
      <c r="B187" s="4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  <c r="W187" s="8">
        <f t="shared" si="104"/>
        <v>100.72923422564166</v>
      </c>
      <c r="X187" s="6">
        <f t="shared" si="80"/>
        <v>8.15677588348587E-2</v>
      </c>
      <c r="Z187" s="8">
        <f t="shared" si="105"/>
        <v>104.23876934228534</v>
      </c>
      <c r="AA187" s="6">
        <f t="shared" si="81"/>
        <v>4.9568407033906567E-2</v>
      </c>
      <c r="AC187" s="24">
        <f t="shared" si="106"/>
        <v>106.88463094746092</v>
      </c>
      <c r="AD187" s="6">
        <f t="shared" si="82"/>
        <v>2.544388526487662E-2</v>
      </c>
      <c r="AF187" s="8">
        <f t="shared" si="107"/>
        <v>108.94478121900151</v>
      </c>
      <c r="AG187" s="6">
        <f t="shared" si="83"/>
        <v>6.6597810713559524E-3</v>
      </c>
      <c r="AH187" s="9"/>
      <c r="AI187" s="9"/>
      <c r="AJ187" s="9"/>
      <c r="AK187" s="9"/>
      <c r="AL187" s="8">
        <f t="shared" si="108"/>
        <v>149.15760252351606</v>
      </c>
      <c r="AM187" s="6">
        <f t="shared" si="84"/>
        <v>5.4304296470507355E-3</v>
      </c>
      <c r="AO187" s="8">
        <f t="shared" si="109"/>
        <v>148.32664267055577</v>
      </c>
      <c r="AP187" s="6">
        <f t="shared" si="85"/>
        <v>1.0971195722376793E-2</v>
      </c>
      <c r="AR187" s="24">
        <f t="shared" si="110"/>
        <v>147.52599378542129</v>
      </c>
      <c r="AS187" s="6">
        <f t="shared" si="86"/>
        <v>1.6309850971721003E-2</v>
      </c>
      <c r="AU187" s="8">
        <f t="shared" si="111"/>
        <v>146.77974388336494</v>
      </c>
      <c r="AV187" s="6">
        <f t="shared" si="87"/>
        <v>2.1285778661005891E-2</v>
      </c>
      <c r="BB187" s="8">
        <f t="shared" si="112"/>
        <v>1.8691551421469705</v>
      </c>
      <c r="BC187" s="8">
        <f t="shared" si="88"/>
        <v>108.75378608960789</v>
      </c>
      <c r="BD187" s="6">
        <f t="shared" si="89"/>
        <v>0.92140791039211933</v>
      </c>
      <c r="BF187" s="8">
        <f t="shared" si="113"/>
        <v>2.5680421461998146</v>
      </c>
      <c r="BG187" s="8">
        <f t="shared" si="90"/>
        <v>109.45267309366074</v>
      </c>
      <c r="BH187" s="6">
        <f t="shared" si="91"/>
        <v>0.22252090633926969</v>
      </c>
      <c r="BI187" s="16"/>
      <c r="BJ187" s="8">
        <f t="shared" si="114"/>
        <v>2.9355754559345639</v>
      </c>
      <c r="BK187" s="8">
        <f t="shared" si="92"/>
        <v>109.82020640339549</v>
      </c>
      <c r="BL187" s="6">
        <f t="shared" si="93"/>
        <v>0.1450124033954836</v>
      </c>
      <c r="BM187" s="17"/>
      <c r="BN187" s="8">
        <f t="shared" si="115"/>
        <v>2.6069265520392664</v>
      </c>
      <c r="BO187" s="8">
        <f t="shared" si="94"/>
        <v>109.49155749950019</v>
      </c>
      <c r="BP187" s="6">
        <f t="shared" si="95"/>
        <v>0.18363650049981572</v>
      </c>
      <c r="BQ187" s="9"/>
      <c r="BR187" s="9"/>
      <c r="BS187" s="9"/>
      <c r="BT187" s="9"/>
      <c r="BU187" s="8">
        <f t="shared" si="116"/>
        <v>-0.51937592104718311</v>
      </c>
      <c r="BV187" s="8">
        <f t="shared" si="96"/>
        <v>147.00661786437411</v>
      </c>
      <c r="BW187" s="6">
        <f t="shared" si="97"/>
        <v>2.9653971356258921</v>
      </c>
      <c r="BY187" s="8">
        <f t="shared" si="117"/>
        <v>-0.77710038851291219</v>
      </c>
      <c r="BZ187" s="8">
        <f t="shared" si="98"/>
        <v>146.74889339690839</v>
      </c>
      <c r="CA187" s="6">
        <f t="shared" si="99"/>
        <v>3.223121603091613</v>
      </c>
      <c r="CB187" s="16"/>
      <c r="CC187" s="8">
        <f t="shared" si="118"/>
        <v>-0.972876867392234</v>
      </c>
      <c r="CD187" s="8">
        <f t="shared" si="100"/>
        <v>146.55311691802905</v>
      </c>
      <c r="CE187" s="6">
        <f t="shared" si="101"/>
        <v>3.4188980819709514</v>
      </c>
      <c r="CF187" s="17"/>
      <c r="CG187" s="8">
        <f t="shared" si="119"/>
        <v>-1.0055778113925034</v>
      </c>
      <c r="CH187" s="8">
        <f t="shared" si="102"/>
        <v>146.52041597402879</v>
      </c>
      <c r="CI187" s="6">
        <f t="shared" si="103"/>
        <v>3.4515990259712055</v>
      </c>
      <c r="CJ187" s="16"/>
      <c r="CK187" s="17"/>
      <c r="CL187" s="15"/>
      <c r="CM187" s="16"/>
      <c r="CN187" s="17"/>
      <c r="CO187" s="15"/>
      <c r="CP187" s="16"/>
      <c r="CQ187" s="17"/>
      <c r="CR187" s="15"/>
      <c r="CS187" s="16"/>
      <c r="CT187" s="17"/>
      <c r="CU187" s="15"/>
      <c r="CV187" s="16"/>
      <c r="CW187" s="17"/>
      <c r="CX187" s="15"/>
      <c r="CY187" s="16"/>
      <c r="CZ187" s="17"/>
      <c r="DA187" s="15"/>
      <c r="DB187" s="16"/>
      <c r="DC187" s="17"/>
      <c r="DD187" s="15"/>
      <c r="DE187" s="16"/>
      <c r="DF187" s="17"/>
    </row>
    <row r="188" spans="1:110" x14ac:dyDescent="0.2">
      <c r="A188" s="3">
        <v>44049</v>
      </c>
      <c r="B188" s="4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  <c r="W188" s="8">
        <f t="shared" si="104"/>
        <v>102.33950698502616</v>
      </c>
      <c r="X188" s="6">
        <f t="shared" si="80"/>
        <v>9.8343665148050374E-2</v>
      </c>
      <c r="Z188" s="8">
        <f t="shared" si="105"/>
        <v>106.03278947933117</v>
      </c>
      <c r="AA188" s="6">
        <f t="shared" si="81"/>
        <v>6.5804212345378962E-2</v>
      </c>
      <c r="AC188" s="24">
        <f t="shared" si="106"/>
        <v>108.27991247373046</v>
      </c>
      <c r="AD188" s="6">
        <f t="shared" si="82"/>
        <v>4.6006064564697767E-2</v>
      </c>
      <c r="AF188" s="8">
        <f t="shared" si="107"/>
        <v>109.5291114438003</v>
      </c>
      <c r="AG188" s="6">
        <f t="shared" si="83"/>
        <v>3.5000068952281874E-2</v>
      </c>
      <c r="AH188" s="9"/>
      <c r="AI188" s="9"/>
      <c r="AJ188" s="9"/>
      <c r="AK188" s="9"/>
      <c r="AL188" s="8">
        <f t="shared" si="108"/>
        <v>149.30419676928318</v>
      </c>
      <c r="AM188" s="6">
        <f t="shared" si="84"/>
        <v>1.593643984074657E-2</v>
      </c>
      <c r="AO188" s="8">
        <f t="shared" si="109"/>
        <v>148.86961553927236</v>
      </c>
      <c r="AP188" s="6">
        <f t="shared" si="85"/>
        <v>1.8800763561289287E-2</v>
      </c>
      <c r="AR188" s="24">
        <f t="shared" si="110"/>
        <v>148.74900439271065</v>
      </c>
      <c r="AS188" s="6">
        <f t="shared" si="86"/>
        <v>1.9595711304545411E-2</v>
      </c>
      <c r="AU188" s="8">
        <f t="shared" si="111"/>
        <v>149.33356077667298</v>
      </c>
      <c r="AV188" s="6">
        <f t="shared" si="87"/>
        <v>1.5742901746856258E-2</v>
      </c>
      <c r="BB188" s="8">
        <f t="shared" si="112"/>
        <v>1.7743804189714851</v>
      </c>
      <c r="BC188" s="8">
        <f t="shared" si="88"/>
        <v>110.05429289270195</v>
      </c>
      <c r="BD188" s="6">
        <f t="shared" si="89"/>
        <v>3.4473851072980466</v>
      </c>
      <c r="BF188" s="8">
        <f t="shared" si="113"/>
        <v>2.1810311416228245</v>
      </c>
      <c r="BG188" s="8">
        <f t="shared" si="90"/>
        <v>110.46094361535329</v>
      </c>
      <c r="BH188" s="6">
        <f t="shared" si="91"/>
        <v>3.0407343846467114</v>
      </c>
      <c r="BI188" s="16"/>
      <c r="BJ188" s="8">
        <f t="shared" si="114"/>
        <v>1.9189814623556498</v>
      </c>
      <c r="BK188" s="8">
        <f t="shared" si="92"/>
        <v>110.19889393608611</v>
      </c>
      <c r="BL188" s="6">
        <f t="shared" si="93"/>
        <v>3.3027840639138901</v>
      </c>
      <c r="BM188" s="17"/>
      <c r="BN188" s="8">
        <f t="shared" si="115"/>
        <v>1.5406789293619092</v>
      </c>
      <c r="BO188" s="8">
        <f t="shared" si="94"/>
        <v>109.82059140309237</v>
      </c>
      <c r="BP188" s="6">
        <f t="shared" si="95"/>
        <v>3.6810865969076332</v>
      </c>
      <c r="BQ188" s="9"/>
      <c r="BR188" s="9"/>
      <c r="BS188" s="9"/>
      <c r="BT188" s="9"/>
      <c r="BU188" s="8">
        <f t="shared" si="116"/>
        <v>-0.17089861537987583</v>
      </c>
      <c r="BV188" s="8">
        <f t="shared" si="96"/>
        <v>148.57810577733076</v>
      </c>
      <c r="BW188" s="6">
        <f t="shared" si="97"/>
        <v>3.1440012226692318</v>
      </c>
      <c r="BY188" s="8">
        <f t="shared" si="117"/>
        <v>-0.11706375989816448</v>
      </c>
      <c r="BZ188" s="8">
        <f t="shared" si="98"/>
        <v>148.63194063281247</v>
      </c>
      <c r="CA188" s="6">
        <f t="shared" si="99"/>
        <v>3.0901663671875212</v>
      </c>
      <c r="CB188" s="16"/>
      <c r="CC188" s="8">
        <f t="shared" si="118"/>
        <v>0.47640886589761372</v>
      </c>
      <c r="CD188" s="8">
        <f t="shared" si="100"/>
        <v>149.22541325860826</v>
      </c>
      <c r="CE188" s="6">
        <f t="shared" si="101"/>
        <v>2.4966937413917378</v>
      </c>
      <c r="CF188" s="17"/>
      <c r="CG188" s="8">
        <f t="shared" si="119"/>
        <v>0.95557999704753072</v>
      </c>
      <c r="CH188" s="8">
        <f t="shared" si="102"/>
        <v>149.70458438975817</v>
      </c>
      <c r="CI188" s="6">
        <f t="shared" si="103"/>
        <v>2.0175226102418264</v>
      </c>
      <c r="CJ188" s="16"/>
      <c r="CK188" s="17"/>
      <c r="CL188" s="15"/>
      <c r="CM188" s="16"/>
      <c r="CN188" s="17"/>
      <c r="CO188" s="15"/>
      <c r="CP188" s="16"/>
      <c r="CQ188" s="17"/>
      <c r="CR188" s="15"/>
      <c r="CS188" s="16"/>
      <c r="CT188" s="17"/>
      <c r="CU188" s="15"/>
      <c r="CV188" s="16"/>
      <c r="CW188" s="17"/>
      <c r="CX188" s="15"/>
      <c r="CY188" s="16"/>
      <c r="CZ188" s="17"/>
      <c r="DA188" s="15"/>
      <c r="DB188" s="16"/>
      <c r="DC188" s="17"/>
      <c r="DD188" s="15"/>
      <c r="DE188" s="16"/>
      <c r="DF188" s="17"/>
    </row>
    <row r="189" spans="1:110" x14ac:dyDescent="0.2">
      <c r="A189" s="3">
        <v>44050</v>
      </c>
      <c r="B189" s="4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  <c r="W189" s="8">
        <f t="shared" si="104"/>
        <v>104.34869776772146</v>
      </c>
      <c r="X189" s="6">
        <f t="shared" si="80"/>
        <v>5.9253245400694335E-2</v>
      </c>
      <c r="Z189" s="8">
        <f t="shared" si="105"/>
        <v>108.49752269115187</v>
      </c>
      <c r="AA189" s="6">
        <f t="shared" si="81"/>
        <v>2.1849869358514361E-2</v>
      </c>
      <c r="AC189" s="24">
        <f t="shared" si="106"/>
        <v>110.89079523686523</v>
      </c>
      <c r="AD189" s="6">
        <f t="shared" si="82"/>
        <v>2.7352553807510514E-4</v>
      </c>
      <c r="AF189" s="8">
        <f t="shared" si="107"/>
        <v>112.70716468876006</v>
      </c>
      <c r="AG189" s="6">
        <f t="shared" si="83"/>
        <v>1.6101797811211113E-2</v>
      </c>
      <c r="AH189" s="9"/>
      <c r="AI189" s="9"/>
      <c r="AJ189" s="9"/>
      <c r="AK189" s="9"/>
      <c r="AL189" s="8">
        <f t="shared" si="108"/>
        <v>149.7394206108122</v>
      </c>
      <c r="AM189" s="6">
        <f t="shared" si="84"/>
        <v>2.9165755152748638E-2</v>
      </c>
      <c r="AO189" s="8">
        <f t="shared" si="109"/>
        <v>149.81093772131248</v>
      </c>
      <c r="AP189" s="6">
        <f t="shared" si="85"/>
        <v>2.8702074582308498E-2</v>
      </c>
      <c r="AR189" s="24">
        <f t="shared" si="110"/>
        <v>150.23555569635533</v>
      </c>
      <c r="AS189" s="6">
        <f t="shared" si="86"/>
        <v>2.5949067595452773E-2</v>
      </c>
      <c r="AU189" s="8">
        <f t="shared" si="111"/>
        <v>151.2443977553346</v>
      </c>
      <c r="AV189" s="6">
        <f t="shared" si="87"/>
        <v>1.9408248788327215E-2</v>
      </c>
      <c r="BB189" s="8">
        <f t="shared" si="112"/>
        <v>1.9416808878041416</v>
      </c>
      <c r="BC189" s="8">
        <f t="shared" si="88"/>
        <v>112.83247612466937</v>
      </c>
      <c r="BD189" s="6">
        <f t="shared" si="89"/>
        <v>1.911341124669363</v>
      </c>
      <c r="BF189" s="8">
        <f t="shared" si="113"/>
        <v>2.3228821767217656</v>
      </c>
      <c r="BG189" s="8">
        <f t="shared" si="90"/>
        <v>113.21367741358699</v>
      </c>
      <c r="BH189" s="6">
        <f t="shared" si="91"/>
        <v>2.2925424135869861</v>
      </c>
      <c r="BI189" s="16"/>
      <c r="BJ189" s="8">
        <f t="shared" si="114"/>
        <v>2.3756363208698676</v>
      </c>
      <c r="BK189" s="8">
        <f t="shared" si="92"/>
        <v>113.2664315577351</v>
      </c>
      <c r="BL189" s="6">
        <f t="shared" si="93"/>
        <v>2.3452965577350966</v>
      </c>
      <c r="BM189" s="17"/>
      <c r="BN189" s="8">
        <f t="shared" si="115"/>
        <v>2.4824583030820251</v>
      </c>
      <c r="BO189" s="8">
        <f t="shared" si="94"/>
        <v>113.37325353994726</v>
      </c>
      <c r="BP189" s="6">
        <f t="shared" si="95"/>
        <v>2.45211853994725</v>
      </c>
      <c r="BQ189" s="9"/>
      <c r="BR189" s="9"/>
      <c r="BS189" s="9"/>
      <c r="BT189" s="9"/>
      <c r="BU189" s="8">
        <f t="shared" si="116"/>
        <v>0.16059136842503702</v>
      </c>
      <c r="BV189" s="8">
        <f t="shared" si="96"/>
        <v>150.39614706478037</v>
      </c>
      <c r="BW189" s="6">
        <f t="shared" si="97"/>
        <v>3.8417379352196406</v>
      </c>
      <c r="BY189" s="8">
        <f t="shared" si="117"/>
        <v>0.412129211070977</v>
      </c>
      <c r="BZ189" s="8">
        <f t="shared" si="98"/>
        <v>150.64768490742631</v>
      </c>
      <c r="CA189" s="6">
        <f t="shared" si="99"/>
        <v>3.5902000925736957</v>
      </c>
      <c r="CB189" s="16"/>
      <c r="CC189" s="8">
        <f t="shared" si="118"/>
        <v>1.1431028748106831</v>
      </c>
      <c r="CD189" s="8">
        <f t="shared" si="100"/>
        <v>151.37865857116603</v>
      </c>
      <c r="CE189" s="6">
        <f t="shared" si="101"/>
        <v>2.8592264288339777</v>
      </c>
      <c r="CF189" s="17"/>
      <c r="CG189" s="8">
        <f t="shared" si="119"/>
        <v>1.4228347468530296</v>
      </c>
      <c r="CH189" s="8">
        <f t="shared" si="102"/>
        <v>151.65839044320836</v>
      </c>
      <c r="CI189" s="6">
        <f t="shared" si="103"/>
        <v>2.5794945567916443</v>
      </c>
      <c r="CJ189" s="16"/>
      <c r="CK189" s="17"/>
      <c r="CL189" s="15"/>
      <c r="CM189" s="16"/>
      <c r="CN189" s="17"/>
      <c r="CO189" s="15"/>
      <c r="CP189" s="16"/>
      <c r="CQ189" s="17"/>
      <c r="CR189" s="15"/>
      <c r="CS189" s="16"/>
      <c r="CT189" s="17"/>
      <c r="CU189" s="15"/>
      <c r="CV189" s="16"/>
      <c r="CW189" s="17"/>
      <c r="CX189" s="15"/>
      <c r="CY189" s="16"/>
      <c r="CZ189" s="17"/>
      <c r="DA189" s="15"/>
      <c r="DB189" s="16"/>
      <c r="DC189" s="17"/>
      <c r="DD189" s="15"/>
      <c r="DE189" s="16"/>
      <c r="DF189" s="17"/>
    </row>
    <row r="190" spans="1:110" x14ac:dyDescent="0.2">
      <c r="A190" s="3">
        <v>44053</v>
      </c>
      <c r="B190" s="4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  <c r="W190" s="8">
        <f t="shared" si="104"/>
        <v>105.53173646953161</v>
      </c>
      <c r="X190" s="6">
        <f t="shared" si="80"/>
        <v>6.2218170499317459E-2</v>
      </c>
      <c r="Z190" s="8">
        <f t="shared" si="105"/>
        <v>109.29731475307175</v>
      </c>
      <c r="AA190" s="6">
        <f t="shared" si="81"/>
        <v>2.8756284909233955E-2</v>
      </c>
      <c r="AC190" s="24">
        <f t="shared" si="106"/>
        <v>110.90596511843262</v>
      </c>
      <c r="AD190" s="6">
        <f t="shared" si="82"/>
        <v>1.4461408949426331E-2</v>
      </c>
      <c r="AF190" s="8">
        <f t="shared" si="107"/>
        <v>111.27834093775202</v>
      </c>
      <c r="AG190" s="6">
        <f t="shared" si="83"/>
        <v>1.1152382785491421E-2</v>
      </c>
      <c r="AH190" s="9"/>
      <c r="AI190" s="9"/>
      <c r="AJ190" s="9"/>
      <c r="AK190" s="9"/>
      <c r="AL190" s="8">
        <f t="shared" si="108"/>
        <v>150.54914420086601</v>
      </c>
      <c r="AM190" s="6">
        <f t="shared" si="84"/>
        <v>5.0364348974597267E-2</v>
      </c>
      <c r="AO190" s="8">
        <f t="shared" si="109"/>
        <v>151.27183032327935</v>
      </c>
      <c r="AP190" s="6">
        <f t="shared" si="85"/>
        <v>4.5805781006722598E-2</v>
      </c>
      <c r="AR190" s="24">
        <f t="shared" si="110"/>
        <v>152.23672034817767</v>
      </c>
      <c r="AS190" s="6">
        <f t="shared" si="86"/>
        <v>3.9719436432490429E-2</v>
      </c>
      <c r="AU190" s="8">
        <f t="shared" si="111"/>
        <v>153.63918755106693</v>
      </c>
      <c r="AV190" s="6">
        <f t="shared" si="87"/>
        <v>3.0872937421638848E-2</v>
      </c>
      <c r="BB190" s="8">
        <f t="shared" si="112"/>
        <v>1.556378686556791</v>
      </c>
      <c r="BC190" s="8">
        <f t="shared" si="88"/>
        <v>112.46234380498942</v>
      </c>
      <c r="BD190" s="6">
        <f t="shared" si="89"/>
        <v>7.1012195010581536E-2</v>
      </c>
      <c r="BF190" s="8">
        <f t="shared" si="113"/>
        <v>1.561337119320821</v>
      </c>
      <c r="BG190" s="8">
        <f t="shared" si="90"/>
        <v>112.46730223775344</v>
      </c>
      <c r="BH190" s="6">
        <f t="shared" si="91"/>
        <v>6.6053762246554015E-2</v>
      </c>
      <c r="BI190" s="16"/>
      <c r="BJ190" s="8">
        <f t="shared" si="114"/>
        <v>0.81772847093023115</v>
      </c>
      <c r="BK190" s="8">
        <f t="shared" si="92"/>
        <v>111.72369358936285</v>
      </c>
      <c r="BL190" s="6">
        <f t="shared" si="93"/>
        <v>0.80966241063714506</v>
      </c>
      <c r="BM190" s="17"/>
      <c r="BN190" s="8">
        <f t="shared" si="115"/>
        <v>0.31124449214914462</v>
      </c>
      <c r="BO190" s="8">
        <f t="shared" si="94"/>
        <v>111.21720961058176</v>
      </c>
      <c r="BP190" s="6">
        <f t="shared" si="95"/>
        <v>1.3161463894182361</v>
      </c>
      <c r="BQ190" s="9"/>
      <c r="BR190" s="9"/>
      <c r="BS190" s="9"/>
      <c r="BT190" s="9"/>
      <c r="BU190" s="8">
        <f t="shared" si="116"/>
        <v>0.52870602510449682</v>
      </c>
      <c r="BV190" s="8">
        <f t="shared" si="96"/>
        <v>152.76542637328217</v>
      </c>
      <c r="BW190" s="6">
        <f t="shared" si="97"/>
        <v>5.7681586267178204</v>
      </c>
      <c r="BY190" s="8">
        <f t="shared" si="117"/>
        <v>0.93651090651892543</v>
      </c>
      <c r="BZ190" s="8">
        <f t="shared" si="98"/>
        <v>153.17323125469659</v>
      </c>
      <c r="CA190" s="6">
        <f t="shared" si="99"/>
        <v>5.3603537453033994</v>
      </c>
      <c r="CB190" s="16"/>
      <c r="CC190" s="8">
        <f t="shared" si="118"/>
        <v>1.709423647638374</v>
      </c>
      <c r="CD190" s="8">
        <f t="shared" si="100"/>
        <v>153.94614399581604</v>
      </c>
      <c r="CE190" s="6">
        <f t="shared" si="101"/>
        <v>4.587441004183944</v>
      </c>
      <c r="CF190" s="17"/>
      <c r="CG190" s="8">
        <f t="shared" si="119"/>
        <v>1.931765063226019</v>
      </c>
      <c r="CH190" s="8">
        <f t="shared" si="102"/>
        <v>154.16848541140368</v>
      </c>
      <c r="CI190" s="6">
        <f t="shared" si="103"/>
        <v>4.3650995885963084</v>
      </c>
      <c r="CJ190" s="16"/>
      <c r="CK190" s="17"/>
      <c r="CL190" s="15"/>
      <c r="CM190" s="16"/>
      <c r="CN190" s="17"/>
      <c r="CO190" s="15"/>
      <c r="CP190" s="16"/>
      <c r="CQ190" s="17"/>
      <c r="CR190" s="15"/>
      <c r="CS190" s="16"/>
      <c r="CT190" s="17"/>
      <c r="CU190" s="15"/>
      <c r="CV190" s="16"/>
      <c r="CW190" s="17"/>
      <c r="CX190" s="15"/>
      <c r="CY190" s="16"/>
      <c r="CZ190" s="17"/>
      <c r="DA190" s="15"/>
      <c r="DB190" s="16"/>
      <c r="DC190" s="17"/>
      <c r="DD190" s="15"/>
      <c r="DE190" s="16"/>
      <c r="DF190" s="17"/>
    </row>
    <row r="191" spans="1:110" x14ac:dyDescent="0.2">
      <c r="A191" s="3">
        <v>44054</v>
      </c>
      <c r="B191" s="4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  <c r="W191" s="8">
        <f t="shared" si="104"/>
        <v>106.79202798501592</v>
      </c>
      <c r="X191" s="6">
        <f t="shared" si="80"/>
        <v>2.1931212351755554E-2</v>
      </c>
      <c r="Z191" s="8">
        <f t="shared" si="105"/>
        <v>110.36520836455807</v>
      </c>
      <c r="AA191" s="6">
        <f t="shared" si="81"/>
        <v>1.0794228561845661E-2</v>
      </c>
      <c r="AC191" s="24">
        <f t="shared" si="106"/>
        <v>111.71966055921631</v>
      </c>
      <c r="AD191" s="6">
        <f t="shared" si="82"/>
        <v>2.3199156541514346E-2</v>
      </c>
      <c r="AF191" s="8">
        <f t="shared" si="107"/>
        <v>112.2823529875504</v>
      </c>
      <c r="AG191" s="6">
        <f t="shared" si="83"/>
        <v>2.8352648909659925E-2</v>
      </c>
      <c r="AH191" s="9"/>
      <c r="AI191" s="9"/>
      <c r="AJ191" s="9"/>
      <c r="AK191" s="9"/>
      <c r="AL191" s="8">
        <f t="shared" si="108"/>
        <v>151.98634354471014</v>
      </c>
      <c r="AM191" s="6">
        <f t="shared" si="84"/>
        <v>4.638302433914987E-2</v>
      </c>
      <c r="AO191" s="8">
        <f t="shared" si="109"/>
        <v>153.66820936659715</v>
      </c>
      <c r="AP191" s="6">
        <f t="shared" si="85"/>
        <v>3.5830393351857018E-2</v>
      </c>
      <c r="AR191" s="24">
        <f t="shared" si="110"/>
        <v>155.38515267408883</v>
      </c>
      <c r="AS191" s="6">
        <f t="shared" si="86"/>
        <v>2.5057673605561531E-2</v>
      </c>
      <c r="AU191" s="8">
        <f t="shared" si="111"/>
        <v>157.55470551021335</v>
      </c>
      <c r="AV191" s="6">
        <f t="shared" si="87"/>
        <v>1.1445118912363919E-2</v>
      </c>
      <c r="BB191" s="8">
        <f t="shared" si="112"/>
        <v>1.4078420374021707</v>
      </c>
      <c r="BC191" s="8">
        <f t="shared" si="88"/>
        <v>113.12750259661848</v>
      </c>
      <c r="BD191" s="6">
        <f t="shared" si="89"/>
        <v>3.9408795966184869</v>
      </c>
      <c r="BF191" s="8">
        <f t="shared" si="113"/>
        <v>1.3146153654035675</v>
      </c>
      <c r="BG191" s="8">
        <f t="shared" si="90"/>
        <v>113.03427592461988</v>
      </c>
      <c r="BH191" s="6">
        <f t="shared" si="91"/>
        <v>3.8476529246198794</v>
      </c>
      <c r="BI191" s="16"/>
      <c r="BJ191" s="8">
        <f t="shared" si="114"/>
        <v>0.81506667103351371</v>
      </c>
      <c r="BK191" s="8">
        <f t="shared" si="92"/>
        <v>112.53472723024983</v>
      </c>
      <c r="BL191" s="6">
        <f t="shared" si="93"/>
        <v>3.3481042302498309</v>
      </c>
      <c r="BM191" s="17"/>
      <c r="BN191" s="8">
        <f t="shared" si="115"/>
        <v>0.75340132694754425</v>
      </c>
      <c r="BO191" s="8">
        <f t="shared" si="94"/>
        <v>112.47306188616385</v>
      </c>
      <c r="BP191" s="6">
        <f t="shared" si="95"/>
        <v>3.2864388861638503</v>
      </c>
      <c r="BQ191" s="9"/>
      <c r="BR191" s="9"/>
      <c r="BS191" s="9"/>
      <c r="BT191" s="9"/>
      <c r="BU191" s="8">
        <f t="shared" si="116"/>
        <v>1.0526512852658292</v>
      </c>
      <c r="BV191" s="8">
        <f t="shared" si="96"/>
        <v>156.43780395935465</v>
      </c>
      <c r="BW191" s="6">
        <f t="shared" si="97"/>
        <v>2.9410110406453498</v>
      </c>
      <c r="BY191" s="8">
        <f t="shared" si="117"/>
        <v>1.6664449749183625</v>
      </c>
      <c r="BZ191" s="8">
        <f t="shared" si="98"/>
        <v>157.05159764900719</v>
      </c>
      <c r="CA191" s="6">
        <f t="shared" si="99"/>
        <v>2.3272173509928109</v>
      </c>
      <c r="CB191" s="16"/>
      <c r="CC191" s="8">
        <f t="shared" si="118"/>
        <v>2.6591693752984122</v>
      </c>
      <c r="CD191" s="8">
        <f t="shared" si="100"/>
        <v>158.04432204938723</v>
      </c>
      <c r="CE191" s="6">
        <f t="shared" si="101"/>
        <v>1.3344929506127698</v>
      </c>
      <c r="CF191" s="17"/>
      <c r="CG191" s="8">
        <f t="shared" si="119"/>
        <v>3.0024322543889426</v>
      </c>
      <c r="CH191" s="8">
        <f t="shared" si="102"/>
        <v>158.38758492847776</v>
      </c>
      <c r="CI191" s="6">
        <f t="shared" si="103"/>
        <v>0.99123007152223863</v>
      </c>
      <c r="CJ191" s="16"/>
      <c r="CK191" s="17"/>
      <c r="CL191" s="15"/>
      <c r="CM191" s="16"/>
      <c r="CN191" s="17"/>
      <c r="CO191" s="15"/>
      <c r="CP191" s="16"/>
      <c r="CQ191" s="17"/>
      <c r="CR191" s="15"/>
      <c r="CS191" s="16"/>
      <c r="CT191" s="17"/>
      <c r="CU191" s="15"/>
      <c r="CV191" s="16"/>
      <c r="CW191" s="17"/>
      <c r="CX191" s="15"/>
      <c r="CY191" s="16"/>
      <c r="CZ191" s="17"/>
      <c r="DA191" s="15"/>
      <c r="DB191" s="16"/>
      <c r="DC191" s="17"/>
      <c r="DD191" s="15"/>
      <c r="DE191" s="16"/>
      <c r="DF191" s="17"/>
    </row>
    <row r="192" spans="1:110" x14ac:dyDescent="0.2">
      <c r="A192" s="3">
        <v>44055</v>
      </c>
      <c r="B192" s="4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  <c r="W192" s="8">
        <f t="shared" si="104"/>
        <v>107.22305508771306</v>
      </c>
      <c r="X192" s="6">
        <f t="shared" si="80"/>
        <v>4.9570497015233271E-2</v>
      </c>
      <c r="Z192" s="8">
        <f t="shared" si="105"/>
        <v>109.9762751942539</v>
      </c>
      <c r="AA192" s="6">
        <f t="shared" si="81"/>
        <v>2.5165842481498269E-2</v>
      </c>
      <c r="AC192" s="24">
        <f t="shared" si="106"/>
        <v>110.45314177960816</v>
      </c>
      <c r="AD192" s="6">
        <f t="shared" si="82"/>
        <v>2.0938877755138523E-2</v>
      </c>
      <c r="AF192" s="8">
        <f t="shared" si="107"/>
        <v>109.80576899751009</v>
      </c>
      <c r="AG192" s="6">
        <f t="shared" si="83"/>
        <v>2.6677216315180587E-2</v>
      </c>
      <c r="AH192" s="9"/>
      <c r="AI192" s="9"/>
      <c r="AJ192" s="9"/>
      <c r="AK192" s="9"/>
      <c r="AL192" s="8">
        <f t="shared" si="108"/>
        <v>153.31698840666232</v>
      </c>
      <c r="AM192" s="6">
        <f t="shared" si="84"/>
        <v>3.6772065507833171E-2</v>
      </c>
      <c r="AO192" s="8">
        <f t="shared" si="109"/>
        <v>155.55270922562008</v>
      </c>
      <c r="AP192" s="6">
        <f t="shared" si="85"/>
        <v>2.2725945968661225E-2</v>
      </c>
      <c r="AR192" s="24">
        <f t="shared" si="110"/>
        <v>157.3819838370444</v>
      </c>
      <c r="AS192" s="6">
        <f t="shared" si="86"/>
        <v>1.1233361722826627E-2</v>
      </c>
      <c r="AU192" s="8">
        <f t="shared" si="111"/>
        <v>159.01399310204266</v>
      </c>
      <c r="AV192" s="6">
        <f t="shared" si="87"/>
        <v>9.8011497089628028E-4</v>
      </c>
      <c r="BB192" s="8">
        <f t="shared" si="112"/>
        <v>0.87296987400010695</v>
      </c>
      <c r="BC192" s="8">
        <f t="shared" si="88"/>
        <v>111.32611165360827</v>
      </c>
      <c r="BD192" s="6">
        <f t="shared" si="89"/>
        <v>1.4892573463917387</v>
      </c>
      <c r="BF192" s="8">
        <f t="shared" si="113"/>
        <v>0.46284109754970115</v>
      </c>
      <c r="BG192" s="8">
        <f t="shared" si="90"/>
        <v>110.91598287715786</v>
      </c>
      <c r="BH192" s="6">
        <f t="shared" si="91"/>
        <v>1.8993861228421451</v>
      </c>
      <c r="BI192" s="16"/>
      <c r="BJ192" s="8">
        <f t="shared" si="114"/>
        <v>-0.5587797263899833</v>
      </c>
      <c r="BK192" s="8">
        <f t="shared" si="92"/>
        <v>109.89436205321817</v>
      </c>
      <c r="BL192" s="6">
        <f t="shared" si="93"/>
        <v>2.92100694678183</v>
      </c>
      <c r="BM192" s="17"/>
      <c r="BN192" s="8">
        <f t="shared" si="115"/>
        <v>-1.0241283668214651</v>
      </c>
      <c r="BO192" s="8">
        <f t="shared" si="94"/>
        <v>109.42901341278669</v>
      </c>
      <c r="BP192" s="6">
        <f t="shared" si="95"/>
        <v>3.3863555872133162</v>
      </c>
      <c r="BQ192" s="9"/>
      <c r="BR192" s="9"/>
      <c r="BS192" s="9"/>
      <c r="BT192" s="9"/>
      <c r="BU192" s="8">
        <f t="shared" si="116"/>
        <v>1.2414872608037779</v>
      </c>
      <c r="BV192" s="8">
        <f t="shared" si="96"/>
        <v>158.62347109784818</v>
      </c>
      <c r="BW192" s="6">
        <f t="shared" si="97"/>
        <v>0.5465269021518111</v>
      </c>
      <c r="BY192" s="8">
        <f t="shared" si="117"/>
        <v>1.7754724169706417</v>
      </c>
      <c r="BZ192" s="8">
        <f t="shared" si="98"/>
        <v>159.15745625401505</v>
      </c>
      <c r="CA192" s="6">
        <f t="shared" si="99"/>
        <v>1.2541745984947283E-2</v>
      </c>
      <c r="CB192" s="16"/>
      <c r="CC192" s="8">
        <f t="shared" si="118"/>
        <v>2.2220261551521383</v>
      </c>
      <c r="CD192" s="8">
        <f t="shared" si="100"/>
        <v>159.60400999219655</v>
      </c>
      <c r="CE192" s="6">
        <f t="shared" si="101"/>
        <v>0.4340119921965595</v>
      </c>
      <c r="CF192" s="17"/>
      <c r="CG192" s="8">
        <f t="shared" si="119"/>
        <v>2.1175032939275775</v>
      </c>
      <c r="CH192" s="8">
        <f t="shared" si="102"/>
        <v>159.49948713097197</v>
      </c>
      <c r="CI192" s="6">
        <f t="shared" si="103"/>
        <v>0.32948913097197874</v>
      </c>
      <c r="CJ192" s="16"/>
      <c r="CK192" s="17"/>
      <c r="CL192" s="15"/>
      <c r="CM192" s="16"/>
      <c r="CN192" s="17"/>
      <c r="CO192" s="15"/>
      <c r="CP192" s="16"/>
      <c r="CQ192" s="17"/>
      <c r="CR192" s="15"/>
      <c r="CS192" s="16"/>
      <c r="CT192" s="17"/>
      <c r="CU192" s="15"/>
      <c r="CV192" s="16"/>
      <c r="CW192" s="17"/>
      <c r="CX192" s="15"/>
      <c r="CY192" s="16"/>
      <c r="CZ192" s="17"/>
      <c r="DA192" s="15"/>
      <c r="DB192" s="16"/>
      <c r="DC192" s="17"/>
      <c r="DD192" s="15"/>
      <c r="DE192" s="16"/>
      <c r="DF192" s="17"/>
    </row>
    <row r="193" spans="1:110" x14ac:dyDescent="0.2">
      <c r="A193" s="3">
        <v>44056</v>
      </c>
      <c r="B193" s="4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  <c r="W193" s="8">
        <f t="shared" si="104"/>
        <v>108.22967159192473</v>
      </c>
      <c r="X193" s="6">
        <f t="shared" si="80"/>
        <v>5.7330705801934792E-2</v>
      </c>
      <c r="Z193" s="8">
        <f t="shared" si="105"/>
        <v>110.91317615015011</v>
      </c>
      <c r="AA193" s="6">
        <f t="shared" si="81"/>
        <v>3.3957657444017075E-2</v>
      </c>
      <c r="AC193" s="24">
        <f t="shared" si="106"/>
        <v>111.63425538980408</v>
      </c>
      <c r="AD193" s="6">
        <f t="shared" si="82"/>
        <v>2.7677131522545036E-2</v>
      </c>
      <c r="AF193" s="8">
        <f t="shared" si="107"/>
        <v>112.21344899950202</v>
      </c>
      <c r="AG193" s="6">
        <f t="shared" si="83"/>
        <v>2.263241482677043E-2</v>
      </c>
      <c r="AH193" s="9"/>
      <c r="AI193" s="9"/>
      <c r="AJ193" s="9"/>
      <c r="AK193" s="9"/>
      <c r="AL193" s="8">
        <f t="shared" si="108"/>
        <v>154.37053013346312</v>
      </c>
      <c r="AM193" s="6">
        <f t="shared" si="84"/>
        <v>2.8993999135192329E-2</v>
      </c>
      <c r="AO193" s="8">
        <f t="shared" si="109"/>
        <v>156.74641452116543</v>
      </c>
      <c r="AP193" s="6">
        <f t="shared" si="85"/>
        <v>1.4049449836660996E-2</v>
      </c>
      <c r="AR193" s="24">
        <f t="shared" si="110"/>
        <v>158.27599091852221</v>
      </c>
      <c r="AS193" s="6">
        <f t="shared" si="86"/>
        <v>4.4282620404506017E-3</v>
      </c>
      <c r="AU193" s="8">
        <f t="shared" si="111"/>
        <v>159.1387970204085</v>
      </c>
      <c r="AV193" s="6">
        <f t="shared" si="87"/>
        <v>9.9887422571393026E-4</v>
      </c>
      <c r="BB193" s="8">
        <f t="shared" si="112"/>
        <v>0.93459862123927007</v>
      </c>
      <c r="BC193" s="8">
        <f t="shared" si="88"/>
        <v>112.56885401104336</v>
      </c>
      <c r="BD193" s="6">
        <f t="shared" si="89"/>
        <v>2.2430659889566442</v>
      </c>
      <c r="BF193" s="8">
        <f t="shared" si="113"/>
        <v>0.69987102672295409</v>
      </c>
      <c r="BG193" s="8">
        <f t="shared" si="90"/>
        <v>112.33412641652704</v>
      </c>
      <c r="BH193" s="6">
        <f t="shared" si="91"/>
        <v>2.477793583472959</v>
      </c>
      <c r="BI193" s="16"/>
      <c r="BJ193" s="8">
        <f t="shared" si="114"/>
        <v>0.58954987575671436</v>
      </c>
      <c r="BK193" s="8">
        <f t="shared" si="92"/>
        <v>112.2238052655608</v>
      </c>
      <c r="BL193" s="6">
        <f t="shared" si="93"/>
        <v>2.5881147344392019</v>
      </c>
      <c r="BM193" s="17"/>
      <c r="BN193" s="8">
        <f t="shared" si="115"/>
        <v>0.91648457295383567</v>
      </c>
      <c r="BO193" s="8">
        <f t="shared" si="94"/>
        <v>112.55073996275792</v>
      </c>
      <c r="BP193" s="6">
        <f t="shared" si="95"/>
        <v>2.2611800372420845</v>
      </c>
      <c r="BQ193" s="9"/>
      <c r="BR193" s="9"/>
      <c r="BS193" s="9"/>
      <c r="BT193" s="9"/>
      <c r="BU193" s="8">
        <f t="shared" si="116"/>
        <v>1.1719912249385844</v>
      </c>
      <c r="BV193" s="8">
        <f t="shared" si="96"/>
        <v>159.44798214346079</v>
      </c>
      <c r="BW193" s="6">
        <f t="shared" si="97"/>
        <v>0.46798614346079148</v>
      </c>
      <c r="BY193" s="8">
        <f t="shared" si="117"/>
        <v>1.484588856258007</v>
      </c>
      <c r="BZ193" s="8">
        <f t="shared" si="98"/>
        <v>159.76057977478021</v>
      </c>
      <c r="CA193" s="6">
        <f t="shared" si="99"/>
        <v>0.78058377478021157</v>
      </c>
      <c r="CB193" s="16"/>
      <c r="CC193" s="8">
        <f t="shared" si="118"/>
        <v>1.3455335665270813</v>
      </c>
      <c r="CD193" s="8">
        <f t="shared" si="100"/>
        <v>159.62152448504929</v>
      </c>
      <c r="CE193" s="6">
        <f t="shared" si="101"/>
        <v>0.64152848504929239</v>
      </c>
      <c r="CF193" s="17"/>
      <c r="CG193" s="8">
        <f t="shared" si="119"/>
        <v>1.0408266269717819</v>
      </c>
      <c r="CH193" s="8">
        <f t="shared" si="102"/>
        <v>159.31681754549399</v>
      </c>
      <c r="CI193" s="6">
        <f t="shared" si="103"/>
        <v>0.33682154549399002</v>
      </c>
      <c r="CJ193" s="16"/>
      <c r="CK193" s="17"/>
      <c r="CL193" s="15"/>
      <c r="CM193" s="16"/>
      <c r="CN193" s="17"/>
      <c r="CO193" s="15"/>
      <c r="CP193" s="16"/>
      <c r="CQ193" s="17"/>
      <c r="CR193" s="15"/>
      <c r="CS193" s="16"/>
      <c r="CT193" s="17"/>
      <c r="CU193" s="15"/>
      <c r="CV193" s="16"/>
      <c r="CW193" s="17"/>
      <c r="CX193" s="15"/>
      <c r="CY193" s="16"/>
      <c r="CZ193" s="17"/>
      <c r="DA193" s="15"/>
      <c r="DB193" s="16"/>
      <c r="DC193" s="17"/>
      <c r="DD193" s="15"/>
      <c r="DE193" s="16"/>
      <c r="DF193" s="17"/>
    </row>
    <row r="194" spans="1:110" x14ac:dyDescent="0.2">
      <c r="A194" s="3">
        <v>44057</v>
      </c>
      <c r="B194" s="4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  <c r="W194" s="8">
        <f t="shared" si="104"/>
        <v>109.41447630537829</v>
      </c>
      <c r="X194" s="6">
        <f t="shared" ref="X194:X253" si="120">(ABS((C194 - W194) / C194))</f>
        <v>4.6161137361645774E-2</v>
      </c>
      <c r="Z194" s="8">
        <f t="shared" si="105"/>
        <v>112.19976162060055</v>
      </c>
      <c r="AA194" s="6">
        <f t="shared" ref="AA194:AA253" si="121">(ABS((C194 - Z194) / C194))</f>
        <v>2.1879950201548509E-2</v>
      </c>
      <c r="AC194" s="24">
        <f t="shared" si="106"/>
        <v>113.22308769490203</v>
      </c>
      <c r="AD194" s="6">
        <f t="shared" ref="AD194:AD253" si="122">(ABS((C194 - AC194) / C194))</f>
        <v>1.2958935251976287E-2</v>
      </c>
      <c r="AF194" s="8">
        <f t="shared" si="107"/>
        <v>114.29222579990039</v>
      </c>
      <c r="AG194" s="6">
        <f t="shared" ref="AG194:AG253" si="123">(ABS((C194 - AF194) / C194))</f>
        <v>3.6385463189002312E-3</v>
      </c>
      <c r="AH194" s="9"/>
      <c r="AI194" s="9"/>
      <c r="AJ194" s="9"/>
      <c r="AK194" s="9"/>
      <c r="AL194" s="8">
        <f t="shared" si="108"/>
        <v>155.20023398943977</v>
      </c>
      <c r="AM194" s="6">
        <f t="shared" ref="AM194:AM253" si="124">(ABS((E194 - AL194) / E194))</f>
        <v>3.169306864395624E-2</v>
      </c>
      <c r="AO194" s="8">
        <f t="shared" si="109"/>
        <v>157.48349640918084</v>
      </c>
      <c r="AP194" s="6">
        <f t="shared" ref="AP194:AP253" si="125">(ABS((E194 - AO194) / E194))</f>
        <v>1.7447607987688837E-2</v>
      </c>
      <c r="AR194" s="24">
        <f t="shared" si="110"/>
        <v>158.62799345926112</v>
      </c>
      <c r="AS194" s="6">
        <f t="shared" ref="AS194:AS253" si="126">(ABS((E194 - AR194) / E194))</f>
        <v>1.030699744850188E-2</v>
      </c>
      <c r="AU194" s="8">
        <f t="shared" si="111"/>
        <v>159.01175620408171</v>
      </c>
      <c r="AV194" s="6">
        <f t="shared" ref="AV194:AV253" si="127">(ABS((E194 - AU194) / E194))</f>
        <v>7.9126703508295964E-3</v>
      </c>
      <c r="BB194" s="8">
        <f t="shared" si="112"/>
        <v>1.0654453580110066</v>
      </c>
      <c r="BC194" s="8">
        <f t="shared" ref="BC194:BC254" si="128">BB194 + AC194</f>
        <v>114.28853305291304</v>
      </c>
      <c r="BD194" s="6">
        <f t="shared" ref="BD194:BD253" si="129">ABS(C194 - BC194)</f>
        <v>0.4210689470869653</v>
      </c>
      <c r="BF194" s="8">
        <f t="shared" si="113"/>
        <v>0.99322824858670344</v>
      </c>
      <c r="BG194" s="8">
        <f t="shared" ref="BG194:BG254" si="130">BF194 + AC194</f>
        <v>114.21631594348874</v>
      </c>
      <c r="BH194" s="6">
        <f t="shared" ref="BH194:BH253" si="131">ABS(C194 - BG194)</f>
        <v>0.49328605651126622</v>
      </c>
      <c r="BI194" s="16"/>
      <c r="BJ194" s="8">
        <f t="shared" si="114"/>
        <v>1.2490762791219314</v>
      </c>
      <c r="BK194" s="8">
        <f t="shared" ref="BK194:BK254" si="132">BJ194 + AC194</f>
        <v>114.47216397402397</v>
      </c>
      <c r="BL194" s="6">
        <f t="shared" ref="BL194:BL253" si="133">ABS(C194 - BK194)</f>
        <v>0.23743802597603292</v>
      </c>
      <c r="BM194" s="17"/>
      <c r="BN194" s="8">
        <f t="shared" si="115"/>
        <v>1.5081505772406583</v>
      </c>
      <c r="BO194" s="8">
        <f t="shared" ref="BO194:BO254" si="134">BN194 + AC194</f>
        <v>114.73123827214269</v>
      </c>
      <c r="BP194" s="6">
        <f t="shared" ref="BP194:BP253" si="135">ABS(C194 - BO194)</f>
        <v>2.1636272142686153E-2</v>
      </c>
      <c r="BQ194" s="9"/>
      <c r="BR194" s="9"/>
      <c r="BS194" s="9"/>
      <c r="BT194" s="9"/>
      <c r="BU194" s="8">
        <f t="shared" si="116"/>
        <v>1.0079934880986492</v>
      </c>
      <c r="BV194" s="8">
        <f t="shared" ref="BV194:BV254" si="136">BU194 + AR194</f>
        <v>159.63598694735978</v>
      </c>
      <c r="BW194" s="6">
        <f t="shared" ref="BW194:BW253" si="137">ABS(E194 - BV194)</f>
        <v>0.6440120526402211</v>
      </c>
      <c r="BY194" s="8">
        <f t="shared" si="117"/>
        <v>1.1108353721367044</v>
      </c>
      <c r="BZ194" s="8">
        <f t="shared" ref="BZ194:BZ254" si="138">BY194 + AR194</f>
        <v>159.73882883139783</v>
      </c>
      <c r="CA194" s="6">
        <f t="shared" ref="CA194:CA253" si="139">ABS(E194 - BZ194)</f>
        <v>0.54117016860217859</v>
      </c>
      <c r="CB194" s="16"/>
      <c r="CC194" s="8">
        <f t="shared" si="118"/>
        <v>0.68980308950688718</v>
      </c>
      <c r="CD194" s="8">
        <f t="shared" ref="CD194:CD254" si="140">CC194 + AR194</f>
        <v>159.317796548768</v>
      </c>
      <c r="CE194" s="6">
        <f t="shared" ref="CE194:CE253" si="141">ABS(E194 - CD194)</f>
        <v>0.96220245123200243</v>
      </c>
      <c r="CF194" s="17"/>
      <c r="CG194" s="8">
        <f t="shared" si="119"/>
        <v>0.43466143108685323</v>
      </c>
      <c r="CH194" s="8">
        <f t="shared" ref="CH194:CH254" si="142">CG194 + AR194</f>
        <v>159.06265489034797</v>
      </c>
      <c r="CI194" s="6">
        <f t="shared" ref="CI194:CI253" si="143">ABS(E194 - CH194)</f>
        <v>1.2173441096520321</v>
      </c>
      <c r="CJ194" s="16"/>
      <c r="CK194" s="17"/>
      <c r="CL194" s="15"/>
      <c r="CM194" s="16"/>
      <c r="CN194" s="17"/>
      <c r="CO194" s="15"/>
      <c r="CP194" s="16"/>
      <c r="CQ194" s="17"/>
      <c r="CR194" s="15"/>
      <c r="CS194" s="16"/>
      <c r="CT194" s="17"/>
      <c r="CU194" s="15"/>
      <c r="CV194" s="16"/>
      <c r="CW194" s="17"/>
      <c r="CX194" s="15"/>
      <c r="CY194" s="16"/>
      <c r="CZ194" s="17"/>
      <c r="DA194" s="15"/>
      <c r="DB194" s="16"/>
      <c r="DC194" s="17"/>
      <c r="DD194" s="15"/>
      <c r="DE194" s="16"/>
      <c r="DF194" s="17"/>
    </row>
    <row r="195" spans="1:110" x14ac:dyDescent="0.2">
      <c r="A195" s="3">
        <v>44060</v>
      </c>
      <c r="B195" s="4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  <c r="W195" s="8">
        <f t="shared" ref="W195:W254" si="144">($S$7 * C194) + ((1 - $S$7) * W194)</f>
        <v>110.36759893041021</v>
      </c>
      <c r="X195" s="6">
        <f t="shared" si="120"/>
        <v>3.5333512655392016E-2</v>
      </c>
      <c r="Z195" s="8">
        <f t="shared" ref="Z195:Z254" si="145">($S$8 * C194) + ((1 - $S$8) * Z194)</f>
        <v>113.02800894580238</v>
      </c>
      <c r="AA195" s="6">
        <f t="shared" si="121"/>
        <v>1.208023534106924E-2</v>
      </c>
      <c r="AC195" s="24">
        <f t="shared" ref="AC195:AC254" si="146">($S$9 * C194) + ((1 - $S$9) * AC194)</f>
        <v>113.96634484745101</v>
      </c>
      <c r="AD195" s="6">
        <f t="shared" si="122"/>
        <v>3.8787232400090445E-3</v>
      </c>
      <c r="AF195" s="8">
        <f t="shared" ref="AF195:AF254" si="147">($S$10 * C194) + ((1 - $S$10) * AF194)</f>
        <v>114.62612675998008</v>
      </c>
      <c r="AG195" s="6">
        <f t="shared" si="123"/>
        <v>1.888091532995455E-3</v>
      </c>
      <c r="AH195" s="9"/>
      <c r="AI195" s="9"/>
      <c r="AJ195" s="9"/>
      <c r="AK195" s="9"/>
      <c r="AL195" s="8">
        <f t="shared" ref="AL195:AL254" si="148">($S$7 * E194) + ((1 - $S$7) * AL194)</f>
        <v>156.11459169134062</v>
      </c>
      <c r="AM195" s="6">
        <f t="shared" si="124"/>
        <v>1.6662908742592127E-2</v>
      </c>
      <c r="AO195" s="8">
        <f t="shared" ref="AO195:AO254" si="149">($S$8 * E194) + ((1 - $S$8) * AO194)</f>
        <v>158.40634226415116</v>
      </c>
      <c r="AP195" s="6">
        <f t="shared" si="125"/>
        <v>2.2275935184354217E-3</v>
      </c>
      <c r="AR195" s="24">
        <f t="shared" ref="AR195:AR254" si="150">($S$9 * E194) + ((1 - $S$9) * AR194)</f>
        <v>159.45399622963055</v>
      </c>
      <c r="AS195" s="6">
        <f t="shared" si="126"/>
        <v>4.3713860637910953E-3</v>
      </c>
      <c r="AU195" s="8">
        <f t="shared" ref="AU195:AU254" si="151">($S$10 * E194) + ((1 - $S$10) * AU194)</f>
        <v>160.02635044081634</v>
      </c>
      <c r="AV195" s="6">
        <f t="shared" si="127"/>
        <v>7.9765399388954418E-3</v>
      </c>
      <c r="BB195" s="8">
        <f t="shared" ref="BB195:BB254" si="152" xml:space="preserve"> $AX$7 * (AC195 - AC194) + (1 - $AX$7) * BB194</f>
        <v>1.0010077169186009</v>
      </c>
      <c r="BC195" s="8">
        <f t="shared" si="128"/>
        <v>114.96735256436962</v>
      </c>
      <c r="BD195" s="6">
        <f t="shared" si="129"/>
        <v>0.55724256436961639</v>
      </c>
      <c r="BF195" s="8">
        <f t="shared" ref="BF195:BF254" si="153" xml:space="preserve"> $AX$8 * (AC195 - AC194) + (1 - $AX$8) * BF194</f>
        <v>0.91073778689425389</v>
      </c>
      <c r="BG195" s="8">
        <f t="shared" si="130"/>
        <v>114.87708263434527</v>
      </c>
      <c r="BH195" s="6">
        <f t="shared" si="131"/>
        <v>0.46697263434526803</v>
      </c>
      <c r="BI195" s="16"/>
      <c r="BJ195" s="8">
        <f t="shared" ref="BJ195:BJ254" si="154" xml:space="preserve"> $AX$9 * (AC195 - AC194) + (1 - $AX$9) * BJ194</f>
        <v>0.91523565558378195</v>
      </c>
      <c r="BK195" s="8">
        <f t="shared" si="132"/>
        <v>114.8815805030348</v>
      </c>
      <c r="BL195" s="6">
        <f t="shared" si="133"/>
        <v>0.47147050303479432</v>
      </c>
      <c r="BM195" s="17"/>
      <c r="BN195" s="8">
        <f t="shared" ref="BN195:BN254" si="155" xml:space="preserve"> $AX$10 * (AC195 - AC194) + (1 - $AX$10) * BN194</f>
        <v>0.8350443635119793</v>
      </c>
      <c r="BO195" s="8">
        <f t="shared" si="134"/>
        <v>114.80138921096299</v>
      </c>
      <c r="BP195" s="6">
        <f t="shared" si="135"/>
        <v>0.3912792109629919</v>
      </c>
      <c r="BQ195" s="9"/>
      <c r="BR195" s="9"/>
      <c r="BS195" s="9"/>
      <c r="BT195" s="9"/>
      <c r="BU195" s="8">
        <f t="shared" ref="BU195:BU254" si="156" xml:space="preserve"> $AX$7 * (AR195 - AR194) + (1 - $AX$7) * BU194</f>
        <v>0.97159534455280494</v>
      </c>
      <c r="BV195" s="8">
        <f t="shared" si="136"/>
        <v>160.42559157418336</v>
      </c>
      <c r="BW195" s="6">
        <f t="shared" si="137"/>
        <v>1.6655965741833541</v>
      </c>
      <c r="BY195" s="8">
        <f t="shared" ref="BY195:BY254" si="157" xml:space="preserve"> $AX$8 * (AR195 - AR194) + (1 - $AX$8) * BY194</f>
        <v>1.0168406135535031</v>
      </c>
      <c r="BZ195" s="8">
        <f t="shared" si="138"/>
        <v>160.47083684318406</v>
      </c>
      <c r="CA195" s="6">
        <f t="shared" si="139"/>
        <v>1.7108418431840562</v>
      </c>
      <c r="CB195" s="16"/>
      <c r="CC195" s="8">
        <f t="shared" ref="CC195:CC254" si="158" xml:space="preserve"> $AX$9 * (AR195 - AR194) + (1 - $AX$9) * CC194</f>
        <v>0.77969487887616395</v>
      </c>
      <c r="CD195" s="8">
        <f t="shared" si="140"/>
        <v>160.23369110850672</v>
      </c>
      <c r="CE195" s="6">
        <f t="shared" si="141"/>
        <v>1.4736961085067151</v>
      </c>
      <c r="CF195" s="17"/>
      <c r="CG195" s="8">
        <f t="shared" ref="CG195:CG254" si="159" xml:space="preserve"> $AX$10 * (AR195 - AR194) + (1 - $AX$10) * CG194</f>
        <v>0.77904180965551884</v>
      </c>
      <c r="CH195" s="8">
        <f t="shared" si="142"/>
        <v>160.23303803928607</v>
      </c>
      <c r="CI195" s="6">
        <f t="shared" si="143"/>
        <v>1.4730430392860683</v>
      </c>
      <c r="CJ195" s="16"/>
      <c r="CK195" s="17"/>
      <c r="CL195" s="15"/>
      <c r="CM195" s="16"/>
      <c r="CN195" s="17"/>
      <c r="CO195" s="15"/>
      <c r="CP195" s="16"/>
      <c r="CQ195" s="17"/>
      <c r="CR195" s="15"/>
      <c r="CS195" s="16"/>
      <c r="CT195" s="17"/>
      <c r="CU195" s="15"/>
      <c r="CV195" s="16"/>
      <c r="CW195" s="17"/>
      <c r="CX195" s="15"/>
      <c r="CY195" s="16"/>
      <c r="CZ195" s="17"/>
      <c r="DA195" s="15"/>
      <c r="DB195" s="16"/>
      <c r="DC195" s="17"/>
      <c r="DD195" s="15"/>
      <c r="DE195" s="16"/>
      <c r="DF195" s="17"/>
    </row>
    <row r="196" spans="1:110" x14ac:dyDescent="0.2">
      <c r="A196" s="3">
        <v>44061</v>
      </c>
      <c r="B196" s="4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  <c r="W196" s="8">
        <f t="shared" si="144"/>
        <v>111.09525092293637</v>
      </c>
      <c r="X196" s="6">
        <f t="shared" si="120"/>
        <v>3.6998028952038034E-2</v>
      </c>
      <c r="Z196" s="8">
        <f t="shared" si="145"/>
        <v>113.48410229368758</v>
      </c>
      <c r="AA196" s="6">
        <f t="shared" si="121"/>
        <v>1.6290855967930794E-2</v>
      </c>
      <c r="AC196" s="24">
        <f t="shared" si="146"/>
        <v>114.18822742372551</v>
      </c>
      <c r="AD196" s="6">
        <f t="shared" si="122"/>
        <v>1.0187319746015394E-2</v>
      </c>
      <c r="AF196" s="8">
        <f t="shared" si="147"/>
        <v>114.45331335199603</v>
      </c>
      <c r="AG196" s="6">
        <f t="shared" si="123"/>
        <v>7.8894873067271356E-3</v>
      </c>
      <c r="AH196" s="9"/>
      <c r="AI196" s="9"/>
      <c r="AJ196" s="9"/>
      <c r="AK196" s="9"/>
      <c r="AL196" s="8">
        <f t="shared" si="148"/>
        <v>156.59076428689932</v>
      </c>
      <c r="AM196" s="6">
        <f t="shared" si="124"/>
        <v>5.0148728429681788E-3</v>
      </c>
      <c r="AO196" s="8">
        <f t="shared" si="149"/>
        <v>158.52304766698128</v>
      </c>
      <c r="AP196" s="6">
        <f t="shared" si="125"/>
        <v>7.2629472021002485E-3</v>
      </c>
      <c r="AR196" s="24">
        <f t="shared" si="150"/>
        <v>159.10699561481528</v>
      </c>
      <c r="AS196" s="6">
        <f t="shared" si="126"/>
        <v>1.0973380098795041E-2</v>
      </c>
      <c r="AU196" s="8">
        <f t="shared" si="151"/>
        <v>159.01326608816328</v>
      </c>
      <c r="AV196" s="6">
        <f t="shared" si="127"/>
        <v>1.037781825056662E-2</v>
      </c>
      <c r="BB196" s="8">
        <f t="shared" si="152"/>
        <v>0.84518268878977998</v>
      </c>
      <c r="BC196" s="8">
        <f t="shared" si="128"/>
        <v>115.03341011251528</v>
      </c>
      <c r="BD196" s="6">
        <f t="shared" si="129"/>
        <v>0.33006188748471743</v>
      </c>
      <c r="BF196" s="8">
        <f t="shared" si="153"/>
        <v>0.68341556738973364</v>
      </c>
      <c r="BG196" s="8">
        <f t="shared" si="130"/>
        <v>114.87164299111524</v>
      </c>
      <c r="BH196" s="6">
        <f t="shared" si="131"/>
        <v>0.49182900888476411</v>
      </c>
      <c r="BI196" s="16"/>
      <c r="BJ196" s="8">
        <f t="shared" si="154"/>
        <v>0.45762262323965297</v>
      </c>
      <c r="BK196" s="8">
        <f t="shared" si="132"/>
        <v>114.64585004696517</v>
      </c>
      <c r="BL196" s="6">
        <f t="shared" si="133"/>
        <v>0.71762195303483622</v>
      </c>
      <c r="BM196" s="17"/>
      <c r="BN196" s="8">
        <f t="shared" si="155"/>
        <v>0.29546199074299362</v>
      </c>
      <c r="BO196" s="8">
        <f t="shared" si="134"/>
        <v>114.4836894144685</v>
      </c>
      <c r="BP196" s="6">
        <f t="shared" si="135"/>
        <v>0.87978258553150113</v>
      </c>
      <c r="BQ196" s="9"/>
      <c r="BR196" s="9"/>
      <c r="BS196" s="9"/>
      <c r="BT196" s="9"/>
      <c r="BU196" s="8">
        <f t="shared" si="156"/>
        <v>0.70787615267918957</v>
      </c>
      <c r="BV196" s="8">
        <f t="shared" si="136"/>
        <v>159.81487176749445</v>
      </c>
      <c r="BW196" s="6">
        <f t="shared" si="137"/>
        <v>2.4348667674944409</v>
      </c>
      <c r="BY196" s="8">
        <f t="shared" si="157"/>
        <v>0.5667730081918072</v>
      </c>
      <c r="BZ196" s="8">
        <f t="shared" si="138"/>
        <v>159.67376862300708</v>
      </c>
      <c r="CA196" s="6">
        <f t="shared" si="139"/>
        <v>2.2937636230070666</v>
      </c>
      <c r="CB196" s="16"/>
      <c r="CC196" s="8">
        <f t="shared" si="158"/>
        <v>3.6075853039816197E-2</v>
      </c>
      <c r="CD196" s="8">
        <f t="shared" si="140"/>
        <v>159.14307146785509</v>
      </c>
      <c r="CE196" s="6">
        <f t="shared" si="141"/>
        <v>1.7630664678550829</v>
      </c>
      <c r="CF196" s="17"/>
      <c r="CG196" s="8">
        <f t="shared" si="159"/>
        <v>-0.21187552387877712</v>
      </c>
      <c r="CH196" s="8">
        <f t="shared" si="142"/>
        <v>158.8951200909365</v>
      </c>
      <c r="CI196" s="6">
        <f t="shared" si="143"/>
        <v>1.5151150909364901</v>
      </c>
      <c r="CJ196" s="16"/>
      <c r="CK196" s="17"/>
      <c r="CL196" s="15"/>
      <c r="CM196" s="16"/>
      <c r="CN196" s="17"/>
      <c r="CO196" s="15"/>
      <c r="CP196" s="16"/>
      <c r="CQ196" s="17"/>
      <c r="CR196" s="15"/>
      <c r="CS196" s="16"/>
      <c r="CT196" s="17"/>
      <c r="CU196" s="15"/>
      <c r="CV196" s="16"/>
      <c r="CW196" s="17"/>
      <c r="CX196" s="15"/>
      <c r="CY196" s="16"/>
      <c r="CZ196" s="17"/>
      <c r="DA196" s="15"/>
      <c r="DB196" s="16"/>
      <c r="DC196" s="17"/>
      <c r="DD196" s="15"/>
      <c r="DE196" s="16"/>
      <c r="DF196" s="17"/>
    </row>
    <row r="197" spans="1:110" x14ac:dyDescent="0.2">
      <c r="A197" s="3">
        <v>44062</v>
      </c>
      <c r="B197" s="4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  <c r="W197" s="8">
        <f t="shared" si="144"/>
        <v>111.86353071680783</v>
      </c>
      <c r="X197" s="6">
        <f t="shared" si="120"/>
        <v>3.1553480590841183E-2</v>
      </c>
      <c r="Z197" s="8">
        <f t="shared" si="145"/>
        <v>114.10429429677069</v>
      </c>
      <c r="AA197" s="6">
        <f t="shared" si="121"/>
        <v>1.2154310227378132E-2</v>
      </c>
      <c r="AC197" s="24">
        <f t="shared" si="146"/>
        <v>114.77584971186275</v>
      </c>
      <c r="AD197" s="6">
        <f t="shared" si="122"/>
        <v>6.3403912479858852E-3</v>
      </c>
      <c r="AF197" s="8">
        <f t="shared" si="147"/>
        <v>115.18144027039921</v>
      </c>
      <c r="AG197" s="6">
        <f t="shared" si="123"/>
        <v>2.8290344885229649E-3</v>
      </c>
      <c r="AH197" s="9"/>
      <c r="AI197" s="9"/>
      <c r="AJ197" s="9"/>
      <c r="AK197" s="9"/>
      <c r="AL197" s="8">
        <f t="shared" si="148"/>
        <v>156.73282761525743</v>
      </c>
      <c r="AM197" s="6">
        <f t="shared" si="124"/>
        <v>7.4707287382936357E-4</v>
      </c>
      <c r="AO197" s="8">
        <f t="shared" si="149"/>
        <v>158.14584358687745</v>
      </c>
      <c r="AP197" s="6">
        <f t="shared" si="125"/>
        <v>8.2616355582252228E-3</v>
      </c>
      <c r="AR197" s="24">
        <f t="shared" si="150"/>
        <v>158.24350030740766</v>
      </c>
      <c r="AS197" s="6">
        <f t="shared" si="126"/>
        <v>8.8842477150281388E-3</v>
      </c>
      <c r="AU197" s="8">
        <f t="shared" si="151"/>
        <v>157.70665721763265</v>
      </c>
      <c r="AV197" s="6">
        <f t="shared" si="127"/>
        <v>5.4615950581005743E-3</v>
      </c>
      <c r="BB197" s="8">
        <f t="shared" si="152"/>
        <v>0.79367060865927208</v>
      </c>
      <c r="BC197" s="8">
        <f t="shared" si="128"/>
        <v>115.56952032052202</v>
      </c>
      <c r="BD197" s="6">
        <f t="shared" si="129"/>
        <v>6.1303320522014815E-2</v>
      </c>
      <c r="BF197" s="8">
        <f t="shared" si="153"/>
        <v>0.65180378523641069</v>
      </c>
      <c r="BG197" s="8">
        <f t="shared" si="130"/>
        <v>115.42765349709916</v>
      </c>
      <c r="BH197" s="6">
        <f t="shared" si="131"/>
        <v>8.0563502900844242E-2</v>
      </c>
      <c r="BI197" s="16"/>
      <c r="BJ197" s="8">
        <f t="shared" si="154"/>
        <v>0.54342240207206038</v>
      </c>
      <c r="BK197" s="8">
        <f t="shared" si="132"/>
        <v>115.3192721139348</v>
      </c>
      <c r="BL197" s="6">
        <f t="shared" si="133"/>
        <v>0.18894488606520099</v>
      </c>
      <c r="BM197" s="17"/>
      <c r="BN197" s="8">
        <f t="shared" si="155"/>
        <v>0.55256305244993043</v>
      </c>
      <c r="BO197" s="8">
        <f t="shared" si="134"/>
        <v>115.32841276431267</v>
      </c>
      <c r="BP197" s="6">
        <f t="shared" si="135"/>
        <v>0.17980423568732817</v>
      </c>
      <c r="BQ197" s="9"/>
      <c r="BR197" s="9"/>
      <c r="BS197" s="9"/>
      <c r="BT197" s="9"/>
      <c r="BU197" s="8">
        <f t="shared" si="156"/>
        <v>0.39360186066182812</v>
      </c>
      <c r="BV197" s="8">
        <f t="shared" si="136"/>
        <v>158.63710216806948</v>
      </c>
      <c r="BW197" s="6">
        <f t="shared" si="137"/>
        <v>1.7870961680694677</v>
      </c>
      <c r="BY197" s="8">
        <f t="shared" si="157"/>
        <v>9.4784464043996819E-2</v>
      </c>
      <c r="BZ197" s="8">
        <f t="shared" si="138"/>
        <v>158.33828477145167</v>
      </c>
      <c r="CA197" s="6">
        <f t="shared" si="139"/>
        <v>1.488278771451661</v>
      </c>
      <c r="CB197" s="16"/>
      <c r="CC197" s="8">
        <f t="shared" si="158"/>
        <v>-0.55764111285549034</v>
      </c>
      <c r="CD197" s="8">
        <f t="shared" si="140"/>
        <v>157.68585919455217</v>
      </c>
      <c r="CE197" s="6">
        <f t="shared" si="141"/>
        <v>0.83585319455215767</v>
      </c>
      <c r="CF197" s="17"/>
      <c r="CG197" s="8">
        <f t="shared" si="159"/>
        <v>-0.78530093338415696</v>
      </c>
      <c r="CH197" s="8">
        <f t="shared" si="142"/>
        <v>157.45819937402351</v>
      </c>
      <c r="CI197" s="6">
        <f t="shared" si="143"/>
        <v>0.60819337402350016</v>
      </c>
      <c r="CJ197" s="16"/>
      <c r="CK197" s="17"/>
      <c r="CL197" s="15"/>
      <c r="CM197" s="16"/>
      <c r="CN197" s="17"/>
      <c r="CO197" s="15"/>
      <c r="CP197" s="16"/>
      <c r="CQ197" s="17"/>
      <c r="CR197" s="15"/>
      <c r="CS197" s="16"/>
      <c r="CT197" s="17"/>
      <c r="CU197" s="15"/>
      <c r="CV197" s="16"/>
      <c r="CW197" s="17"/>
      <c r="CX197" s="15"/>
      <c r="CY197" s="16"/>
      <c r="CZ197" s="17"/>
      <c r="DA197" s="15"/>
      <c r="DB197" s="16"/>
      <c r="DC197" s="17"/>
      <c r="DD197" s="15"/>
      <c r="DE197" s="16"/>
      <c r="DF197" s="17"/>
    </row>
    <row r="198" spans="1:110" x14ac:dyDescent="0.2">
      <c r="A198" s="3">
        <v>44063</v>
      </c>
      <c r="B198" s="4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  <c r="W198" s="8">
        <f t="shared" si="144"/>
        <v>112.51957424778243</v>
      </c>
      <c r="X198" s="6">
        <f t="shared" si="120"/>
        <v>4.7020087805231543E-2</v>
      </c>
      <c r="Z198" s="8">
        <f t="shared" si="145"/>
        <v>114.56758878883636</v>
      </c>
      <c r="AA198" s="6">
        <f t="shared" si="121"/>
        <v>2.9674512774799457E-2</v>
      </c>
      <c r="AC198" s="24">
        <f t="shared" si="146"/>
        <v>115.14203335593137</v>
      </c>
      <c r="AD198" s="6">
        <f t="shared" si="122"/>
        <v>2.4809278109891742E-2</v>
      </c>
      <c r="AF198" s="8">
        <f t="shared" si="147"/>
        <v>115.44286165407983</v>
      </c>
      <c r="AG198" s="6">
        <f t="shared" si="123"/>
        <v>2.2261425195660947E-2</v>
      </c>
      <c r="AH198" s="9"/>
      <c r="AI198" s="9"/>
      <c r="AJ198" s="9"/>
      <c r="AK198" s="9"/>
      <c r="AL198" s="8">
        <f t="shared" si="148"/>
        <v>156.75391972451112</v>
      </c>
      <c r="AM198" s="6">
        <f t="shared" si="124"/>
        <v>3.7390134596219215E-3</v>
      </c>
      <c r="AO198" s="8">
        <f t="shared" si="149"/>
        <v>157.71821718320788</v>
      </c>
      <c r="AP198" s="6">
        <f t="shared" si="125"/>
        <v>9.9136787029214871E-3</v>
      </c>
      <c r="AR198" s="24">
        <f t="shared" si="150"/>
        <v>157.54675315370383</v>
      </c>
      <c r="AS198" s="6">
        <f t="shared" si="126"/>
        <v>8.8157467588866854E-3</v>
      </c>
      <c r="AU198" s="8">
        <f t="shared" si="151"/>
        <v>157.02133624352655</v>
      </c>
      <c r="AV198" s="6">
        <f t="shared" si="127"/>
        <v>5.4513559225796721E-3</v>
      </c>
      <c r="BB198" s="8">
        <f t="shared" si="152"/>
        <v>0.70817321574114311</v>
      </c>
      <c r="BC198" s="8">
        <f t="shared" si="128"/>
        <v>115.85020657167252</v>
      </c>
      <c r="BD198" s="6">
        <f t="shared" si="129"/>
        <v>2.2210904283274857</v>
      </c>
      <c r="BF198" s="8">
        <f t="shared" si="153"/>
        <v>0.55754913865104205</v>
      </c>
      <c r="BG198" s="8">
        <f t="shared" si="130"/>
        <v>115.69958249458242</v>
      </c>
      <c r="BH198" s="6">
        <f t="shared" si="131"/>
        <v>2.3717145054175859</v>
      </c>
      <c r="BI198" s="16"/>
      <c r="BJ198" s="8">
        <f t="shared" si="154"/>
        <v>0.42644482178979448</v>
      </c>
      <c r="BK198" s="8">
        <f t="shared" si="132"/>
        <v>115.56847817772118</v>
      </c>
      <c r="BL198" s="6">
        <f t="shared" si="133"/>
        <v>2.5028188222788259</v>
      </c>
      <c r="BM198" s="17"/>
      <c r="BN198" s="8">
        <f t="shared" si="155"/>
        <v>0.38854917307438364</v>
      </c>
      <c r="BO198" s="8">
        <f t="shared" si="134"/>
        <v>115.53058252900576</v>
      </c>
      <c r="BP198" s="6">
        <f t="shared" si="135"/>
        <v>2.5407144709942457</v>
      </c>
      <c r="BQ198" s="9"/>
      <c r="BR198" s="9"/>
      <c r="BS198" s="9"/>
      <c r="BT198" s="9"/>
      <c r="BU198" s="8">
        <f t="shared" si="156"/>
        <v>0.17553205778869752</v>
      </c>
      <c r="BV198" s="8">
        <f t="shared" si="136"/>
        <v>157.72228521149253</v>
      </c>
      <c r="BW198" s="6">
        <f t="shared" si="137"/>
        <v>1.5522872114925406</v>
      </c>
      <c r="BY198" s="8">
        <f t="shared" si="157"/>
        <v>-0.16642096981278437</v>
      </c>
      <c r="BZ198" s="8">
        <f t="shared" si="138"/>
        <v>157.38033218389106</v>
      </c>
      <c r="CA198" s="6">
        <f t="shared" si="139"/>
        <v>1.2103341838910637</v>
      </c>
      <c r="CB198" s="16"/>
      <c r="CC198" s="8">
        <f t="shared" si="158"/>
        <v>-0.64945109981539118</v>
      </c>
      <c r="CD198" s="8">
        <f t="shared" si="140"/>
        <v>156.89730205388844</v>
      </c>
      <c r="CE198" s="6">
        <f t="shared" si="141"/>
        <v>0.72730405388844588</v>
      </c>
      <c r="CF198" s="17"/>
      <c r="CG198" s="8">
        <f t="shared" si="159"/>
        <v>-0.70737360726546483</v>
      </c>
      <c r="CH198" s="8">
        <f t="shared" si="142"/>
        <v>156.83937954643838</v>
      </c>
      <c r="CI198" s="6">
        <f t="shared" si="143"/>
        <v>0.66938154643838743</v>
      </c>
      <c r="CJ198" s="16"/>
      <c r="CK198" s="17"/>
      <c r="CL198" s="15"/>
      <c r="CM198" s="16"/>
      <c r="CN198" s="17"/>
      <c r="CO198" s="15"/>
      <c r="CP198" s="16"/>
      <c r="CQ198" s="17"/>
      <c r="CR198" s="15"/>
      <c r="CS198" s="16"/>
      <c r="CT198" s="17"/>
      <c r="CU198" s="15"/>
      <c r="CV198" s="16"/>
      <c r="CW198" s="17"/>
      <c r="CX198" s="15"/>
      <c r="CY198" s="16"/>
      <c r="CZ198" s="17"/>
      <c r="DA198" s="15"/>
      <c r="DB198" s="16"/>
      <c r="DC198" s="17"/>
      <c r="DD198" s="15"/>
      <c r="DE198" s="16"/>
      <c r="DF198" s="17"/>
    </row>
    <row r="199" spans="1:110" x14ac:dyDescent="0.2">
      <c r="A199" s="3">
        <v>44064</v>
      </c>
      <c r="B199" s="4">
        <v>198</v>
      </c>
      <c r="C199" s="1">
        <v>124.1558</v>
      </c>
      <c r="D199" s="2">
        <v>338054800</v>
      </c>
      <c r="E199" s="1">
        <v>157.5</v>
      </c>
      <c r="F199" s="2">
        <v>2507800</v>
      </c>
      <c r="W199" s="8">
        <f t="shared" si="144"/>
        <v>113.51888434318161</v>
      </c>
      <c r="X199" s="6">
        <f t="shared" si="120"/>
        <v>8.5673932726609531E-2</v>
      </c>
      <c r="Z199" s="8">
        <f t="shared" si="145"/>
        <v>115.72381249852036</v>
      </c>
      <c r="AA199" s="6">
        <f t="shared" si="121"/>
        <v>6.7914567837182305E-2</v>
      </c>
      <c r="AC199" s="24">
        <f t="shared" si="146"/>
        <v>116.60666517796568</v>
      </c>
      <c r="AD199" s="6">
        <f t="shared" si="122"/>
        <v>6.0803722597207045E-2</v>
      </c>
      <c r="AF199" s="8">
        <f t="shared" si="147"/>
        <v>117.54560993081597</v>
      </c>
      <c r="AG199" s="6">
        <f t="shared" si="123"/>
        <v>5.3241089576032921E-2</v>
      </c>
      <c r="AH199" s="9"/>
      <c r="AI199" s="9"/>
      <c r="AJ199" s="9"/>
      <c r="AK199" s="9"/>
      <c r="AL199" s="8">
        <f t="shared" si="148"/>
        <v>156.64881381409913</v>
      </c>
      <c r="AM199" s="6">
        <f t="shared" si="124"/>
        <v>5.4043567358785507E-3</v>
      </c>
      <c r="AO199" s="8">
        <f t="shared" si="149"/>
        <v>157.20730485274927</v>
      </c>
      <c r="AP199" s="6">
        <f t="shared" si="125"/>
        <v>1.8583818873061939E-3</v>
      </c>
      <c r="AR199" s="24">
        <f t="shared" si="150"/>
        <v>156.85837557685193</v>
      </c>
      <c r="AS199" s="6">
        <f t="shared" si="126"/>
        <v>4.0738058612576076E-3</v>
      </c>
      <c r="AU199" s="8">
        <f t="shared" si="151"/>
        <v>156.3402656487053</v>
      </c>
      <c r="AV199" s="6">
        <f t="shared" si="127"/>
        <v>7.3633927066330289E-3</v>
      </c>
      <c r="BB199" s="8">
        <f t="shared" si="152"/>
        <v>0.85946493699977577</v>
      </c>
      <c r="BC199" s="8">
        <f t="shared" si="128"/>
        <v>117.46613011496545</v>
      </c>
      <c r="BD199" s="6">
        <f t="shared" si="129"/>
        <v>6.6896698850345473</v>
      </c>
      <c r="BF199" s="8">
        <f t="shared" si="153"/>
        <v>0.85688642416751915</v>
      </c>
      <c r="BG199" s="8">
        <f t="shared" si="130"/>
        <v>117.46355160213319</v>
      </c>
      <c r="BH199" s="6">
        <f t="shared" si="131"/>
        <v>6.6922483978668055</v>
      </c>
      <c r="BI199" s="16"/>
      <c r="BJ199" s="8">
        <f t="shared" si="154"/>
        <v>1.1116482419511722</v>
      </c>
      <c r="BK199" s="8">
        <f t="shared" si="132"/>
        <v>117.71831341991685</v>
      </c>
      <c r="BL199" s="6">
        <f t="shared" si="133"/>
        <v>6.4374865800831458</v>
      </c>
      <c r="BM199" s="17"/>
      <c r="BN199" s="8">
        <f t="shared" si="155"/>
        <v>1.3355019041591154</v>
      </c>
      <c r="BO199" s="8">
        <f t="shared" si="134"/>
        <v>117.9421670821248</v>
      </c>
      <c r="BP199" s="6">
        <f t="shared" si="135"/>
        <v>6.2136329178752021</v>
      </c>
      <c r="BQ199" s="9"/>
      <c r="BR199" s="9"/>
      <c r="BS199" s="9"/>
      <c r="BT199" s="9"/>
      <c r="BU199" s="8">
        <f t="shared" si="156"/>
        <v>2.7501308605768493E-3</v>
      </c>
      <c r="BV199" s="8">
        <f t="shared" si="136"/>
        <v>156.86112570771252</v>
      </c>
      <c r="BW199" s="6">
        <f t="shared" si="137"/>
        <v>0.6388742922874826</v>
      </c>
      <c r="BY199" s="8">
        <f t="shared" si="157"/>
        <v>-0.33866665013569441</v>
      </c>
      <c r="BZ199" s="8">
        <f t="shared" si="138"/>
        <v>156.51970892671622</v>
      </c>
      <c r="CA199" s="6">
        <f t="shared" si="139"/>
        <v>0.98029107328378018</v>
      </c>
      <c r="CB199" s="16"/>
      <c r="CC199" s="8">
        <f t="shared" si="158"/>
        <v>-0.67514257465949079</v>
      </c>
      <c r="CD199" s="8">
        <f t="shared" si="140"/>
        <v>156.18323300219242</v>
      </c>
      <c r="CE199" s="6">
        <f t="shared" si="141"/>
        <v>1.3167669978075764</v>
      </c>
      <c r="CF199" s="17"/>
      <c r="CG199" s="8">
        <f t="shared" si="159"/>
        <v>-0.69065710050153295</v>
      </c>
      <c r="CH199" s="8">
        <f t="shared" si="142"/>
        <v>156.16771847635039</v>
      </c>
      <c r="CI199" s="6">
        <f t="shared" si="143"/>
        <v>1.3322815236496126</v>
      </c>
      <c r="CJ199" s="16"/>
      <c r="CK199" s="17"/>
      <c r="CL199" s="15"/>
      <c r="CM199" s="16"/>
      <c r="CN199" s="17"/>
      <c r="CO199" s="15"/>
      <c r="CP199" s="16"/>
      <c r="CQ199" s="17"/>
      <c r="CR199" s="15"/>
      <c r="CS199" s="16"/>
      <c r="CT199" s="17"/>
      <c r="CU199" s="15"/>
      <c r="CV199" s="16"/>
      <c r="CW199" s="17"/>
      <c r="CX199" s="15"/>
      <c r="CY199" s="16"/>
      <c r="CZ199" s="17"/>
      <c r="DA199" s="15"/>
      <c r="DB199" s="16"/>
      <c r="DC199" s="17"/>
      <c r="DD199" s="15"/>
      <c r="DE199" s="16"/>
      <c r="DF199" s="17"/>
    </row>
    <row r="200" spans="1:110" x14ac:dyDescent="0.2">
      <c r="A200" s="3">
        <v>44067</v>
      </c>
      <c r="B200" s="4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  <c r="W200" s="8">
        <f t="shared" si="144"/>
        <v>115.43352916140893</v>
      </c>
      <c r="X200" s="6">
        <f t="shared" si="120"/>
        <v>8.1241243245083666E-2</v>
      </c>
      <c r="Z200" s="8">
        <f t="shared" si="145"/>
        <v>118.50636837400864</v>
      </c>
      <c r="AA200" s="6">
        <f t="shared" si="121"/>
        <v>5.6783895755272117E-2</v>
      </c>
      <c r="AC200" s="24">
        <f t="shared" si="146"/>
        <v>120.38123258898284</v>
      </c>
      <c r="AD200" s="6">
        <f t="shared" si="122"/>
        <v>4.1861473061036013E-2</v>
      </c>
      <c r="AF200" s="8">
        <f t="shared" si="147"/>
        <v>122.8337619861632</v>
      </c>
      <c r="AG200" s="6">
        <f t="shared" si="123"/>
        <v>2.2341296590406078E-2</v>
      </c>
      <c r="AH200" s="9"/>
      <c r="AI200" s="9"/>
      <c r="AJ200" s="9"/>
      <c r="AK200" s="9"/>
      <c r="AL200" s="8">
        <f t="shared" si="148"/>
        <v>156.80202732756129</v>
      </c>
      <c r="AM200" s="6">
        <f t="shared" si="124"/>
        <v>1.6113244355932234E-2</v>
      </c>
      <c r="AO200" s="8">
        <f t="shared" si="149"/>
        <v>157.303894251342</v>
      </c>
      <c r="AP200" s="6">
        <f t="shared" si="125"/>
        <v>1.2964176529327166E-2</v>
      </c>
      <c r="AR200" s="24">
        <f t="shared" si="150"/>
        <v>157.17918778842596</v>
      </c>
      <c r="AS200" s="6">
        <f t="shared" si="126"/>
        <v>1.3746673026964865E-2</v>
      </c>
      <c r="AU200" s="8">
        <f t="shared" si="151"/>
        <v>157.26805312974105</v>
      </c>
      <c r="AV200" s="6">
        <f t="shared" si="127"/>
        <v>1.3189069060703306E-2</v>
      </c>
      <c r="BB200" s="8">
        <f t="shared" si="152"/>
        <v>1.4424854318032527</v>
      </c>
      <c r="BC200" s="8">
        <f t="shared" si="128"/>
        <v>121.82371802078609</v>
      </c>
      <c r="BD200" s="6">
        <f t="shared" si="129"/>
        <v>3.8170209792139076</v>
      </c>
      <c r="BF200" s="8">
        <f t="shared" si="153"/>
        <v>1.8197211498279002</v>
      </c>
      <c r="BG200" s="8">
        <f t="shared" si="130"/>
        <v>122.20095373881074</v>
      </c>
      <c r="BH200" s="6">
        <f t="shared" si="131"/>
        <v>3.4397852611892574</v>
      </c>
      <c r="BI200" s="16"/>
      <c r="BJ200" s="8">
        <f t="shared" si="154"/>
        <v>2.8691748935347237</v>
      </c>
      <c r="BK200" s="8">
        <f t="shared" si="132"/>
        <v>123.25040748251756</v>
      </c>
      <c r="BL200" s="6">
        <f t="shared" si="133"/>
        <v>2.3903315174824371</v>
      </c>
      <c r="BM200" s="17"/>
      <c r="BN200" s="8">
        <f t="shared" si="155"/>
        <v>3.4818795501941939</v>
      </c>
      <c r="BO200" s="8">
        <f t="shared" si="134"/>
        <v>123.86311213917703</v>
      </c>
      <c r="BP200" s="6">
        <f t="shared" si="135"/>
        <v>1.7776268608229628</v>
      </c>
      <c r="BQ200" s="9"/>
      <c r="BR200" s="9"/>
      <c r="BS200" s="9"/>
      <c r="BT200" s="9"/>
      <c r="BU200" s="8">
        <f t="shared" si="156"/>
        <v>6.6362547003268796E-2</v>
      </c>
      <c r="BV200" s="8">
        <f t="shared" si="136"/>
        <v>157.24555033542924</v>
      </c>
      <c r="BW200" s="6">
        <f t="shared" si="137"/>
        <v>2.1244446645707455</v>
      </c>
      <c r="BY200" s="8">
        <f t="shared" si="157"/>
        <v>-0.12103862577148317</v>
      </c>
      <c r="BZ200" s="8">
        <f t="shared" si="138"/>
        <v>157.05814916265447</v>
      </c>
      <c r="CA200" s="6">
        <f t="shared" si="139"/>
        <v>2.3118458373455155</v>
      </c>
      <c r="CB200" s="16"/>
      <c r="CC200" s="8">
        <f t="shared" si="158"/>
        <v>-1.7812415745362686E-2</v>
      </c>
      <c r="CD200" s="8">
        <f t="shared" si="140"/>
        <v>157.1613753726806</v>
      </c>
      <c r="CE200" s="6">
        <f t="shared" si="141"/>
        <v>2.2086196273193934</v>
      </c>
      <c r="CF200" s="17"/>
      <c r="CG200" s="8">
        <f t="shared" si="159"/>
        <v>0.19943589412496829</v>
      </c>
      <c r="CH200" s="8">
        <f t="shared" si="142"/>
        <v>157.37862368255094</v>
      </c>
      <c r="CI200" s="6">
        <f t="shared" si="143"/>
        <v>1.991371317449051</v>
      </c>
      <c r="CJ200" s="16"/>
      <c r="CK200" s="17"/>
      <c r="CL200" s="15"/>
      <c r="CM200" s="16"/>
      <c r="CN200" s="17"/>
      <c r="CO200" s="15"/>
      <c r="CP200" s="16"/>
      <c r="CQ200" s="17"/>
      <c r="CR200" s="15"/>
      <c r="CS200" s="16"/>
      <c r="CT200" s="17"/>
      <c r="CU200" s="15"/>
      <c r="CV200" s="16"/>
      <c r="CW200" s="17"/>
      <c r="CX200" s="15"/>
      <c r="CY200" s="16"/>
      <c r="CZ200" s="17"/>
      <c r="DA200" s="15"/>
      <c r="DB200" s="16"/>
      <c r="DC200" s="17"/>
      <c r="DD200" s="15"/>
      <c r="DE200" s="16"/>
      <c r="DF200" s="17"/>
    </row>
    <row r="201" spans="1:110" x14ac:dyDescent="0.2">
      <c r="A201" s="3">
        <v>44068</v>
      </c>
      <c r="B201" s="4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  <c r="W201" s="8">
        <f t="shared" si="144"/>
        <v>117.27082693235532</v>
      </c>
      <c r="X201" s="6">
        <f t="shared" si="120"/>
        <v>5.8897264467446038E-2</v>
      </c>
      <c r="Z201" s="8">
        <f t="shared" si="145"/>
        <v>120.86071068058578</v>
      </c>
      <c r="AA201" s="6">
        <f t="shared" si="121"/>
        <v>3.008831424445222E-2</v>
      </c>
      <c r="AC201" s="24">
        <f t="shared" si="146"/>
        <v>123.01098579449142</v>
      </c>
      <c r="AD201" s="6">
        <f t="shared" si="122"/>
        <v>1.2832276704856401E-2</v>
      </c>
      <c r="AF201" s="8">
        <f t="shared" si="147"/>
        <v>125.07934359723264</v>
      </c>
      <c r="AG201" s="6">
        <f t="shared" si="123"/>
        <v>3.7663713744538379E-3</v>
      </c>
      <c r="AH201" s="9"/>
      <c r="AI201" s="9"/>
      <c r="AJ201" s="9"/>
      <c r="AK201" s="9"/>
      <c r="AL201" s="8">
        <f t="shared" si="148"/>
        <v>157.26426150860027</v>
      </c>
      <c r="AM201" s="6">
        <f t="shared" si="124"/>
        <v>4.4160563639216534E-2</v>
      </c>
      <c r="AO201" s="8">
        <f t="shared" si="149"/>
        <v>157.98570749839914</v>
      </c>
      <c r="AP201" s="6">
        <f t="shared" si="125"/>
        <v>3.9775673381003705E-2</v>
      </c>
      <c r="AR201" s="24">
        <f t="shared" si="150"/>
        <v>158.27459139421296</v>
      </c>
      <c r="AS201" s="6">
        <f t="shared" si="126"/>
        <v>3.8019860474119628E-2</v>
      </c>
      <c r="AU201" s="8">
        <f t="shared" si="151"/>
        <v>158.94960662594821</v>
      </c>
      <c r="AV201" s="6">
        <f t="shared" si="127"/>
        <v>3.3917172600552908E-2</v>
      </c>
      <c r="BB201" s="8">
        <f t="shared" si="152"/>
        <v>1.6799389865443179</v>
      </c>
      <c r="BC201" s="8">
        <f t="shared" si="128"/>
        <v>124.69092478103573</v>
      </c>
      <c r="BD201" s="6">
        <f t="shared" si="129"/>
        <v>8.0908781035731181E-2</v>
      </c>
      <c r="BF201" s="8">
        <f t="shared" si="153"/>
        <v>2.0870317282025237</v>
      </c>
      <c r="BG201" s="8">
        <f t="shared" si="130"/>
        <v>125.09801752269394</v>
      </c>
      <c r="BH201" s="6">
        <f t="shared" si="131"/>
        <v>0.48800152269393493</v>
      </c>
      <c r="BI201" s="16"/>
      <c r="BJ201" s="8">
        <f t="shared" si="154"/>
        <v>2.7111565794374677</v>
      </c>
      <c r="BK201" s="8">
        <f t="shared" si="132"/>
        <v>125.72214237392889</v>
      </c>
      <c r="BL201" s="6">
        <f t="shared" si="133"/>
        <v>1.1121263739288878</v>
      </c>
      <c r="BM201" s="17"/>
      <c r="BN201" s="8">
        <f t="shared" si="155"/>
        <v>2.7320083668708519</v>
      </c>
      <c r="BO201" s="8">
        <f t="shared" si="134"/>
        <v>125.74299416136228</v>
      </c>
      <c r="BP201" s="6">
        <f t="shared" si="135"/>
        <v>1.1329781613622742</v>
      </c>
      <c r="BQ201" s="9"/>
      <c r="BR201" s="9"/>
      <c r="BS201" s="9"/>
      <c r="BT201" s="9"/>
      <c r="BU201" s="8">
        <f t="shared" si="156"/>
        <v>0.27217075876001473</v>
      </c>
      <c r="BV201" s="8">
        <f t="shared" si="136"/>
        <v>158.54676215297297</v>
      </c>
      <c r="BW201" s="6">
        <f t="shared" si="137"/>
        <v>5.9832368470270296</v>
      </c>
      <c r="BY201" s="8">
        <f t="shared" si="157"/>
        <v>0.2803873106428158</v>
      </c>
      <c r="BZ201" s="8">
        <f t="shared" si="138"/>
        <v>158.55497870485578</v>
      </c>
      <c r="CA201" s="6">
        <f t="shared" si="139"/>
        <v>5.9750202951442191</v>
      </c>
      <c r="CB201" s="16"/>
      <c r="CC201" s="8">
        <f t="shared" si="158"/>
        <v>0.71691015846599571</v>
      </c>
      <c r="CD201" s="8">
        <f t="shared" si="140"/>
        <v>158.99150155267895</v>
      </c>
      <c r="CE201" s="6">
        <f t="shared" si="141"/>
        <v>5.5384974473210491</v>
      </c>
      <c r="CF201" s="17"/>
      <c r="CG201" s="8">
        <f t="shared" si="159"/>
        <v>0.98788748038755481</v>
      </c>
      <c r="CH201" s="8">
        <f t="shared" si="142"/>
        <v>159.2624788746005</v>
      </c>
      <c r="CI201" s="6">
        <f t="shared" si="143"/>
        <v>5.2675201253994999</v>
      </c>
      <c r="CJ201" s="16"/>
      <c r="CK201" s="17"/>
      <c r="CL201" s="15"/>
      <c r="CM201" s="16"/>
      <c r="CN201" s="17"/>
      <c r="CO201" s="15"/>
      <c r="CP201" s="16"/>
      <c r="CQ201" s="17"/>
      <c r="CR201" s="15"/>
      <c r="CS201" s="16"/>
      <c r="CT201" s="17"/>
      <c r="CU201" s="15"/>
      <c r="CV201" s="16"/>
      <c r="CW201" s="17"/>
      <c r="CX201" s="15"/>
      <c r="CY201" s="16"/>
      <c r="CZ201" s="17"/>
      <c r="DA201" s="15"/>
      <c r="DB201" s="16"/>
      <c r="DC201" s="17"/>
      <c r="DD201" s="15"/>
      <c r="DE201" s="16"/>
      <c r="DF201" s="17"/>
    </row>
    <row r="202" spans="1:110" x14ac:dyDescent="0.2">
      <c r="A202" s="3">
        <v>44069</v>
      </c>
      <c r="B202" s="4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  <c r="W202" s="8">
        <f t="shared" si="144"/>
        <v>118.59188096453137</v>
      </c>
      <c r="X202" s="6">
        <f t="shared" si="120"/>
        <v>6.1064405253064849E-2</v>
      </c>
      <c r="Z202" s="8">
        <f t="shared" si="145"/>
        <v>122.09798143599247</v>
      </c>
      <c r="AA202" s="6">
        <f t="shared" si="121"/>
        <v>3.3305316649027861E-2</v>
      </c>
      <c r="AC202" s="24">
        <f t="shared" si="146"/>
        <v>123.8105008972457</v>
      </c>
      <c r="AD202" s="6">
        <f t="shared" si="122"/>
        <v>1.9746669414581721E-2</v>
      </c>
      <c r="AF202" s="8">
        <f t="shared" si="147"/>
        <v>124.70388151944653</v>
      </c>
      <c r="AG202" s="6">
        <f t="shared" si="123"/>
        <v>1.2673446028468179E-2</v>
      </c>
      <c r="AH202" s="9"/>
      <c r="AI202" s="9"/>
      <c r="AJ202" s="9"/>
      <c r="AK202" s="9"/>
      <c r="AL202" s="8">
        <f t="shared" si="148"/>
        <v>158.57209425705221</v>
      </c>
      <c r="AM202" s="6">
        <f t="shared" si="124"/>
        <v>4.0759202858061817E-2</v>
      </c>
      <c r="AO202" s="8">
        <f t="shared" si="149"/>
        <v>160.14532369392742</v>
      </c>
      <c r="AP202" s="6">
        <f t="shared" si="125"/>
        <v>3.1242359013715453E-2</v>
      </c>
      <c r="AR202" s="24">
        <f t="shared" si="150"/>
        <v>161.40229519710647</v>
      </c>
      <c r="AS202" s="6">
        <f t="shared" si="126"/>
        <v>2.3638635594766255E-2</v>
      </c>
      <c r="AU202" s="8">
        <f t="shared" si="151"/>
        <v>163.41392052518964</v>
      </c>
      <c r="AV202" s="6">
        <f t="shared" si="127"/>
        <v>1.1469829397798243E-2</v>
      </c>
      <c r="BB202" s="8">
        <f t="shared" si="152"/>
        <v>1.5038542097863115</v>
      </c>
      <c r="BC202" s="8">
        <f t="shared" si="128"/>
        <v>125.31435510703201</v>
      </c>
      <c r="BD202" s="6">
        <f t="shared" si="129"/>
        <v>0.99024089296798934</v>
      </c>
      <c r="BF202" s="8">
        <f t="shared" si="153"/>
        <v>1.6621512418046045</v>
      </c>
      <c r="BG202" s="8">
        <f t="shared" si="130"/>
        <v>125.47265213905031</v>
      </c>
      <c r="BH202" s="6">
        <f t="shared" si="131"/>
        <v>0.83194386094969275</v>
      </c>
      <c r="BI202" s="16"/>
      <c r="BJ202" s="8">
        <f t="shared" si="154"/>
        <v>1.4494732048265668</v>
      </c>
      <c r="BK202" s="8">
        <f t="shared" si="132"/>
        <v>125.25997410207226</v>
      </c>
      <c r="BL202" s="6">
        <f t="shared" si="133"/>
        <v>1.0446218979277404</v>
      </c>
      <c r="BM202" s="17"/>
      <c r="BN202" s="8">
        <f t="shared" si="155"/>
        <v>1.0314142944482727</v>
      </c>
      <c r="BO202" s="8">
        <f t="shared" si="134"/>
        <v>124.84191519169397</v>
      </c>
      <c r="BP202" s="6">
        <f t="shared" si="135"/>
        <v>1.4626808083060325</v>
      </c>
      <c r="BQ202" s="9"/>
      <c r="BR202" s="9"/>
      <c r="BS202" s="9"/>
      <c r="BT202" s="9"/>
      <c r="BU202" s="8">
        <f t="shared" si="156"/>
        <v>0.84327736758671312</v>
      </c>
      <c r="BV202" s="8">
        <f t="shared" si="136"/>
        <v>162.24557256469319</v>
      </c>
      <c r="BW202" s="6">
        <f t="shared" si="137"/>
        <v>3.0644254353068163</v>
      </c>
      <c r="BY202" s="8">
        <f t="shared" si="157"/>
        <v>1.2200017530855438</v>
      </c>
      <c r="BZ202" s="8">
        <f t="shared" si="138"/>
        <v>162.62229695019201</v>
      </c>
      <c r="CA202" s="6">
        <f t="shared" si="139"/>
        <v>2.6877010498079983</v>
      </c>
      <c r="CB202" s="16"/>
      <c r="CC202" s="8">
        <f t="shared" si="158"/>
        <v>2.3080339637881533</v>
      </c>
      <c r="CD202" s="8">
        <f t="shared" si="140"/>
        <v>163.71032916089462</v>
      </c>
      <c r="CE202" s="6">
        <f t="shared" si="141"/>
        <v>1.5996688391053908</v>
      </c>
      <c r="CF202" s="17"/>
      <c r="CG202" s="8">
        <f t="shared" si="159"/>
        <v>2.8709258441927923</v>
      </c>
      <c r="CH202" s="8">
        <f t="shared" si="142"/>
        <v>164.27322104129925</v>
      </c>
      <c r="CI202" s="6">
        <f t="shared" si="143"/>
        <v>1.0367769587007558</v>
      </c>
      <c r="CJ202" s="16"/>
      <c r="CK202" s="17"/>
      <c r="CL202" s="15"/>
      <c r="CM202" s="16"/>
      <c r="CN202" s="17"/>
      <c r="CO202" s="15"/>
      <c r="CP202" s="16"/>
      <c r="CQ202" s="17"/>
      <c r="CR202" s="15"/>
      <c r="CS202" s="16"/>
      <c r="CT202" s="17"/>
      <c r="CU202" s="15"/>
      <c r="CV202" s="16"/>
      <c r="CW202" s="17"/>
      <c r="CX202" s="15"/>
      <c r="CY202" s="16"/>
      <c r="CZ202" s="17"/>
      <c r="DA202" s="15"/>
      <c r="DB202" s="16"/>
      <c r="DC202" s="17"/>
      <c r="DD202" s="15"/>
      <c r="DE202" s="16"/>
      <c r="DF202" s="17"/>
    </row>
    <row r="203" spans="1:110" x14ac:dyDescent="0.2">
      <c r="A203" s="3">
        <v>44070</v>
      </c>
      <c r="B203" s="4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  <c r="W203" s="8">
        <f t="shared" si="144"/>
        <v>119.98016967091573</v>
      </c>
      <c r="X203" s="6">
        <f t="shared" si="120"/>
        <v>3.8579613481218848E-2</v>
      </c>
      <c r="Z203" s="8">
        <f t="shared" si="145"/>
        <v>123.48616424211494</v>
      </c>
      <c r="AA203" s="6">
        <f t="shared" si="121"/>
        <v>1.0485515389672396E-2</v>
      </c>
      <c r="AC203" s="24">
        <f t="shared" si="146"/>
        <v>125.05754844862285</v>
      </c>
      <c r="AD203" s="6">
        <f t="shared" si="122"/>
        <v>2.1062388588346374E-3</v>
      </c>
      <c r="AF203" s="8">
        <f t="shared" si="147"/>
        <v>125.98445310388931</v>
      </c>
      <c r="AG203" s="6">
        <f t="shared" si="123"/>
        <v>9.5336748624391086E-3</v>
      </c>
      <c r="AH203" s="9"/>
      <c r="AI203" s="9"/>
      <c r="AJ203" s="9"/>
      <c r="AK203" s="9"/>
      <c r="AL203" s="8">
        <f t="shared" si="148"/>
        <v>159.78491693078283</v>
      </c>
      <c r="AM203" s="6">
        <f t="shared" si="124"/>
        <v>3.7382299429517873E-2</v>
      </c>
      <c r="AO203" s="8">
        <f t="shared" si="149"/>
        <v>161.84966621493135</v>
      </c>
      <c r="AP203" s="6">
        <f t="shared" si="125"/>
        <v>2.4943301767288036E-2</v>
      </c>
      <c r="AR203" s="24">
        <f t="shared" si="150"/>
        <v>163.35614659855324</v>
      </c>
      <c r="AS203" s="6">
        <f t="shared" si="126"/>
        <v>1.5867572276094328E-2</v>
      </c>
      <c r="AU203" s="8">
        <f t="shared" si="151"/>
        <v>164.93078250503791</v>
      </c>
      <c r="AV203" s="6">
        <f t="shared" si="127"/>
        <v>6.3812426233861835E-3</v>
      </c>
      <c r="BB203" s="8">
        <f t="shared" si="152"/>
        <v>1.4524928781044795</v>
      </c>
      <c r="BC203" s="8">
        <f t="shared" si="128"/>
        <v>126.51004132672733</v>
      </c>
      <c r="BD203" s="6">
        <f t="shared" si="129"/>
        <v>1.7153403267273291</v>
      </c>
      <c r="BF203" s="8">
        <f t="shared" si="153"/>
        <v>1.5251670239635446</v>
      </c>
      <c r="BG203" s="8">
        <f t="shared" si="130"/>
        <v>126.5827154725864</v>
      </c>
      <c r="BH203" s="6">
        <f t="shared" si="131"/>
        <v>1.7880144725863971</v>
      </c>
      <c r="BI203" s="16"/>
      <c r="BJ203" s="8">
        <f t="shared" si="154"/>
        <v>1.315872273549952</v>
      </c>
      <c r="BK203" s="8">
        <f t="shared" si="132"/>
        <v>126.37342072217281</v>
      </c>
      <c r="BL203" s="6">
        <f t="shared" si="133"/>
        <v>1.5787197221728064</v>
      </c>
      <c r="BM203" s="17"/>
      <c r="BN203" s="8">
        <f t="shared" si="155"/>
        <v>1.221171560545685</v>
      </c>
      <c r="BO203" s="8">
        <f t="shared" si="134"/>
        <v>126.27872000916854</v>
      </c>
      <c r="BP203" s="6">
        <f t="shared" si="135"/>
        <v>1.4840190091685344</v>
      </c>
      <c r="BQ203" s="9"/>
      <c r="BR203" s="9"/>
      <c r="BS203" s="9"/>
      <c r="BT203" s="9"/>
      <c r="BU203" s="8">
        <f t="shared" si="156"/>
        <v>1.0653921743587245</v>
      </c>
      <c r="BV203" s="8">
        <f t="shared" si="136"/>
        <v>164.42153877291196</v>
      </c>
      <c r="BW203" s="6">
        <f t="shared" si="137"/>
        <v>1.5684662270880381</v>
      </c>
      <c r="BY203" s="8">
        <f t="shared" si="157"/>
        <v>1.4621721370447482</v>
      </c>
      <c r="BZ203" s="8">
        <f t="shared" si="138"/>
        <v>164.81831873559798</v>
      </c>
      <c r="CA203" s="6">
        <f t="shared" si="139"/>
        <v>1.1716862644020125</v>
      </c>
      <c r="CB203" s="16"/>
      <c r="CC203" s="8">
        <f t="shared" si="158"/>
        <v>2.0742734726428398</v>
      </c>
      <c r="CD203" s="8">
        <f t="shared" si="140"/>
        <v>165.43042007119607</v>
      </c>
      <c r="CE203" s="6">
        <f t="shared" si="141"/>
        <v>0.55958492880392896</v>
      </c>
      <c r="CF203" s="17"/>
      <c r="CG203" s="8">
        <f t="shared" si="159"/>
        <v>2.0639003345762923</v>
      </c>
      <c r="CH203" s="8">
        <f t="shared" si="142"/>
        <v>165.42004693312953</v>
      </c>
      <c r="CI203" s="6">
        <f t="shared" si="143"/>
        <v>0.56995806687046979</v>
      </c>
      <c r="CJ203" s="16"/>
      <c r="CK203" s="17"/>
      <c r="CL203" s="15"/>
      <c r="CM203" s="16"/>
      <c r="CN203" s="17"/>
      <c r="CO203" s="15"/>
      <c r="CP203" s="16"/>
      <c r="CQ203" s="17"/>
      <c r="CR203" s="15"/>
      <c r="CS203" s="16"/>
      <c r="CT203" s="17"/>
      <c r="CU203" s="15"/>
      <c r="CV203" s="16"/>
      <c r="CW203" s="17"/>
      <c r="CX203" s="15"/>
      <c r="CY203" s="16"/>
      <c r="CZ203" s="17"/>
      <c r="DA203" s="15"/>
      <c r="DB203" s="16"/>
      <c r="DC203" s="17"/>
      <c r="DD203" s="15"/>
      <c r="DE203" s="16"/>
      <c r="DF203" s="17"/>
    </row>
    <row r="204" spans="1:110" x14ac:dyDescent="0.2">
      <c r="A204" s="3">
        <v>44071</v>
      </c>
      <c r="B204" s="4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  <c r="W204" s="8">
        <f t="shared" si="144"/>
        <v>120.84678531015089</v>
      </c>
      <c r="X204" s="6">
        <f t="shared" si="120"/>
        <v>3.0064130076163025E-2</v>
      </c>
      <c r="Z204" s="8">
        <f t="shared" si="145"/>
        <v>123.917981372217</v>
      </c>
      <c r="AA204" s="6">
        <f t="shared" si="121"/>
        <v>5.4142131046725659E-3</v>
      </c>
      <c r="AC204" s="24">
        <f t="shared" si="146"/>
        <v>124.92612472431142</v>
      </c>
      <c r="AD204" s="6">
        <f t="shared" si="122"/>
        <v>2.6773087071161644E-3</v>
      </c>
      <c r="AF204" s="8">
        <f t="shared" si="147"/>
        <v>125.03265142077785</v>
      </c>
      <c r="AG204" s="6">
        <f t="shared" si="123"/>
        <v>3.5323092248552325E-3</v>
      </c>
      <c r="AH204" s="9"/>
      <c r="AI204" s="9"/>
      <c r="AJ204" s="9"/>
      <c r="AK204" s="9"/>
      <c r="AL204" s="8">
        <f t="shared" si="148"/>
        <v>160.90183278324193</v>
      </c>
      <c r="AM204" s="6">
        <f t="shared" si="124"/>
        <v>4.4412471758496989E-2</v>
      </c>
      <c r="AO204" s="8">
        <f t="shared" si="149"/>
        <v>163.21597801400398</v>
      </c>
      <c r="AP204" s="6">
        <f t="shared" si="125"/>
        <v>3.0668884859553429E-2</v>
      </c>
      <c r="AR204" s="24">
        <f t="shared" si="150"/>
        <v>164.6730757992766</v>
      </c>
      <c r="AS204" s="6">
        <f t="shared" si="126"/>
        <v>2.2015257694780375E-2</v>
      </c>
      <c r="AU204" s="8">
        <f t="shared" si="151"/>
        <v>165.77816050100756</v>
      </c>
      <c r="AV204" s="6">
        <f t="shared" si="127"/>
        <v>1.545221773210215E-2</v>
      </c>
      <c r="BB204" s="8">
        <f t="shared" si="152"/>
        <v>1.1357095576212972</v>
      </c>
      <c r="BC204" s="8">
        <f t="shared" si="128"/>
        <v>126.06183428193272</v>
      </c>
      <c r="BD204" s="6">
        <f t="shared" si="129"/>
        <v>1.4692822819327205</v>
      </c>
      <c r="BF204" s="8">
        <f t="shared" si="153"/>
        <v>0.97849207703280217</v>
      </c>
      <c r="BG204" s="8">
        <f t="shared" si="130"/>
        <v>125.90461680134422</v>
      </c>
      <c r="BH204" s="6">
        <f t="shared" si="131"/>
        <v>1.3120648013442207</v>
      </c>
      <c r="BI204" s="16"/>
      <c r="BJ204" s="8">
        <f t="shared" si="154"/>
        <v>0.36065691496143848</v>
      </c>
      <c r="BK204" s="8">
        <f t="shared" si="132"/>
        <v>125.28678163927286</v>
      </c>
      <c r="BL204" s="6">
        <f t="shared" si="133"/>
        <v>0.69422963927286219</v>
      </c>
      <c r="BM204" s="17"/>
      <c r="BN204" s="8">
        <f t="shared" si="155"/>
        <v>3.0887709871422017E-2</v>
      </c>
      <c r="BO204" s="8">
        <f t="shared" si="134"/>
        <v>124.95701243418284</v>
      </c>
      <c r="BP204" s="6">
        <f t="shared" si="135"/>
        <v>0.36446043418284546</v>
      </c>
      <c r="BQ204" s="9"/>
      <c r="BR204" s="9"/>
      <c r="BS204" s="9"/>
      <c r="BT204" s="9"/>
      <c r="BU204" s="8">
        <f t="shared" si="156"/>
        <v>1.1156995796316527</v>
      </c>
      <c r="BV204" s="8">
        <f t="shared" si="136"/>
        <v>165.78877537890827</v>
      </c>
      <c r="BW204" s="6">
        <f t="shared" si="137"/>
        <v>2.5912296210917418</v>
      </c>
      <c r="BY204" s="8">
        <f t="shared" si="157"/>
        <v>1.4142419680586917</v>
      </c>
      <c r="BZ204" s="8">
        <f t="shared" si="138"/>
        <v>166.08731776733529</v>
      </c>
      <c r="CA204" s="6">
        <f t="shared" si="139"/>
        <v>2.2926872326647185</v>
      </c>
      <c r="CB204" s="16"/>
      <c r="CC204" s="8">
        <f t="shared" si="158"/>
        <v>1.5744262531759863</v>
      </c>
      <c r="CD204" s="8">
        <f t="shared" si="140"/>
        <v>166.2475020524526</v>
      </c>
      <c r="CE204" s="6">
        <f t="shared" si="141"/>
        <v>2.1325029475474082</v>
      </c>
      <c r="CF204" s="17"/>
      <c r="CG204" s="8">
        <f t="shared" si="159"/>
        <v>1.4065657367857163</v>
      </c>
      <c r="CH204" s="8">
        <f t="shared" si="142"/>
        <v>166.07964153606233</v>
      </c>
      <c r="CI204" s="6">
        <f t="shared" si="143"/>
        <v>2.3003634639376855</v>
      </c>
      <c r="CJ204" s="16"/>
      <c r="CK204" s="17"/>
      <c r="CL204" s="15"/>
      <c r="CM204" s="16"/>
      <c r="CN204" s="17"/>
      <c r="CO204" s="15"/>
      <c r="CP204" s="16"/>
      <c r="CQ204" s="17"/>
      <c r="CR204" s="15"/>
      <c r="CS204" s="16"/>
      <c r="CT204" s="17"/>
      <c r="CU204" s="15"/>
      <c r="CV204" s="16"/>
      <c r="CW204" s="17"/>
      <c r="CX204" s="15"/>
      <c r="CY204" s="16"/>
      <c r="CZ204" s="17"/>
      <c r="DA204" s="15"/>
      <c r="DB204" s="16"/>
      <c r="DC204" s="17"/>
      <c r="DD204" s="15"/>
      <c r="DE204" s="16"/>
      <c r="DF204" s="17"/>
    </row>
    <row r="205" spans="1:110" x14ac:dyDescent="0.2">
      <c r="A205" s="3">
        <v>44074</v>
      </c>
      <c r="B205" s="4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  <c r="W205" s="8">
        <f t="shared" si="144"/>
        <v>121.52102331432374</v>
      </c>
      <c r="X205" s="6">
        <f t="shared" si="120"/>
        <v>5.6643791265722637E-2</v>
      </c>
      <c r="Z205" s="8">
        <f t="shared" si="145"/>
        <v>124.14058967938539</v>
      </c>
      <c r="AA205" s="6">
        <f t="shared" si="121"/>
        <v>3.6308345371060681E-2</v>
      </c>
      <c r="AC205" s="24">
        <f t="shared" si="146"/>
        <v>124.75933836215572</v>
      </c>
      <c r="AD205" s="6">
        <f t="shared" si="122"/>
        <v>3.1505057877111914E-2</v>
      </c>
      <c r="AF205" s="8">
        <f t="shared" si="147"/>
        <v>124.68057188415557</v>
      </c>
      <c r="AG205" s="6">
        <f t="shared" si="123"/>
        <v>3.2116514594929181E-2</v>
      </c>
      <c r="AH205" s="9"/>
      <c r="AI205" s="9"/>
      <c r="AJ205" s="9"/>
      <c r="AK205" s="9"/>
      <c r="AL205" s="8">
        <f t="shared" si="148"/>
        <v>162.24790378225839</v>
      </c>
      <c r="AM205" s="6">
        <f t="shared" si="124"/>
        <v>1.9946234720041735E-2</v>
      </c>
      <c r="AO205" s="8">
        <f t="shared" si="149"/>
        <v>164.92010691938265</v>
      </c>
      <c r="AP205" s="6">
        <f t="shared" si="125"/>
        <v>3.8048690377695542E-3</v>
      </c>
      <c r="AR205" s="24">
        <f t="shared" si="150"/>
        <v>166.52654039963829</v>
      </c>
      <c r="AS205" s="6">
        <f t="shared" si="126"/>
        <v>5.8987458891093412E-3</v>
      </c>
      <c r="AU205" s="8">
        <f t="shared" si="151"/>
        <v>167.85963610020153</v>
      </c>
      <c r="AV205" s="6">
        <f t="shared" si="127"/>
        <v>1.3951271871626141E-2</v>
      </c>
      <c r="BB205" s="8">
        <f t="shared" si="152"/>
        <v>0.87521037366589682</v>
      </c>
      <c r="BC205" s="8">
        <f t="shared" si="128"/>
        <v>125.63454873582161</v>
      </c>
      <c r="BD205" s="6">
        <f t="shared" si="129"/>
        <v>3.1832002641783816</v>
      </c>
      <c r="BF205" s="8">
        <f t="shared" si="153"/>
        <v>0.60055019210059479</v>
      </c>
      <c r="BG205" s="8">
        <f t="shared" si="130"/>
        <v>125.35988855425632</v>
      </c>
      <c r="BH205" s="6">
        <f t="shared" si="131"/>
        <v>3.4578604457436768</v>
      </c>
      <c r="BI205" s="16"/>
      <c r="BJ205" s="8">
        <f t="shared" si="154"/>
        <v>1.2544352064124006E-2</v>
      </c>
      <c r="BK205" s="8">
        <f t="shared" si="132"/>
        <v>124.77188271421984</v>
      </c>
      <c r="BL205" s="6">
        <f t="shared" si="133"/>
        <v>4.04586628578015</v>
      </c>
      <c r="BM205" s="17"/>
      <c r="BN205" s="8">
        <f t="shared" si="155"/>
        <v>-0.14306547351244944</v>
      </c>
      <c r="BO205" s="8">
        <f t="shared" si="134"/>
        <v>124.61627288864327</v>
      </c>
      <c r="BP205" s="6">
        <f t="shared" si="135"/>
        <v>4.2014761113567261</v>
      </c>
      <c r="BQ205" s="9"/>
      <c r="BR205" s="9"/>
      <c r="BS205" s="9"/>
      <c r="BT205" s="9"/>
      <c r="BU205" s="8">
        <f t="shared" si="156"/>
        <v>1.26325258377766</v>
      </c>
      <c r="BV205" s="8">
        <f t="shared" si="136"/>
        <v>167.78979298341596</v>
      </c>
      <c r="BW205" s="6">
        <f t="shared" si="137"/>
        <v>2.2397899834159603</v>
      </c>
      <c r="BY205" s="8">
        <f t="shared" si="157"/>
        <v>1.559185436718681</v>
      </c>
      <c r="BZ205" s="8">
        <f t="shared" si="138"/>
        <v>168.08572583635697</v>
      </c>
      <c r="CA205" s="6">
        <f t="shared" si="139"/>
        <v>2.5357228363569675</v>
      </c>
      <c r="CB205" s="16"/>
      <c r="CC205" s="8">
        <f t="shared" si="158"/>
        <v>1.7585915623185506</v>
      </c>
      <c r="CD205" s="8">
        <f t="shared" si="140"/>
        <v>168.28513196195684</v>
      </c>
      <c r="CE205" s="6">
        <f t="shared" si="141"/>
        <v>2.735128961956832</v>
      </c>
      <c r="CF205" s="17"/>
      <c r="CG205" s="8">
        <f t="shared" si="159"/>
        <v>1.7998367367325732</v>
      </c>
      <c r="CH205" s="8">
        <f t="shared" si="142"/>
        <v>168.32637713637087</v>
      </c>
      <c r="CI205" s="6">
        <f t="shared" si="143"/>
        <v>2.7763741363708618</v>
      </c>
      <c r="CJ205" s="16"/>
      <c r="CK205" s="17"/>
      <c r="CL205" s="15"/>
      <c r="CM205" s="16"/>
      <c r="CN205" s="17"/>
      <c r="CO205" s="15"/>
      <c r="CP205" s="16"/>
      <c r="CQ205" s="17"/>
      <c r="CR205" s="15"/>
      <c r="CS205" s="16"/>
      <c r="CT205" s="17"/>
      <c r="CU205" s="15"/>
      <c r="CV205" s="16"/>
      <c r="CW205" s="17"/>
      <c r="CX205" s="15"/>
      <c r="CY205" s="16"/>
      <c r="CZ205" s="17"/>
      <c r="DA205" s="15"/>
      <c r="DB205" s="16"/>
      <c r="DC205" s="17"/>
      <c r="DD205" s="15"/>
      <c r="DE205" s="16"/>
      <c r="DF205" s="17"/>
    </row>
    <row r="206" spans="1:110" x14ac:dyDescent="0.2">
      <c r="A206" s="3">
        <v>44075</v>
      </c>
      <c r="B206" s="4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  <c r="W206" s="8">
        <f t="shared" si="144"/>
        <v>122.83443393774547</v>
      </c>
      <c r="X206" s="6">
        <f t="shared" si="120"/>
        <v>8.2975405010458095E-2</v>
      </c>
      <c r="Z206" s="8">
        <f t="shared" si="145"/>
        <v>125.68405225518819</v>
      </c>
      <c r="AA206" s="6">
        <f t="shared" si="121"/>
        <v>6.1701483686799882E-2</v>
      </c>
      <c r="AC206" s="24">
        <f t="shared" si="146"/>
        <v>126.78854368107785</v>
      </c>
      <c r="AD206" s="6">
        <f t="shared" si="122"/>
        <v>5.3455865825205659E-2</v>
      </c>
      <c r="AF206" s="8">
        <f t="shared" si="147"/>
        <v>127.99031357683111</v>
      </c>
      <c r="AG206" s="6">
        <f t="shared" si="123"/>
        <v>4.4484012277345504E-2</v>
      </c>
      <c r="AH206" s="9"/>
      <c r="AI206" s="9"/>
      <c r="AJ206" s="9"/>
      <c r="AK206" s="9"/>
      <c r="AL206" s="8">
        <f t="shared" si="148"/>
        <v>162.8422816414519</v>
      </c>
      <c r="AM206" s="6">
        <f t="shared" si="124"/>
        <v>3.0527590212660008E-2</v>
      </c>
      <c r="AO206" s="8">
        <f t="shared" si="149"/>
        <v>165.12797262598639</v>
      </c>
      <c r="AP206" s="6">
        <f t="shared" si="125"/>
        <v>1.6919856861902432E-2</v>
      </c>
      <c r="AR206" s="24">
        <f t="shared" si="150"/>
        <v>166.03827169981915</v>
      </c>
      <c r="AS206" s="6">
        <f t="shared" si="126"/>
        <v>1.1500442273503636E-2</v>
      </c>
      <c r="AU206" s="8">
        <f t="shared" si="151"/>
        <v>166.01192962004029</v>
      </c>
      <c r="AV206" s="6">
        <f t="shared" si="127"/>
        <v>1.165726837115221E-2</v>
      </c>
      <c r="BB206" s="8">
        <f t="shared" si="152"/>
        <v>1.106009362717145</v>
      </c>
      <c r="BC206" s="8">
        <f t="shared" si="128"/>
        <v>127.894553043795</v>
      </c>
      <c r="BD206" s="6">
        <f t="shared" si="129"/>
        <v>6.0543449562050142</v>
      </c>
      <c r="BF206" s="8">
        <f t="shared" si="153"/>
        <v>1.072006383951704</v>
      </c>
      <c r="BG206" s="8">
        <f t="shared" si="130"/>
        <v>127.86055006502956</v>
      </c>
      <c r="BH206" s="6">
        <f t="shared" si="131"/>
        <v>6.0883479349704572</v>
      </c>
      <c r="BI206" s="16"/>
      <c r="BJ206" s="8">
        <f t="shared" si="154"/>
        <v>1.3435405901904132</v>
      </c>
      <c r="BK206" s="8">
        <f t="shared" si="132"/>
        <v>128.13208427126827</v>
      </c>
      <c r="BL206" s="6">
        <f t="shared" si="133"/>
        <v>5.816813728731745</v>
      </c>
      <c r="BM206" s="17"/>
      <c r="BN206" s="8">
        <f t="shared" si="155"/>
        <v>1.7685328238299873</v>
      </c>
      <c r="BO206" s="8">
        <f t="shared" si="134"/>
        <v>128.55707650490785</v>
      </c>
      <c r="BP206" s="6">
        <f t="shared" si="135"/>
        <v>5.3918214950921595</v>
      </c>
      <c r="BQ206" s="9"/>
      <c r="BR206" s="9"/>
      <c r="BS206" s="9"/>
      <c r="BT206" s="9"/>
      <c r="BU206" s="8">
        <f t="shared" si="156"/>
        <v>0.9129483270582992</v>
      </c>
      <c r="BV206" s="8">
        <f t="shared" si="136"/>
        <v>166.95122002687745</v>
      </c>
      <c r="BW206" s="6">
        <f t="shared" si="137"/>
        <v>1.0187809731225457</v>
      </c>
      <c r="BY206" s="8">
        <f t="shared" si="157"/>
        <v>0.88352557166119849</v>
      </c>
      <c r="BZ206" s="8">
        <f t="shared" si="138"/>
        <v>166.92179727148036</v>
      </c>
      <c r="CA206" s="6">
        <f t="shared" si="139"/>
        <v>1.0482037285196384</v>
      </c>
      <c r="CB206" s="16"/>
      <c r="CC206" s="8">
        <f t="shared" si="158"/>
        <v>0.27566378930767171</v>
      </c>
      <c r="CD206" s="8">
        <f t="shared" si="140"/>
        <v>166.31393548912683</v>
      </c>
      <c r="CE206" s="6">
        <f t="shared" si="141"/>
        <v>1.6560655108731623</v>
      </c>
      <c r="CF206" s="17"/>
      <c r="CG206" s="8">
        <f t="shared" si="159"/>
        <v>-0.21369604743293846</v>
      </c>
      <c r="CH206" s="8">
        <f t="shared" si="142"/>
        <v>165.82457565238622</v>
      </c>
      <c r="CI206" s="6">
        <f t="shared" si="143"/>
        <v>2.1454253476137808</v>
      </c>
      <c r="CJ206" s="16"/>
      <c r="CK206" s="17"/>
      <c r="CL206" s="15"/>
      <c r="CM206" s="16"/>
      <c r="CN206" s="17"/>
      <c r="CO206" s="15"/>
      <c r="CP206" s="16"/>
      <c r="CQ206" s="17"/>
      <c r="CR206" s="15"/>
      <c r="CS206" s="16"/>
      <c r="CT206" s="17"/>
      <c r="CU206" s="15"/>
      <c r="CV206" s="16"/>
      <c r="CW206" s="17"/>
      <c r="CX206" s="15"/>
      <c r="CY206" s="16"/>
      <c r="CZ206" s="17"/>
      <c r="DA206" s="15"/>
      <c r="DB206" s="16"/>
      <c r="DC206" s="17"/>
      <c r="DD206" s="15"/>
      <c r="DE206" s="16"/>
      <c r="DF206" s="17"/>
    </row>
    <row r="207" spans="1:110" x14ac:dyDescent="0.2">
      <c r="A207" s="3">
        <v>44076</v>
      </c>
      <c r="B207" s="4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  <c r="W207" s="8">
        <f t="shared" si="144"/>
        <v>124.8350374689513</v>
      </c>
      <c r="X207" s="6">
        <f t="shared" si="120"/>
        <v>4.8322597944192122E-2</v>
      </c>
      <c r="Z207" s="8">
        <f t="shared" si="145"/>
        <v>128.41145135097608</v>
      </c>
      <c r="AA207" s="6">
        <f t="shared" si="121"/>
        <v>2.1057878511811574E-2</v>
      </c>
      <c r="AC207" s="24">
        <f t="shared" si="146"/>
        <v>130.36872084053894</v>
      </c>
      <c r="AD207" s="6">
        <f t="shared" si="122"/>
        <v>6.1366738507117992E-3</v>
      </c>
      <c r="AF207" s="8">
        <f t="shared" si="147"/>
        <v>132.75718111536622</v>
      </c>
      <c r="AG207" s="6">
        <f t="shared" si="123"/>
        <v>1.2071705105608652E-2</v>
      </c>
      <c r="AH207" s="9"/>
      <c r="AI207" s="9"/>
      <c r="AJ207" s="9"/>
      <c r="AK207" s="9"/>
      <c r="AL207" s="8">
        <f t="shared" si="148"/>
        <v>163.76527112599058</v>
      </c>
      <c r="AM207" s="6">
        <f t="shared" si="124"/>
        <v>5.04709794372264E-2</v>
      </c>
      <c r="AO207" s="8">
        <f t="shared" si="149"/>
        <v>166.06584198941087</v>
      </c>
      <c r="AP207" s="6">
        <f t="shared" si="125"/>
        <v>3.7132017008506463E-2</v>
      </c>
      <c r="AR207" s="24">
        <f t="shared" si="150"/>
        <v>167.00413634990957</v>
      </c>
      <c r="AS207" s="6">
        <f t="shared" si="126"/>
        <v>3.169168329795756E-2</v>
      </c>
      <c r="AU207" s="8">
        <f t="shared" si="151"/>
        <v>167.57838672400806</v>
      </c>
      <c r="AV207" s="6">
        <f t="shared" si="127"/>
        <v>2.8362116586245868E-2</v>
      </c>
      <c r="BB207" s="8">
        <f t="shared" si="152"/>
        <v>1.6008429220659335</v>
      </c>
      <c r="BC207" s="8">
        <f t="shared" si="128"/>
        <v>131.96956376260488</v>
      </c>
      <c r="BD207" s="6">
        <f t="shared" si="129"/>
        <v>0.79587276260488693</v>
      </c>
      <c r="BF207" s="8">
        <f t="shared" si="153"/>
        <v>1.8997027398698003</v>
      </c>
      <c r="BG207" s="8">
        <f t="shared" si="130"/>
        <v>132.26842358040875</v>
      </c>
      <c r="BH207" s="6">
        <f t="shared" si="131"/>
        <v>1.0947325804087598</v>
      </c>
      <c r="BI207" s="16"/>
      <c r="BJ207" s="8">
        <f t="shared" si="154"/>
        <v>2.819720725909058</v>
      </c>
      <c r="BK207" s="8">
        <f t="shared" si="132"/>
        <v>133.18844156644801</v>
      </c>
      <c r="BL207" s="6">
        <f t="shared" si="133"/>
        <v>2.014750566448015</v>
      </c>
      <c r="BM207" s="17"/>
      <c r="BN207" s="8">
        <f t="shared" si="155"/>
        <v>3.3627798391853547</v>
      </c>
      <c r="BO207" s="8">
        <f t="shared" si="134"/>
        <v>133.73150067972429</v>
      </c>
      <c r="BP207" s="6">
        <f t="shared" si="135"/>
        <v>2.5578096797243006</v>
      </c>
      <c r="BQ207" s="9"/>
      <c r="BR207" s="9"/>
      <c r="BS207" s="9"/>
      <c r="BT207" s="9"/>
      <c r="BU207" s="8">
        <f t="shared" si="156"/>
        <v>0.92353159166472421</v>
      </c>
      <c r="BV207" s="8">
        <f t="shared" si="136"/>
        <v>167.9276679415743</v>
      </c>
      <c r="BW207" s="6">
        <f t="shared" si="137"/>
        <v>4.5423330584256973</v>
      </c>
      <c r="BY207" s="8">
        <f t="shared" si="157"/>
        <v>0.91069746754284286</v>
      </c>
      <c r="BZ207" s="8">
        <f t="shared" si="138"/>
        <v>167.9148338174524</v>
      </c>
      <c r="CA207" s="6">
        <f t="shared" si="139"/>
        <v>4.5551671825475921</v>
      </c>
      <c r="CB207" s="16"/>
      <c r="CC207" s="8">
        <f t="shared" si="158"/>
        <v>0.73119635742428823</v>
      </c>
      <c r="CD207" s="8">
        <f t="shared" si="140"/>
        <v>167.73533270733387</v>
      </c>
      <c r="CE207" s="6">
        <f t="shared" si="141"/>
        <v>4.7346682926661288</v>
      </c>
      <c r="CF207" s="17"/>
      <c r="CG207" s="8">
        <f t="shared" si="159"/>
        <v>0.82431736638762054</v>
      </c>
      <c r="CH207" s="8">
        <f t="shared" si="142"/>
        <v>167.82845371629719</v>
      </c>
      <c r="CI207" s="6">
        <f t="shared" si="143"/>
        <v>4.6415472837028062</v>
      </c>
      <c r="CJ207" s="16"/>
      <c r="CK207" s="17"/>
      <c r="CL207" s="15"/>
      <c r="CM207" s="16"/>
      <c r="CN207" s="17"/>
      <c r="CO207" s="15"/>
      <c r="CP207" s="16"/>
      <c r="CQ207" s="17"/>
      <c r="CR207" s="15"/>
      <c r="CS207" s="16"/>
      <c r="CT207" s="17"/>
      <c r="CU207" s="15"/>
      <c r="CV207" s="16"/>
      <c r="CW207" s="17"/>
      <c r="CX207" s="15"/>
      <c r="CY207" s="16"/>
      <c r="CZ207" s="17"/>
      <c r="DA207" s="15"/>
      <c r="DB207" s="16"/>
      <c r="DC207" s="17"/>
      <c r="DD207" s="15"/>
      <c r="DE207" s="16"/>
      <c r="DF207" s="17"/>
    </row>
    <row r="208" spans="1:110" x14ac:dyDescent="0.2">
      <c r="A208" s="3">
        <v>44077</v>
      </c>
      <c r="B208" s="4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  <c r="W208" s="8">
        <f t="shared" si="144"/>
        <v>125.97599510454006</v>
      </c>
      <c r="X208" s="6">
        <f t="shared" si="120"/>
        <v>4.3955496154089689E-2</v>
      </c>
      <c r="Z208" s="8">
        <f t="shared" si="145"/>
        <v>129.32299043515397</v>
      </c>
      <c r="AA208" s="6">
        <f t="shared" si="121"/>
        <v>7.1691845195007403E-2</v>
      </c>
      <c r="AC208" s="24">
        <f t="shared" si="146"/>
        <v>130.77120592026947</v>
      </c>
      <c r="AD208" s="6">
        <f t="shared" si="122"/>
        <v>8.369311983504632E-2</v>
      </c>
      <c r="AF208" s="8">
        <f t="shared" si="147"/>
        <v>131.49038902307325</v>
      </c>
      <c r="AG208" s="6">
        <f t="shared" si="123"/>
        <v>8.9652946961556582E-2</v>
      </c>
      <c r="AH208" s="9"/>
      <c r="AI208" s="9"/>
      <c r="AJ208" s="9"/>
      <c r="AK208" s="9"/>
      <c r="AL208" s="8">
        <f t="shared" si="148"/>
        <v>165.33212250331229</v>
      </c>
      <c r="AM208" s="6">
        <f t="shared" si="124"/>
        <v>5.8200870669119133E-3</v>
      </c>
      <c r="AO208" s="8">
        <f t="shared" si="149"/>
        <v>168.17921446290529</v>
      </c>
      <c r="AP208" s="6">
        <f t="shared" si="125"/>
        <v>1.1300128857515948E-2</v>
      </c>
      <c r="AR208" s="24">
        <f t="shared" si="150"/>
        <v>169.7370686749548</v>
      </c>
      <c r="AS208" s="6">
        <f t="shared" si="126"/>
        <v>2.0667862976254996E-2</v>
      </c>
      <c r="AU208" s="8">
        <f t="shared" si="151"/>
        <v>171.4916781448016</v>
      </c>
      <c r="AV208" s="6">
        <f t="shared" si="127"/>
        <v>3.1218731516208048E-2</v>
      </c>
      <c r="BB208" s="8">
        <f t="shared" si="152"/>
        <v>1.3611713535988519</v>
      </c>
      <c r="BC208" s="8">
        <f t="shared" si="128"/>
        <v>132.13237727386831</v>
      </c>
      <c r="BD208" s="6">
        <f t="shared" si="129"/>
        <v>11.460571273868311</v>
      </c>
      <c r="BF208" s="8">
        <f t="shared" si="153"/>
        <v>1.4056209120238392</v>
      </c>
      <c r="BG208" s="8">
        <f t="shared" si="130"/>
        <v>132.1768268322933</v>
      </c>
      <c r="BH208" s="6">
        <f t="shared" si="131"/>
        <v>11.505020832293297</v>
      </c>
      <c r="BI208" s="16"/>
      <c r="BJ208" s="8">
        <f t="shared" si="154"/>
        <v>1.224345199431226</v>
      </c>
      <c r="BK208" s="8">
        <f t="shared" si="132"/>
        <v>131.99555111970068</v>
      </c>
      <c r="BL208" s="6">
        <f t="shared" si="133"/>
        <v>11.323745119700675</v>
      </c>
      <c r="BM208" s="17"/>
      <c r="BN208" s="8">
        <f t="shared" si="155"/>
        <v>0.75772045086510442</v>
      </c>
      <c r="BO208" s="8">
        <f t="shared" si="134"/>
        <v>131.52892637113456</v>
      </c>
      <c r="BP208" s="6">
        <f t="shared" si="135"/>
        <v>10.857120371134556</v>
      </c>
      <c r="BQ208" s="9"/>
      <c r="BR208" s="9"/>
      <c r="BS208" s="9"/>
      <c r="BT208" s="9"/>
      <c r="BU208" s="8">
        <f t="shared" si="156"/>
        <v>1.2854117383408248</v>
      </c>
      <c r="BV208" s="8">
        <f t="shared" si="136"/>
        <v>171.02248041329563</v>
      </c>
      <c r="BW208" s="6">
        <f t="shared" si="137"/>
        <v>4.7224774132956213</v>
      </c>
      <c r="BY208" s="8">
        <f t="shared" si="157"/>
        <v>1.5120349705186293</v>
      </c>
      <c r="BZ208" s="8">
        <f t="shared" si="138"/>
        <v>171.24910364547344</v>
      </c>
      <c r="CA208" s="6">
        <f t="shared" si="139"/>
        <v>4.9491006454734361</v>
      </c>
      <c r="CB208" s="16"/>
      <c r="CC208" s="8">
        <f t="shared" si="158"/>
        <v>2.0523420960541072</v>
      </c>
      <c r="CD208" s="8">
        <f t="shared" si="140"/>
        <v>171.7894107710089</v>
      </c>
      <c r="CE208" s="6">
        <f t="shared" si="141"/>
        <v>5.4894077710088993</v>
      </c>
      <c r="CF208" s="17"/>
      <c r="CG208" s="8">
        <f t="shared" si="159"/>
        <v>2.5038985300063135</v>
      </c>
      <c r="CH208" s="8">
        <f t="shared" si="142"/>
        <v>172.24096720496112</v>
      </c>
      <c r="CI208" s="6">
        <f t="shared" si="143"/>
        <v>5.9409642049611193</v>
      </c>
      <c r="CJ208" s="16"/>
      <c r="CK208" s="17"/>
      <c r="CL208" s="15"/>
      <c r="CM208" s="16"/>
      <c r="CN208" s="17"/>
      <c r="CO208" s="15"/>
      <c r="CP208" s="16"/>
      <c r="CQ208" s="17"/>
      <c r="CR208" s="15"/>
      <c r="CS208" s="16"/>
      <c r="CT208" s="17"/>
      <c r="CU208" s="15"/>
      <c r="CV208" s="16"/>
      <c r="CW208" s="17"/>
      <c r="CX208" s="15"/>
      <c r="CY208" s="16"/>
      <c r="CZ208" s="17"/>
      <c r="DA208" s="15"/>
      <c r="DB208" s="16"/>
      <c r="DC208" s="17"/>
      <c r="DD208" s="15"/>
      <c r="DE208" s="16"/>
      <c r="DF208" s="17"/>
    </row>
    <row r="209" spans="1:110" x14ac:dyDescent="0.2">
      <c r="A209" s="3">
        <v>44078</v>
      </c>
      <c r="B209" s="4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  <c r="W209" s="8">
        <f t="shared" si="144"/>
        <v>125.02124106572286</v>
      </c>
      <c r="X209" s="6">
        <f t="shared" si="120"/>
        <v>3.5358269002528836E-2</v>
      </c>
      <c r="Z209" s="8">
        <f t="shared" si="145"/>
        <v>126.46809957155315</v>
      </c>
      <c r="AA209" s="6">
        <f t="shared" si="121"/>
        <v>4.734036824677277E-2</v>
      </c>
      <c r="AC209" s="24">
        <f t="shared" si="146"/>
        <v>125.72150596013473</v>
      </c>
      <c r="AD209" s="6">
        <f t="shared" si="122"/>
        <v>4.1157483941855623E-2</v>
      </c>
      <c r="AF209" s="8">
        <f t="shared" si="147"/>
        <v>122.83552260461465</v>
      </c>
      <c r="AG209" s="6">
        <f t="shared" si="123"/>
        <v>1.725733140881049E-2</v>
      </c>
      <c r="AH209" s="9"/>
      <c r="AI209" s="9"/>
      <c r="AJ209" s="9"/>
      <c r="AK209" s="9"/>
      <c r="AL209" s="8">
        <f t="shared" si="148"/>
        <v>165.50634099271608</v>
      </c>
      <c r="AM209" s="6">
        <f t="shared" si="124"/>
        <v>7.1009718224366962E-3</v>
      </c>
      <c r="AO209" s="8">
        <f t="shared" si="149"/>
        <v>167.55907468014652</v>
      </c>
      <c r="AP209" s="6">
        <f t="shared" si="125"/>
        <v>5.2137060994607845E-3</v>
      </c>
      <c r="AR209" s="24">
        <f t="shared" si="150"/>
        <v>168.0185358374774</v>
      </c>
      <c r="AS209" s="6">
        <f t="shared" si="126"/>
        <v>7.9700871170270225E-3</v>
      </c>
      <c r="AU209" s="8">
        <f t="shared" si="151"/>
        <v>167.33833802896032</v>
      </c>
      <c r="AV209" s="6">
        <f t="shared" si="127"/>
        <v>3.88947160106417E-3</v>
      </c>
      <c r="BB209" s="8">
        <f t="shared" si="152"/>
        <v>7.8997090852135354E-2</v>
      </c>
      <c r="BC209" s="8">
        <f t="shared" si="128"/>
        <v>125.80050305098688</v>
      </c>
      <c r="BD209" s="6">
        <f t="shared" si="129"/>
        <v>5.0488320509868743</v>
      </c>
      <c r="BF209" s="8">
        <f t="shared" si="153"/>
        <v>-0.72463497578848923</v>
      </c>
      <c r="BG209" s="8">
        <f t="shared" si="130"/>
        <v>124.99687098434624</v>
      </c>
      <c r="BH209" s="6">
        <f t="shared" si="131"/>
        <v>4.2451999843462431</v>
      </c>
      <c r="BI209" s="16"/>
      <c r="BJ209" s="8">
        <f t="shared" si="154"/>
        <v>-2.916524605882306</v>
      </c>
      <c r="BK209" s="8">
        <f t="shared" si="132"/>
        <v>122.80498135425243</v>
      </c>
      <c r="BL209" s="6">
        <f t="shared" si="133"/>
        <v>2.0533103542524316</v>
      </c>
      <c r="BM209" s="17"/>
      <c r="BN209" s="8">
        <f t="shared" si="155"/>
        <v>-4.3528095108147511</v>
      </c>
      <c r="BO209" s="8">
        <f t="shared" si="134"/>
        <v>121.36869644931998</v>
      </c>
      <c r="BP209" s="6">
        <f t="shared" si="135"/>
        <v>0.61702544931998204</v>
      </c>
      <c r="BQ209" s="9"/>
      <c r="BR209" s="9"/>
      <c r="BS209" s="9"/>
      <c r="BT209" s="9"/>
      <c r="BU209" s="8">
        <f t="shared" si="156"/>
        <v>0.68462282317718026</v>
      </c>
      <c r="BV209" s="8">
        <f t="shared" si="136"/>
        <v>168.70315866065459</v>
      </c>
      <c r="BW209" s="6">
        <f t="shared" si="137"/>
        <v>2.0131566606546016</v>
      </c>
      <c r="BY209" s="8">
        <f t="shared" si="157"/>
        <v>0.44594759387994032</v>
      </c>
      <c r="BZ209" s="8">
        <f t="shared" si="138"/>
        <v>168.46448343135734</v>
      </c>
      <c r="CA209" s="6">
        <f t="shared" si="139"/>
        <v>1.7744814313573443</v>
      </c>
      <c r="CB209" s="16"/>
      <c r="CC209" s="8">
        <f t="shared" si="158"/>
        <v>-0.43643536007668593</v>
      </c>
      <c r="CD209" s="8">
        <f t="shared" si="140"/>
        <v>167.58210047740073</v>
      </c>
      <c r="CE209" s="6">
        <f t="shared" si="141"/>
        <v>0.89209847740073656</v>
      </c>
      <c r="CF209" s="17"/>
      <c r="CG209" s="8">
        <f t="shared" si="159"/>
        <v>-1.2118410733793521</v>
      </c>
      <c r="CH209" s="8">
        <f t="shared" si="142"/>
        <v>166.80669476409804</v>
      </c>
      <c r="CI209" s="6">
        <f t="shared" si="143"/>
        <v>0.11669276409804752</v>
      </c>
      <c r="CJ209" s="16"/>
      <c r="CK209" s="17"/>
      <c r="CL209" s="15"/>
      <c r="CM209" s="16"/>
      <c r="CN209" s="17"/>
      <c r="CO209" s="15"/>
      <c r="CP209" s="16"/>
      <c r="CQ209" s="17"/>
      <c r="CR209" s="15"/>
      <c r="CS209" s="16"/>
      <c r="CT209" s="17"/>
      <c r="CU209" s="15"/>
      <c r="CV209" s="16"/>
      <c r="CW209" s="17"/>
      <c r="CX209" s="15"/>
      <c r="CY209" s="16"/>
      <c r="CZ209" s="17"/>
      <c r="DA209" s="15"/>
      <c r="DB209" s="16"/>
      <c r="DC209" s="17"/>
      <c r="DD209" s="15"/>
      <c r="DE209" s="16"/>
      <c r="DF209" s="17"/>
    </row>
    <row r="210" spans="1:110" x14ac:dyDescent="0.2">
      <c r="A210" s="3">
        <v>44082</v>
      </c>
      <c r="B210" s="4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  <c r="W210" s="8">
        <f t="shared" si="144"/>
        <v>124.25271845389275</v>
      </c>
      <c r="X210" s="6">
        <f t="shared" si="120"/>
        <v>0.1032359849777508</v>
      </c>
      <c r="Z210" s="8">
        <f t="shared" si="145"/>
        <v>124.5816781429406</v>
      </c>
      <c r="AA210" s="6">
        <f t="shared" si="121"/>
        <v>0.10615680772578066</v>
      </c>
      <c r="AC210" s="24">
        <f t="shared" si="146"/>
        <v>123.23658848006737</v>
      </c>
      <c r="AD210" s="6">
        <f t="shared" si="122"/>
        <v>9.421379885186211E-2</v>
      </c>
      <c r="AF210" s="8">
        <f t="shared" si="147"/>
        <v>121.16844132092294</v>
      </c>
      <c r="AG210" s="6">
        <f t="shared" si="123"/>
        <v>7.5850785176275512E-2</v>
      </c>
      <c r="AH210" s="9"/>
      <c r="AI210" s="9"/>
      <c r="AJ210" s="9"/>
      <c r="AK210" s="9"/>
      <c r="AL210" s="8">
        <f t="shared" si="148"/>
        <v>165.7193999740272</v>
      </c>
      <c r="AM210" s="6">
        <f t="shared" si="124"/>
        <v>8.8232540252887407E-3</v>
      </c>
      <c r="AO210" s="8">
        <f t="shared" si="149"/>
        <v>167.27228069569816</v>
      </c>
      <c r="AP210" s="6">
        <f t="shared" si="125"/>
        <v>1.8276475452561364E-2</v>
      </c>
      <c r="AR210" s="24">
        <f t="shared" si="150"/>
        <v>167.35426891873868</v>
      </c>
      <c r="AS210" s="6">
        <f t="shared" si="126"/>
        <v>1.8775581929971114E-2</v>
      </c>
      <c r="AU210" s="8">
        <f t="shared" si="151"/>
        <v>166.81966920579205</v>
      </c>
      <c r="AV210" s="6">
        <f t="shared" si="127"/>
        <v>1.5521185509875879E-2</v>
      </c>
      <c r="BB210" s="8">
        <f t="shared" si="152"/>
        <v>-0.43378582333176507</v>
      </c>
      <c r="BC210" s="8">
        <f t="shared" si="128"/>
        <v>122.80280265673561</v>
      </c>
      <c r="BD210" s="6">
        <f t="shared" si="129"/>
        <v>10.177108656735612</v>
      </c>
      <c r="BF210" s="8">
        <f t="shared" si="153"/>
        <v>-1.3055282022005188</v>
      </c>
      <c r="BG210" s="8">
        <f t="shared" si="130"/>
        <v>121.93106027786685</v>
      </c>
      <c r="BH210" s="6">
        <f t="shared" si="131"/>
        <v>9.3053662778668524</v>
      </c>
      <c r="BI210" s="16"/>
      <c r="BJ210" s="8">
        <f t="shared" si="154"/>
        <v>-2.631663902844446</v>
      </c>
      <c r="BK210" s="8">
        <f t="shared" si="132"/>
        <v>120.60492457722292</v>
      </c>
      <c r="BL210" s="6">
        <f t="shared" si="133"/>
        <v>7.9792305772229213</v>
      </c>
      <c r="BM210" s="17"/>
      <c r="BN210" s="8">
        <f t="shared" si="155"/>
        <v>-2.709064523757053</v>
      </c>
      <c r="BO210" s="8">
        <f t="shared" si="134"/>
        <v>120.52752395631032</v>
      </c>
      <c r="BP210" s="6">
        <f t="shared" si="135"/>
        <v>7.9018299563103227</v>
      </c>
      <c r="BQ210" s="9"/>
      <c r="BR210" s="9"/>
      <c r="BS210" s="9"/>
      <c r="BT210" s="9"/>
      <c r="BU210" s="8">
        <f t="shared" si="156"/>
        <v>0.41484487479400056</v>
      </c>
      <c r="BV210" s="8">
        <f t="shared" si="136"/>
        <v>167.76911379353268</v>
      </c>
      <c r="BW210" s="6">
        <f t="shared" si="137"/>
        <v>3.499109793532682</v>
      </c>
      <c r="BY210" s="8">
        <f t="shared" si="157"/>
        <v>7.9576804715782878E-2</v>
      </c>
      <c r="BZ210" s="8">
        <f t="shared" si="138"/>
        <v>167.43384572345445</v>
      </c>
      <c r="CA210" s="6">
        <f t="shared" si="139"/>
        <v>3.1638417234544534</v>
      </c>
      <c r="CB210" s="16"/>
      <c r="CC210" s="8">
        <f t="shared" si="158"/>
        <v>-0.58680418879362739</v>
      </c>
      <c r="CD210" s="8">
        <f t="shared" si="140"/>
        <v>166.76746472994506</v>
      </c>
      <c r="CE210" s="6">
        <f t="shared" si="141"/>
        <v>2.4974607299450611</v>
      </c>
      <c r="CF210" s="17"/>
      <c r="CG210" s="8">
        <f t="shared" si="159"/>
        <v>-0.72997581729559446</v>
      </c>
      <c r="CH210" s="8">
        <f t="shared" si="142"/>
        <v>166.6242931014431</v>
      </c>
      <c r="CI210" s="6">
        <f t="shared" si="143"/>
        <v>2.3542891014431007</v>
      </c>
      <c r="CJ210" s="16"/>
      <c r="CK210" s="17"/>
      <c r="CL210" s="15"/>
      <c r="CM210" s="16"/>
      <c r="CN210" s="17"/>
      <c r="CO210" s="15"/>
      <c r="CP210" s="16"/>
      <c r="CQ210" s="17"/>
      <c r="CR210" s="15"/>
      <c r="CS210" s="16"/>
      <c r="CT210" s="17"/>
      <c r="CU210" s="15"/>
      <c r="CV210" s="16"/>
      <c r="CW210" s="17"/>
      <c r="CX210" s="15"/>
      <c r="CY210" s="16"/>
      <c r="CZ210" s="17"/>
      <c r="DA210" s="15"/>
      <c r="DB210" s="16"/>
      <c r="DC210" s="17"/>
      <c r="DD210" s="15"/>
      <c r="DE210" s="16"/>
      <c r="DF210" s="17"/>
    </row>
    <row r="211" spans="1:110" x14ac:dyDescent="0.2">
      <c r="A211" s="3">
        <v>44083</v>
      </c>
      <c r="B211" s="4">
        <v>210</v>
      </c>
      <c r="C211" s="1">
        <v>117.117943</v>
      </c>
      <c r="D211" s="2">
        <v>176940500</v>
      </c>
      <c r="E211" s="1">
        <v>165.75</v>
      </c>
      <c r="F211" s="2">
        <v>2807500</v>
      </c>
      <c r="W211" s="8">
        <f t="shared" si="144"/>
        <v>122.15985405219206</v>
      </c>
      <c r="X211" s="6">
        <f t="shared" si="120"/>
        <v>4.3049860021807787E-2</v>
      </c>
      <c r="Z211" s="8">
        <f t="shared" si="145"/>
        <v>120.63620337577019</v>
      </c>
      <c r="AA211" s="6">
        <f t="shared" si="121"/>
        <v>3.0040319063409412E-2</v>
      </c>
      <c r="AC211" s="24">
        <f t="shared" si="146"/>
        <v>117.93114124003368</v>
      </c>
      <c r="AD211" s="6">
        <f t="shared" si="122"/>
        <v>6.9434129323265627E-3</v>
      </c>
      <c r="AF211" s="8">
        <f t="shared" si="147"/>
        <v>114.33424346418458</v>
      </c>
      <c r="AG211" s="6">
        <f t="shared" si="123"/>
        <v>2.3768343812317603E-2</v>
      </c>
      <c r="AH211" s="9"/>
      <c r="AI211" s="9"/>
      <c r="AJ211" s="9"/>
      <c r="AK211" s="9"/>
      <c r="AL211" s="8">
        <f t="shared" si="148"/>
        <v>165.45850869870233</v>
      </c>
      <c r="AM211" s="6">
        <f t="shared" si="124"/>
        <v>1.7586202189904573E-3</v>
      </c>
      <c r="AO211" s="8">
        <f t="shared" si="149"/>
        <v>166.28152938611777</v>
      </c>
      <c r="AP211" s="6">
        <f t="shared" si="125"/>
        <v>3.206813792565719E-3</v>
      </c>
      <c r="AR211" s="24">
        <f t="shared" si="150"/>
        <v>165.81213645936936</v>
      </c>
      <c r="AS211" s="6">
        <f t="shared" si="126"/>
        <v>3.7488059951345783E-4</v>
      </c>
      <c r="AU211" s="8">
        <f t="shared" si="151"/>
        <v>164.77993704115841</v>
      </c>
      <c r="AV211" s="6">
        <f t="shared" si="127"/>
        <v>5.8525668708391855E-3</v>
      </c>
      <c r="BB211" s="8">
        <f t="shared" si="152"/>
        <v>-1.4081181066721493</v>
      </c>
      <c r="BC211" s="8">
        <f t="shared" si="128"/>
        <v>116.52302313336153</v>
      </c>
      <c r="BD211" s="6">
        <f t="shared" si="129"/>
        <v>0.59491986663846319</v>
      </c>
      <c r="BF211" s="8">
        <f t="shared" si="153"/>
        <v>-2.6255014846854641</v>
      </c>
      <c r="BG211" s="8">
        <f t="shared" si="130"/>
        <v>115.30563975534822</v>
      </c>
      <c r="BH211" s="6">
        <f t="shared" si="131"/>
        <v>1.8123032446517726</v>
      </c>
      <c r="BI211" s="16"/>
      <c r="BJ211" s="8">
        <f t="shared" si="154"/>
        <v>-4.3963609053893444</v>
      </c>
      <c r="BK211" s="8">
        <f t="shared" si="132"/>
        <v>113.53478033464434</v>
      </c>
      <c r="BL211" s="6">
        <f t="shared" si="133"/>
        <v>3.5831626653556583</v>
      </c>
      <c r="BM211" s="17"/>
      <c r="BN211" s="8">
        <f t="shared" si="155"/>
        <v>-4.9938813140804905</v>
      </c>
      <c r="BO211" s="8">
        <f t="shared" si="134"/>
        <v>112.93725992595319</v>
      </c>
      <c r="BP211" s="6">
        <f t="shared" si="135"/>
        <v>4.1806830740468115</v>
      </c>
      <c r="BQ211" s="9"/>
      <c r="BR211" s="9"/>
      <c r="BS211" s="9"/>
      <c r="BT211" s="9"/>
      <c r="BU211" s="8">
        <f t="shared" si="156"/>
        <v>2.3449407961335045E-2</v>
      </c>
      <c r="BV211" s="8">
        <f t="shared" si="136"/>
        <v>165.83558586733068</v>
      </c>
      <c r="BW211" s="6">
        <f t="shared" si="137"/>
        <v>8.5585867330678411E-2</v>
      </c>
      <c r="BY211" s="8">
        <f t="shared" si="157"/>
        <v>-0.45558725243230347</v>
      </c>
      <c r="BZ211" s="8">
        <f t="shared" si="138"/>
        <v>165.35654920693705</v>
      </c>
      <c r="CA211" s="6">
        <f t="shared" si="139"/>
        <v>0.39345079306295361</v>
      </c>
      <c r="CB211" s="16"/>
      <c r="CC211" s="8">
        <f t="shared" si="158"/>
        <v>-1.2173208473735893</v>
      </c>
      <c r="CD211" s="8">
        <f t="shared" si="140"/>
        <v>164.59481561199576</v>
      </c>
      <c r="CE211" s="6">
        <f t="shared" si="141"/>
        <v>1.1551843880042441</v>
      </c>
      <c r="CF211" s="17"/>
      <c r="CG211" s="8">
        <f t="shared" si="159"/>
        <v>-1.4446736623204792</v>
      </c>
      <c r="CH211" s="8">
        <f t="shared" si="142"/>
        <v>164.36746279704889</v>
      </c>
      <c r="CI211" s="6">
        <f t="shared" si="143"/>
        <v>1.3825372029511129</v>
      </c>
      <c r="CJ211" s="16"/>
      <c r="CK211" s="17"/>
      <c r="CL211" s="15"/>
      <c r="CM211" s="16"/>
      <c r="CN211" s="17"/>
      <c r="CO211" s="15"/>
      <c r="CP211" s="16"/>
      <c r="CQ211" s="17"/>
      <c r="CR211" s="15"/>
      <c r="CS211" s="16"/>
      <c r="CT211" s="17"/>
      <c r="CU211" s="15"/>
      <c r="CV211" s="16"/>
      <c r="CW211" s="17"/>
      <c r="CX211" s="15"/>
      <c r="CY211" s="16"/>
      <c r="CZ211" s="17"/>
      <c r="DA211" s="15"/>
      <c r="DB211" s="16"/>
      <c r="DC211" s="17"/>
      <c r="DD211" s="15"/>
      <c r="DE211" s="16"/>
      <c r="DF211" s="17"/>
    </row>
    <row r="212" spans="1:110" x14ac:dyDescent="0.2">
      <c r="A212" s="3">
        <v>44084</v>
      </c>
      <c r="B212" s="4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  <c r="W212" s="8">
        <f t="shared" si="144"/>
        <v>121.25231006279749</v>
      </c>
      <c r="X212" s="6">
        <f t="shared" si="120"/>
        <v>7.023966082387989E-2</v>
      </c>
      <c r="Z212" s="8">
        <f t="shared" si="145"/>
        <v>119.47517745176603</v>
      </c>
      <c r="AA212" s="6">
        <f t="shared" si="121"/>
        <v>5.4553709753056338E-2</v>
      </c>
      <c r="AC212" s="24">
        <f t="shared" si="146"/>
        <v>117.52454212001683</v>
      </c>
      <c r="AD212" s="6">
        <f t="shared" si="122"/>
        <v>3.7336328123286744E-2</v>
      </c>
      <c r="AF212" s="8">
        <f t="shared" si="147"/>
        <v>116.56120309283692</v>
      </c>
      <c r="AG212" s="6">
        <f t="shared" si="123"/>
        <v>2.8833367370015552E-2</v>
      </c>
      <c r="AH212" s="9"/>
      <c r="AI212" s="9"/>
      <c r="AJ212" s="9"/>
      <c r="AK212" s="9"/>
      <c r="AL212" s="8">
        <f t="shared" si="148"/>
        <v>165.51097713293592</v>
      </c>
      <c r="AM212" s="6">
        <f t="shared" si="124"/>
        <v>7.5544719225545303E-3</v>
      </c>
      <c r="AO212" s="8">
        <f t="shared" si="149"/>
        <v>166.10612468869891</v>
      </c>
      <c r="AP212" s="6">
        <f t="shared" si="125"/>
        <v>1.1177455676563522E-2</v>
      </c>
      <c r="AR212" s="24">
        <f t="shared" si="150"/>
        <v>165.78106822968468</v>
      </c>
      <c r="AS212" s="6">
        <f t="shared" si="126"/>
        <v>9.1986619156877707E-3</v>
      </c>
      <c r="AU212" s="8">
        <f t="shared" si="151"/>
        <v>165.55598740823166</v>
      </c>
      <c r="AV212" s="6">
        <f t="shared" si="127"/>
        <v>7.8284737135068082E-3</v>
      </c>
      <c r="BB212" s="8">
        <f t="shared" si="152"/>
        <v>-1.2078143093410894</v>
      </c>
      <c r="BC212" s="8">
        <f t="shared" si="128"/>
        <v>116.31672781067574</v>
      </c>
      <c r="BD212" s="6">
        <f t="shared" si="129"/>
        <v>3.0221878106757458</v>
      </c>
      <c r="BF212" s="8">
        <f t="shared" si="153"/>
        <v>-1.8932637043448213</v>
      </c>
      <c r="BG212" s="8">
        <f t="shared" si="130"/>
        <v>115.63127841567201</v>
      </c>
      <c r="BH212" s="6">
        <f t="shared" si="131"/>
        <v>2.3367384156720163</v>
      </c>
      <c r="BI212" s="16"/>
      <c r="BJ212" s="8">
        <f t="shared" si="154"/>
        <v>-1.7631181270434979</v>
      </c>
      <c r="BK212" s="8">
        <f t="shared" si="132"/>
        <v>115.76142399297333</v>
      </c>
      <c r="BL212" s="6">
        <f t="shared" si="133"/>
        <v>2.4668839929733366</v>
      </c>
      <c r="BM212" s="17"/>
      <c r="BN212" s="8">
        <f t="shared" si="155"/>
        <v>-0.95707298330448665</v>
      </c>
      <c r="BO212" s="8">
        <f t="shared" si="134"/>
        <v>116.56746913671235</v>
      </c>
      <c r="BP212" s="6">
        <f t="shared" si="135"/>
        <v>3.2729291367123494</v>
      </c>
      <c r="BQ212" s="9"/>
      <c r="BR212" s="9"/>
      <c r="BS212" s="9"/>
      <c r="BT212" s="9"/>
      <c r="BU212" s="8">
        <f t="shared" si="156"/>
        <v>1.2545880432132474E-2</v>
      </c>
      <c r="BV212" s="8">
        <f t="shared" si="136"/>
        <v>165.79361411011681</v>
      </c>
      <c r="BW212" s="6">
        <f t="shared" si="137"/>
        <v>1.523610110116806</v>
      </c>
      <c r="BY212" s="8">
        <f t="shared" si="157"/>
        <v>-0.31549597492558695</v>
      </c>
      <c r="BZ212" s="8">
        <f t="shared" si="138"/>
        <v>165.46557225475908</v>
      </c>
      <c r="CA212" s="6">
        <f t="shared" si="139"/>
        <v>1.1955682547590811</v>
      </c>
      <c r="CB212" s="16"/>
      <c r="CC212" s="8">
        <f t="shared" si="158"/>
        <v>-0.43439411969890768</v>
      </c>
      <c r="CD212" s="8">
        <f t="shared" si="140"/>
        <v>165.34667410998577</v>
      </c>
      <c r="CE212" s="6">
        <f t="shared" si="141"/>
        <v>1.0766701099857698</v>
      </c>
      <c r="CF212" s="17"/>
      <c r="CG212" s="8">
        <f t="shared" si="159"/>
        <v>-0.20070088160097399</v>
      </c>
      <c r="CH212" s="8">
        <f t="shared" si="142"/>
        <v>165.58036734808371</v>
      </c>
      <c r="CI212" s="6">
        <f t="shared" si="143"/>
        <v>1.3103633480837118</v>
      </c>
      <c r="CJ212" s="16"/>
      <c r="CK212" s="17"/>
      <c r="CL212" s="15"/>
      <c r="CM212" s="16"/>
      <c r="CN212" s="17"/>
      <c r="CO212" s="15"/>
      <c r="CP212" s="16"/>
      <c r="CQ212" s="17"/>
      <c r="CR212" s="15"/>
      <c r="CS212" s="16"/>
      <c r="CT212" s="17"/>
      <c r="CU212" s="15"/>
      <c r="CV212" s="16"/>
      <c r="CW212" s="17"/>
      <c r="CX212" s="15"/>
      <c r="CY212" s="16"/>
      <c r="CZ212" s="17"/>
      <c r="DA212" s="15"/>
      <c r="DB212" s="16"/>
      <c r="DC212" s="17"/>
      <c r="DD212" s="15"/>
      <c r="DE212" s="16"/>
      <c r="DF212" s="17"/>
    </row>
    <row r="213" spans="1:110" x14ac:dyDescent="0.2">
      <c r="A213" s="3">
        <v>44085</v>
      </c>
      <c r="B213" s="4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  <c r="W213" s="8">
        <f t="shared" si="144"/>
        <v>119.81991145149395</v>
      </c>
      <c r="X213" s="6">
        <f t="shared" si="120"/>
        <v>7.1666334441157484E-2</v>
      </c>
      <c r="Z213" s="8">
        <f t="shared" si="145"/>
        <v>117.43556709268323</v>
      </c>
      <c r="AA213" s="6">
        <f t="shared" si="121"/>
        <v>5.0340817270444545E-2</v>
      </c>
      <c r="AC213" s="24">
        <f t="shared" si="146"/>
        <v>115.40954106000842</v>
      </c>
      <c r="AD213" s="6">
        <f t="shared" si="122"/>
        <v>3.2220090376084122E-2</v>
      </c>
      <c r="AF213" s="8">
        <f t="shared" si="147"/>
        <v>113.94787261856737</v>
      </c>
      <c r="AG213" s="6">
        <f t="shared" si="123"/>
        <v>1.9146963866208726E-2</v>
      </c>
      <c r="AH213" s="9"/>
      <c r="AI213" s="9"/>
      <c r="AJ213" s="9"/>
      <c r="AK213" s="9"/>
      <c r="AL213" s="8">
        <f t="shared" si="148"/>
        <v>165.28760196900748</v>
      </c>
      <c r="AM213" s="6">
        <f t="shared" si="124"/>
        <v>6.9834487950907777E-3</v>
      </c>
      <c r="AO213" s="8">
        <f t="shared" si="149"/>
        <v>165.50020486142824</v>
      </c>
      <c r="AP213" s="6">
        <f t="shared" si="125"/>
        <v>5.7061709563848888E-3</v>
      </c>
      <c r="AR213" s="24">
        <f t="shared" si="150"/>
        <v>165.02553611484234</v>
      </c>
      <c r="AS213" s="6">
        <f t="shared" si="126"/>
        <v>8.5578907229277822E-3</v>
      </c>
      <c r="AU213" s="8">
        <f t="shared" si="151"/>
        <v>164.52720068164632</v>
      </c>
      <c r="AV213" s="6">
        <f t="shared" si="127"/>
        <v>1.1551795452142159E-2</v>
      </c>
      <c r="BB213" s="8">
        <f t="shared" si="152"/>
        <v>-1.3892516594745534</v>
      </c>
      <c r="BC213" s="8">
        <f t="shared" si="128"/>
        <v>114.02028940053387</v>
      </c>
      <c r="BD213" s="6">
        <f t="shared" si="129"/>
        <v>2.2131834005338646</v>
      </c>
      <c r="BF213" s="8">
        <f t="shared" si="153"/>
        <v>-1.9664370317138054</v>
      </c>
      <c r="BG213" s="8">
        <f t="shared" si="130"/>
        <v>113.44310402829461</v>
      </c>
      <c r="BH213" s="6">
        <f t="shared" si="131"/>
        <v>1.6359980282946083</v>
      </c>
      <c r="BI213" s="16"/>
      <c r="BJ213" s="8">
        <f t="shared" si="154"/>
        <v>-1.9953608628003399</v>
      </c>
      <c r="BK213" s="8">
        <f t="shared" si="132"/>
        <v>113.41418019720808</v>
      </c>
      <c r="BL213" s="6">
        <f t="shared" si="133"/>
        <v>1.6070741972080782</v>
      </c>
      <c r="BM213" s="17"/>
      <c r="BN213" s="8">
        <f t="shared" si="155"/>
        <v>-1.9760496908039393</v>
      </c>
      <c r="BO213" s="8">
        <f t="shared" si="134"/>
        <v>113.43349136920449</v>
      </c>
      <c r="BP213" s="6">
        <f t="shared" si="135"/>
        <v>1.6263853692044847</v>
      </c>
      <c r="BQ213" s="9"/>
      <c r="BR213" s="9"/>
      <c r="BS213" s="9"/>
      <c r="BT213" s="9"/>
      <c r="BU213" s="8">
        <f t="shared" si="156"/>
        <v>-0.1410697186227618</v>
      </c>
      <c r="BV213" s="8">
        <f t="shared" si="136"/>
        <v>164.88446639621958</v>
      </c>
      <c r="BW213" s="6">
        <f t="shared" si="137"/>
        <v>1.5655306037804166</v>
      </c>
      <c r="BY213" s="8">
        <f t="shared" si="157"/>
        <v>-0.46070790109811505</v>
      </c>
      <c r="BZ213" s="8">
        <f t="shared" si="138"/>
        <v>164.56482821374422</v>
      </c>
      <c r="CA213" s="6">
        <f t="shared" si="139"/>
        <v>1.8851687862557753</v>
      </c>
      <c r="CB213" s="16"/>
      <c r="CC213" s="8">
        <f t="shared" si="158"/>
        <v>-0.64634519649357225</v>
      </c>
      <c r="CD213" s="8">
        <f t="shared" si="140"/>
        <v>164.37919091834877</v>
      </c>
      <c r="CE213" s="6">
        <f t="shared" si="141"/>
        <v>2.0708060816512273</v>
      </c>
      <c r="CF213" s="17"/>
      <c r="CG213" s="8">
        <f t="shared" si="159"/>
        <v>-0.68895236685337502</v>
      </c>
      <c r="CH213" s="8">
        <f t="shared" si="142"/>
        <v>164.33658374798895</v>
      </c>
      <c r="CI213" s="6">
        <f t="shared" si="143"/>
        <v>2.1134132520110427</v>
      </c>
      <c r="CJ213" s="16"/>
      <c r="CK213" s="17"/>
      <c r="CL213" s="15"/>
      <c r="CM213" s="16"/>
      <c r="CN213" s="17"/>
      <c r="CO213" s="15"/>
      <c r="CP213" s="16"/>
      <c r="CQ213" s="17"/>
      <c r="CR213" s="15"/>
      <c r="CS213" s="16"/>
      <c r="CT213" s="17"/>
      <c r="CU213" s="15"/>
      <c r="CV213" s="16"/>
      <c r="CW213" s="17"/>
      <c r="CX213" s="15"/>
      <c r="CY213" s="16"/>
      <c r="CZ213" s="17"/>
      <c r="DA213" s="15"/>
      <c r="DB213" s="16"/>
      <c r="DC213" s="17"/>
      <c r="DD213" s="15"/>
      <c r="DE213" s="16"/>
      <c r="DF213" s="17"/>
    </row>
    <row r="214" spans="1:110" x14ac:dyDescent="0.2">
      <c r="A214" s="3">
        <v>44088</v>
      </c>
      <c r="B214" s="4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  <c r="W214" s="8">
        <f t="shared" si="144"/>
        <v>118.37760647022505</v>
      </c>
      <c r="X214" s="6">
        <f t="shared" si="120"/>
        <v>2.7928566483427883E-2</v>
      </c>
      <c r="Z214" s="8">
        <f t="shared" si="145"/>
        <v>115.57817493209777</v>
      </c>
      <c r="AA214" s="6">
        <f t="shared" si="121"/>
        <v>3.6197826368862211E-3</v>
      </c>
      <c r="AC214" s="24">
        <f t="shared" si="146"/>
        <v>113.60832353000421</v>
      </c>
      <c r="AD214" s="6">
        <f t="shared" si="122"/>
        <v>1.34853657802572E-2</v>
      </c>
      <c r="AF214" s="8">
        <f t="shared" si="147"/>
        <v>112.23525932371348</v>
      </c>
      <c r="AG214" s="6">
        <f t="shared" si="123"/>
        <v>2.54083296190061E-2</v>
      </c>
      <c r="AH214" s="9"/>
      <c r="AI214" s="9"/>
      <c r="AJ214" s="9"/>
      <c r="AK214" s="9"/>
      <c r="AL214" s="8">
        <f t="shared" si="148"/>
        <v>165.49683307458616</v>
      </c>
      <c r="AM214" s="6">
        <f t="shared" si="124"/>
        <v>1.7648055486233615E-2</v>
      </c>
      <c r="AO214" s="8">
        <f t="shared" si="149"/>
        <v>165.81363626715691</v>
      </c>
      <c r="AP214" s="6">
        <f t="shared" si="125"/>
        <v>1.5767583053810794E-2</v>
      </c>
      <c r="AR214" s="24">
        <f t="shared" si="150"/>
        <v>165.73776655742117</v>
      </c>
      <c r="AS214" s="6">
        <f t="shared" si="126"/>
        <v>1.6217928571026892E-2</v>
      </c>
      <c r="AU214" s="8">
        <f t="shared" si="151"/>
        <v>166.06543773632924</v>
      </c>
      <c r="AV214" s="6">
        <f t="shared" si="127"/>
        <v>1.4272946218304779E-2</v>
      </c>
      <c r="BB214" s="8">
        <f t="shared" si="152"/>
        <v>-1.4716448335804846</v>
      </c>
      <c r="BC214" s="8">
        <f t="shared" si="128"/>
        <v>112.13667869642373</v>
      </c>
      <c r="BD214" s="6">
        <f t="shared" si="129"/>
        <v>3.0246373035762701</v>
      </c>
      <c r="BF214" s="8">
        <f t="shared" si="153"/>
        <v>-1.9119145961496384</v>
      </c>
      <c r="BG214" s="8">
        <f t="shared" si="130"/>
        <v>111.69640893385457</v>
      </c>
      <c r="BH214" s="6">
        <f t="shared" si="131"/>
        <v>3.4649070661454289</v>
      </c>
      <c r="BI214" s="16"/>
      <c r="BJ214" s="8">
        <f t="shared" si="154"/>
        <v>-1.8672262631548935</v>
      </c>
      <c r="BK214" s="8">
        <f t="shared" si="132"/>
        <v>111.74109726684932</v>
      </c>
      <c r="BL214" s="6">
        <f t="shared" si="133"/>
        <v>3.4202187331506764</v>
      </c>
      <c r="BM214" s="17"/>
      <c r="BN214" s="8">
        <f t="shared" si="155"/>
        <v>-1.8221973893001766</v>
      </c>
      <c r="BO214" s="8">
        <f t="shared" si="134"/>
        <v>111.78612614070404</v>
      </c>
      <c r="BP214" s="6">
        <f t="shared" si="135"/>
        <v>3.3751898592959577</v>
      </c>
      <c r="BQ214" s="9"/>
      <c r="BR214" s="9"/>
      <c r="BS214" s="9"/>
      <c r="BT214" s="9"/>
      <c r="BU214" s="8">
        <f t="shared" si="156"/>
        <v>2.9590313617556291E-2</v>
      </c>
      <c r="BV214" s="8">
        <f t="shared" si="136"/>
        <v>165.76735687103871</v>
      </c>
      <c r="BW214" s="6">
        <f t="shared" si="137"/>
        <v>2.7026441289612819</v>
      </c>
      <c r="BY214" s="8">
        <f t="shared" si="157"/>
        <v>-7.3638247684723629E-2</v>
      </c>
      <c r="BZ214" s="8">
        <f t="shared" si="138"/>
        <v>165.66412830973644</v>
      </c>
      <c r="CA214" s="6">
        <f t="shared" si="139"/>
        <v>2.8058726902635556</v>
      </c>
      <c r="CB214" s="16"/>
      <c r="CC214" s="8">
        <f t="shared" si="158"/>
        <v>0.25031472529421234</v>
      </c>
      <c r="CD214" s="8">
        <f t="shared" si="140"/>
        <v>165.98808128271537</v>
      </c>
      <c r="CE214" s="6">
        <f t="shared" si="141"/>
        <v>2.4819197172846259</v>
      </c>
      <c r="CF214" s="17"/>
      <c r="CG214" s="8">
        <f t="shared" si="159"/>
        <v>0.54408850544696419</v>
      </c>
      <c r="CH214" s="8">
        <f t="shared" si="142"/>
        <v>166.28185506286812</v>
      </c>
      <c r="CI214" s="6">
        <f t="shared" si="143"/>
        <v>2.1881459371318783</v>
      </c>
      <c r="CJ214" s="16"/>
      <c r="CK214" s="17"/>
      <c r="CL214" s="15"/>
      <c r="CM214" s="16"/>
      <c r="CN214" s="17"/>
      <c r="CO214" s="15"/>
      <c r="CP214" s="16"/>
      <c r="CQ214" s="17"/>
      <c r="CR214" s="15"/>
      <c r="CS214" s="16"/>
      <c r="CT214" s="17"/>
      <c r="CU214" s="15"/>
      <c r="CV214" s="16"/>
      <c r="CW214" s="17"/>
      <c r="CX214" s="15"/>
      <c r="CY214" s="16"/>
      <c r="CZ214" s="17"/>
      <c r="DA214" s="15"/>
      <c r="DB214" s="16"/>
      <c r="DC214" s="17"/>
      <c r="DD214" s="15"/>
      <c r="DE214" s="16"/>
      <c r="DF214" s="17"/>
    </row>
    <row r="215" spans="1:110" x14ac:dyDescent="0.2">
      <c r="A215" s="3">
        <v>44089</v>
      </c>
      <c r="B215" s="4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  <c r="W215" s="8">
        <f t="shared" si="144"/>
        <v>117.79867418558455</v>
      </c>
      <c r="X215" s="6">
        <f t="shared" si="120"/>
        <v>2.1307799925427657E-2</v>
      </c>
      <c r="Z215" s="8">
        <f t="shared" si="145"/>
        <v>115.4406114845055</v>
      </c>
      <c r="AA215" s="6">
        <f t="shared" si="121"/>
        <v>8.6353053126525124E-4</v>
      </c>
      <c r="AC215" s="24">
        <f t="shared" si="146"/>
        <v>114.38481976500211</v>
      </c>
      <c r="AD215" s="6">
        <f t="shared" si="122"/>
        <v>8.2901235797030459E-3</v>
      </c>
      <c r="AF215" s="8">
        <f t="shared" si="147"/>
        <v>114.5761046647427</v>
      </c>
      <c r="AG215" s="6">
        <f t="shared" si="123"/>
        <v>6.6316943871533585E-3</v>
      </c>
      <c r="AH215" s="9"/>
      <c r="AI215" s="9"/>
      <c r="AJ215" s="9"/>
      <c r="AK215" s="9"/>
      <c r="AL215" s="8">
        <f t="shared" si="148"/>
        <v>166.03200330116067</v>
      </c>
      <c r="AM215" s="6">
        <f t="shared" si="124"/>
        <v>1.3475933799236669E-2</v>
      </c>
      <c r="AO215" s="8">
        <f t="shared" si="149"/>
        <v>166.69023662899511</v>
      </c>
      <c r="AP215" s="6">
        <f t="shared" si="125"/>
        <v>9.5648624023191176E-3</v>
      </c>
      <c r="AR215" s="24">
        <f t="shared" si="150"/>
        <v>167.10388377871058</v>
      </c>
      <c r="AS215" s="6">
        <f t="shared" si="126"/>
        <v>7.1070659534653831E-3</v>
      </c>
      <c r="AU215" s="8">
        <f t="shared" si="151"/>
        <v>167.98908834726583</v>
      </c>
      <c r="AV215" s="6">
        <f t="shared" si="127"/>
        <v>1.8473835246109252E-3</v>
      </c>
      <c r="BB215" s="8">
        <f t="shared" si="152"/>
        <v>-1.0220166198648091</v>
      </c>
      <c r="BC215" s="8">
        <f t="shared" si="128"/>
        <v>113.36280314513729</v>
      </c>
      <c r="BD215" s="6">
        <f t="shared" si="129"/>
        <v>1.9782078548627027</v>
      </c>
      <c r="BF215" s="8">
        <f t="shared" si="153"/>
        <v>-1.0247390218709529</v>
      </c>
      <c r="BG215" s="8">
        <f t="shared" si="130"/>
        <v>113.36008074313115</v>
      </c>
      <c r="BH215" s="6">
        <f t="shared" si="131"/>
        <v>1.9809302568688452</v>
      </c>
      <c r="BI215" s="16"/>
      <c r="BJ215" s="8">
        <f t="shared" si="154"/>
        <v>-0.12236941437405435</v>
      </c>
      <c r="BK215" s="8">
        <f t="shared" si="132"/>
        <v>114.26245035062806</v>
      </c>
      <c r="BL215" s="6">
        <f t="shared" si="133"/>
        <v>1.0785606493719371</v>
      </c>
      <c r="BM215" s="17"/>
      <c r="BN215" s="8">
        <f t="shared" si="155"/>
        <v>0.46465300008212462</v>
      </c>
      <c r="BO215" s="8">
        <f t="shared" si="134"/>
        <v>114.84947276508423</v>
      </c>
      <c r="BP215" s="6">
        <f t="shared" si="135"/>
        <v>0.49153823491576532</v>
      </c>
      <c r="BQ215" s="9"/>
      <c r="BR215" s="9"/>
      <c r="BS215" s="9"/>
      <c r="BT215" s="9"/>
      <c r="BU215" s="8">
        <f t="shared" si="156"/>
        <v>0.29689569515192787</v>
      </c>
      <c r="BV215" s="8">
        <f t="shared" si="136"/>
        <v>167.40077947386251</v>
      </c>
      <c r="BW215" s="6">
        <f t="shared" si="137"/>
        <v>0.89922352613749013</v>
      </c>
      <c r="BY215" s="8">
        <f t="shared" si="157"/>
        <v>0.40148105707674192</v>
      </c>
      <c r="BZ215" s="8">
        <f t="shared" si="138"/>
        <v>167.50536483578733</v>
      </c>
      <c r="CA215" s="6">
        <f t="shared" si="139"/>
        <v>0.79463816421267097</v>
      </c>
      <c r="CB215" s="16"/>
      <c r="CC215" s="8">
        <f t="shared" si="158"/>
        <v>0.98674437265104575</v>
      </c>
      <c r="CD215" s="8">
        <f t="shared" si="140"/>
        <v>168.09062815136161</v>
      </c>
      <c r="CE215" s="6">
        <f t="shared" si="141"/>
        <v>0.20937484863839018</v>
      </c>
      <c r="CF215" s="17"/>
      <c r="CG215" s="8">
        <f t="shared" si="159"/>
        <v>1.2674737753883203</v>
      </c>
      <c r="CH215" s="8">
        <f t="shared" si="142"/>
        <v>168.37135755409889</v>
      </c>
      <c r="CI215" s="6">
        <f t="shared" si="143"/>
        <v>7.1354554098888912E-2</v>
      </c>
      <c r="CJ215" s="16"/>
      <c r="CK215" s="17"/>
      <c r="CL215" s="15"/>
      <c r="CM215" s="16"/>
      <c r="CN215" s="17"/>
      <c r="CO215" s="15"/>
      <c r="CP215" s="16"/>
      <c r="CQ215" s="17"/>
      <c r="CR215" s="15"/>
      <c r="CS215" s="16"/>
      <c r="CT215" s="17"/>
      <c r="CU215" s="15"/>
      <c r="CV215" s="16"/>
      <c r="CW215" s="17"/>
      <c r="CX215" s="15"/>
      <c r="CY215" s="16"/>
      <c r="CZ215" s="17"/>
      <c r="DA215" s="15"/>
      <c r="DB215" s="16"/>
      <c r="DC215" s="17"/>
      <c r="DD215" s="15"/>
      <c r="DE215" s="16"/>
      <c r="DF215" s="17"/>
    </row>
    <row r="216" spans="1:110" x14ac:dyDescent="0.2">
      <c r="A216" s="3">
        <v>44090</v>
      </c>
      <c r="B216" s="4">
        <v>215</v>
      </c>
      <c r="C216" s="1">
        <v>111.936882</v>
      </c>
      <c r="D216" s="2">
        <v>154679000</v>
      </c>
      <c r="E216" s="1">
        <v>170</v>
      </c>
      <c r="F216" s="2">
        <v>3152000</v>
      </c>
      <c r="W216" s="8">
        <f t="shared" si="144"/>
        <v>117.35629481217933</v>
      </c>
      <c r="X216" s="6">
        <f t="shared" si="120"/>
        <v>4.8414898783578152E-2</v>
      </c>
      <c r="Z216" s="8">
        <f t="shared" si="145"/>
        <v>115.40774332461868</v>
      </c>
      <c r="AA216" s="6">
        <f t="shared" si="121"/>
        <v>3.1007307534425353E-2</v>
      </c>
      <c r="AC216" s="24">
        <f t="shared" si="146"/>
        <v>114.86291538250106</v>
      </c>
      <c r="AD216" s="6">
        <f t="shared" si="122"/>
        <v>2.6140029364951051E-2</v>
      </c>
      <c r="AF216" s="8">
        <f t="shared" si="147"/>
        <v>115.18802973294854</v>
      </c>
      <c r="AG216" s="6">
        <f t="shared" si="123"/>
        <v>2.9044472874888001E-2</v>
      </c>
      <c r="AH216" s="9"/>
      <c r="AI216" s="9"/>
      <c r="AJ216" s="9"/>
      <c r="AK216" s="9"/>
      <c r="AL216" s="8">
        <f t="shared" si="148"/>
        <v>166.44024324695175</v>
      </c>
      <c r="AM216" s="6">
        <f t="shared" si="124"/>
        <v>2.0939745606166165E-2</v>
      </c>
      <c r="AO216" s="8">
        <f t="shared" si="149"/>
        <v>167.22145953142672</v>
      </c>
      <c r="AP216" s="6">
        <f t="shared" si="125"/>
        <v>1.6344355697489901E-2</v>
      </c>
      <c r="AR216" s="24">
        <f t="shared" si="150"/>
        <v>167.70194338935528</v>
      </c>
      <c r="AS216" s="6">
        <f t="shared" si="126"/>
        <v>1.3517980062616008E-2</v>
      </c>
      <c r="AU216" s="8">
        <f t="shared" si="151"/>
        <v>168.23782006945316</v>
      </c>
      <c r="AV216" s="6">
        <f t="shared" si="127"/>
        <v>1.0365764297334329E-2</v>
      </c>
      <c r="BB216" s="8">
        <f t="shared" si="152"/>
        <v>-0.72199417239205699</v>
      </c>
      <c r="BC216" s="8">
        <f t="shared" si="128"/>
        <v>114.140921210109</v>
      </c>
      <c r="BD216" s="6">
        <f t="shared" si="129"/>
        <v>2.2040392101090021</v>
      </c>
      <c r="BF216" s="8">
        <f t="shared" si="153"/>
        <v>-0.52880359087888451</v>
      </c>
      <c r="BG216" s="8">
        <f t="shared" si="130"/>
        <v>114.33411179162218</v>
      </c>
      <c r="BH216" s="6">
        <f t="shared" si="131"/>
        <v>2.3972297916221805</v>
      </c>
      <c r="BI216" s="16"/>
      <c r="BJ216" s="8">
        <f t="shared" si="154"/>
        <v>0.27393750666212935</v>
      </c>
      <c r="BK216" s="8">
        <f t="shared" si="132"/>
        <v>115.13685288916319</v>
      </c>
      <c r="BL216" s="6">
        <f t="shared" si="133"/>
        <v>3.1999708891631968</v>
      </c>
      <c r="BM216" s="17"/>
      <c r="BN216" s="8">
        <f t="shared" si="155"/>
        <v>0.47648250340893206</v>
      </c>
      <c r="BO216" s="8">
        <f t="shared" si="134"/>
        <v>115.33939788590999</v>
      </c>
      <c r="BP216" s="6">
        <f t="shared" si="135"/>
        <v>3.4025158859099918</v>
      </c>
      <c r="BQ216" s="9"/>
      <c r="BR216" s="9"/>
      <c r="BS216" s="9"/>
      <c r="BT216" s="9"/>
      <c r="BU216" s="8">
        <f t="shared" si="156"/>
        <v>0.35712847825048166</v>
      </c>
      <c r="BV216" s="8">
        <f t="shared" si="136"/>
        <v>168.05907186760575</v>
      </c>
      <c r="BW216" s="6">
        <f t="shared" si="137"/>
        <v>1.940928132394248</v>
      </c>
      <c r="BY216" s="8">
        <f t="shared" si="157"/>
        <v>0.46635197975416698</v>
      </c>
      <c r="BZ216" s="8">
        <f t="shared" si="138"/>
        <v>168.16829536910944</v>
      </c>
      <c r="CA216" s="6">
        <f t="shared" si="139"/>
        <v>1.831704630890556</v>
      </c>
      <c r="CB216" s="16"/>
      <c r="CC216" s="8">
        <f t="shared" si="158"/>
        <v>0.73021242972685529</v>
      </c>
      <c r="CD216" s="8">
        <f t="shared" si="140"/>
        <v>168.43215581908214</v>
      </c>
      <c r="CE216" s="6">
        <f t="shared" si="141"/>
        <v>1.5678441809178594</v>
      </c>
      <c r="CF216" s="17"/>
      <c r="CG216" s="8">
        <f t="shared" si="159"/>
        <v>0.67838931041393158</v>
      </c>
      <c r="CH216" s="8">
        <f t="shared" si="142"/>
        <v>168.38033269976921</v>
      </c>
      <c r="CI216" s="6">
        <f t="shared" si="143"/>
        <v>1.6196673002307875</v>
      </c>
      <c r="CJ216" s="16"/>
      <c r="CK216" s="17"/>
      <c r="CL216" s="15"/>
      <c r="CM216" s="16"/>
      <c r="CN216" s="17"/>
      <c r="CO216" s="15"/>
      <c r="CP216" s="16"/>
      <c r="CQ216" s="17"/>
      <c r="CR216" s="15"/>
      <c r="CS216" s="16"/>
      <c r="CT216" s="17"/>
      <c r="CU216" s="15"/>
      <c r="CV216" s="16"/>
      <c r="CW216" s="17"/>
      <c r="CX216" s="15"/>
      <c r="CY216" s="16"/>
      <c r="CZ216" s="17"/>
      <c r="DA216" s="15"/>
      <c r="DB216" s="16"/>
      <c r="DC216" s="17"/>
      <c r="DD216" s="15"/>
      <c r="DE216" s="16"/>
      <c r="DF216" s="17"/>
    </row>
    <row r="217" spans="1:110" x14ac:dyDescent="0.2">
      <c r="A217" s="3">
        <v>44091</v>
      </c>
      <c r="B217" s="4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  <c r="W217" s="8">
        <f t="shared" si="144"/>
        <v>116.38080050598705</v>
      </c>
      <c r="X217" s="6">
        <f t="shared" si="120"/>
        <v>5.6566859727288824E-2</v>
      </c>
      <c r="Z217" s="8">
        <f t="shared" si="145"/>
        <v>114.2623590874945</v>
      </c>
      <c r="AA217" s="6">
        <f t="shared" si="121"/>
        <v>3.7334520824982051E-2</v>
      </c>
      <c r="AC217" s="24">
        <f t="shared" si="146"/>
        <v>113.39989869125053</v>
      </c>
      <c r="AD217" s="6">
        <f t="shared" si="122"/>
        <v>2.950464623624547E-2</v>
      </c>
      <c r="AF217" s="8">
        <f t="shared" si="147"/>
        <v>112.58711154658971</v>
      </c>
      <c r="AG217" s="6">
        <f t="shared" si="123"/>
        <v>2.2125731867832864E-2</v>
      </c>
      <c r="AH217" s="9"/>
      <c r="AI217" s="9"/>
      <c r="AJ217" s="9"/>
      <c r="AK217" s="9"/>
      <c r="AL217" s="8">
        <f t="shared" si="148"/>
        <v>167.08099946250044</v>
      </c>
      <c r="AM217" s="6">
        <f t="shared" si="124"/>
        <v>1.9132303710395589E-2</v>
      </c>
      <c r="AO217" s="8">
        <f t="shared" si="149"/>
        <v>168.13837788605588</v>
      </c>
      <c r="AP217" s="6">
        <f t="shared" si="125"/>
        <v>1.2924845401218252E-2</v>
      </c>
      <c r="AR217" s="24">
        <f t="shared" si="150"/>
        <v>168.85097169467764</v>
      </c>
      <c r="AS217" s="6">
        <f t="shared" si="126"/>
        <v>8.7414837400980917E-3</v>
      </c>
      <c r="AU217" s="8">
        <f t="shared" si="151"/>
        <v>169.64756401389062</v>
      </c>
      <c r="AV217" s="6">
        <f t="shared" si="127"/>
        <v>4.0649994268486282E-3</v>
      </c>
      <c r="BB217" s="8">
        <f t="shared" si="152"/>
        <v>-0.87019867616375168</v>
      </c>
      <c r="BC217" s="8">
        <f t="shared" si="128"/>
        <v>112.52970001508677</v>
      </c>
      <c r="BD217" s="6">
        <f t="shared" si="129"/>
        <v>2.3797370150867749</v>
      </c>
      <c r="BF217" s="8">
        <f t="shared" si="153"/>
        <v>-0.83709391400152766</v>
      </c>
      <c r="BG217" s="8">
        <f t="shared" si="130"/>
        <v>112.562804777249</v>
      </c>
      <c r="BH217" s="6">
        <f t="shared" si="131"/>
        <v>2.4128417772489996</v>
      </c>
      <c r="BI217" s="16"/>
      <c r="BJ217" s="8">
        <f t="shared" si="154"/>
        <v>-0.87245226396022613</v>
      </c>
      <c r="BK217" s="8">
        <f t="shared" si="132"/>
        <v>112.5274464272903</v>
      </c>
      <c r="BL217" s="6">
        <f t="shared" si="133"/>
        <v>2.3774834272903007</v>
      </c>
      <c r="BM217" s="17"/>
      <c r="BN217" s="8">
        <f t="shared" si="155"/>
        <v>-1.2302767878913949</v>
      </c>
      <c r="BO217" s="8">
        <f t="shared" si="134"/>
        <v>112.16962190335913</v>
      </c>
      <c r="BP217" s="6">
        <f t="shared" si="135"/>
        <v>2.0196589033591295</v>
      </c>
      <c r="BQ217" s="9"/>
      <c r="BR217" s="9"/>
      <c r="BS217" s="9"/>
      <c r="BT217" s="9"/>
      <c r="BU217" s="8">
        <f t="shared" si="156"/>
        <v>0.51550844366485749</v>
      </c>
      <c r="BV217" s="8">
        <f t="shared" si="136"/>
        <v>169.3664801383425</v>
      </c>
      <c r="BW217" s="6">
        <f t="shared" si="137"/>
        <v>0.97351586165751769</v>
      </c>
      <c r="BY217" s="8">
        <f t="shared" si="157"/>
        <v>0.69163516719167095</v>
      </c>
      <c r="BZ217" s="8">
        <f t="shared" si="138"/>
        <v>169.5426068618693</v>
      </c>
      <c r="CA217" s="6">
        <f t="shared" si="139"/>
        <v>0.79738913813071122</v>
      </c>
      <c r="CB217" s="16"/>
      <c r="CC217" s="8">
        <f t="shared" si="158"/>
        <v>1.0066309076198889</v>
      </c>
      <c r="CD217" s="8">
        <f t="shared" si="140"/>
        <v>169.85760260229753</v>
      </c>
      <c r="CE217" s="6">
        <f t="shared" si="141"/>
        <v>0.4823933977024808</v>
      </c>
      <c r="CF217" s="17"/>
      <c r="CG217" s="8">
        <f t="shared" si="159"/>
        <v>1.0925516259333492</v>
      </c>
      <c r="CH217" s="8">
        <f t="shared" si="142"/>
        <v>169.94352332061098</v>
      </c>
      <c r="CI217" s="6">
        <f t="shared" si="143"/>
        <v>0.39647267938903497</v>
      </c>
      <c r="CJ217" s="16"/>
      <c r="CK217" s="17"/>
      <c r="CL217" s="15"/>
      <c r="CM217" s="16"/>
      <c r="CN217" s="17"/>
      <c r="CO217" s="15"/>
      <c r="CP217" s="16"/>
      <c r="CQ217" s="17"/>
      <c r="CR217" s="15"/>
      <c r="CS217" s="16"/>
      <c r="CT217" s="17"/>
      <c r="CU217" s="15"/>
      <c r="CV217" s="16"/>
      <c r="CW217" s="17"/>
      <c r="CX217" s="15"/>
      <c r="CY217" s="16"/>
      <c r="CZ217" s="17"/>
      <c r="DA217" s="15"/>
      <c r="DB217" s="16"/>
      <c r="DC217" s="17"/>
      <c r="DD217" s="15"/>
      <c r="DE217" s="16"/>
      <c r="DF217" s="17"/>
    </row>
    <row r="218" spans="1:110" x14ac:dyDescent="0.2">
      <c r="A218" s="3">
        <v>44092</v>
      </c>
      <c r="B218" s="4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  <c r="W218" s="8">
        <f t="shared" si="144"/>
        <v>115.25924975490939</v>
      </c>
      <c r="X218" s="6">
        <f t="shared" si="120"/>
        <v>8.0663623995668371E-2</v>
      </c>
      <c r="Z218" s="8">
        <f t="shared" si="145"/>
        <v>112.90526837862132</v>
      </c>
      <c r="AA218" s="6">
        <f t="shared" si="121"/>
        <v>5.8592839652310907E-2</v>
      </c>
      <c r="AC218" s="24">
        <f t="shared" si="146"/>
        <v>111.77493084562526</v>
      </c>
      <c r="AD218" s="6">
        <f t="shared" si="122"/>
        <v>4.7994864588762419E-2</v>
      </c>
      <c r="AF218" s="8">
        <f t="shared" si="147"/>
        <v>110.63739270931794</v>
      </c>
      <c r="AG218" s="6">
        <f t="shared" si="123"/>
        <v>3.7329377112233067E-2</v>
      </c>
      <c r="AH218" s="9"/>
      <c r="AI218" s="9"/>
      <c r="AJ218" s="9"/>
      <c r="AK218" s="9"/>
      <c r="AL218" s="8">
        <f t="shared" si="148"/>
        <v>167.66761883925037</v>
      </c>
      <c r="AM218" s="6">
        <f t="shared" si="124"/>
        <v>6.1196098346678104E-3</v>
      </c>
      <c r="AO218" s="8">
        <f t="shared" si="149"/>
        <v>168.86491186365743</v>
      </c>
      <c r="AP218" s="6">
        <f t="shared" si="125"/>
        <v>9.7756293177307879E-4</v>
      </c>
      <c r="AR218" s="24">
        <f t="shared" si="150"/>
        <v>169.59548384733881</v>
      </c>
      <c r="AS218" s="6">
        <f t="shared" si="126"/>
        <v>5.3081616079626607E-3</v>
      </c>
      <c r="AU218" s="8">
        <f t="shared" si="151"/>
        <v>170.20150960277812</v>
      </c>
      <c r="AV218" s="6">
        <f t="shared" si="127"/>
        <v>8.9004898013016615E-3</v>
      </c>
      <c r="BB218" s="8">
        <f t="shared" si="152"/>
        <v>-1.0211525100560541</v>
      </c>
      <c r="BC218" s="8">
        <f t="shared" si="128"/>
        <v>110.75377833556921</v>
      </c>
      <c r="BD218" s="6">
        <f t="shared" si="129"/>
        <v>4.0977873355692083</v>
      </c>
      <c r="BF218" s="8">
        <f t="shared" si="153"/>
        <v>-1.0970923114373605</v>
      </c>
      <c r="BG218" s="8">
        <f t="shared" si="130"/>
        <v>110.6778385341879</v>
      </c>
      <c r="BH218" s="6">
        <f t="shared" si="131"/>
        <v>4.0218475341878985</v>
      </c>
      <c r="BI218" s="16"/>
      <c r="BJ218" s="8">
        <f t="shared" si="154"/>
        <v>-1.369112547859151</v>
      </c>
      <c r="BK218" s="8">
        <f t="shared" si="132"/>
        <v>110.40581829776612</v>
      </c>
      <c r="BL218" s="6">
        <f t="shared" si="133"/>
        <v>3.7498272977661173</v>
      </c>
      <c r="BM218" s="17"/>
      <c r="BN218" s="8">
        <f t="shared" si="155"/>
        <v>-1.5776049186971997</v>
      </c>
      <c r="BO218" s="8">
        <f t="shared" si="134"/>
        <v>110.19732592692806</v>
      </c>
      <c r="BP218" s="6">
        <f t="shared" si="135"/>
        <v>3.5413349269280587</v>
      </c>
      <c r="BQ218" s="9"/>
      <c r="BR218" s="9"/>
      <c r="BS218" s="9"/>
      <c r="BT218" s="9"/>
      <c r="BU218" s="8">
        <f t="shared" si="156"/>
        <v>0.56130918546412056</v>
      </c>
      <c r="BV218" s="8">
        <f t="shared" si="136"/>
        <v>170.15679303280294</v>
      </c>
      <c r="BW218" s="6">
        <f t="shared" si="137"/>
        <v>1.4567960328029415</v>
      </c>
      <c r="BY218" s="8">
        <f t="shared" si="157"/>
        <v>0.70908457239660649</v>
      </c>
      <c r="BZ218" s="8">
        <f t="shared" si="138"/>
        <v>170.30456841973543</v>
      </c>
      <c r="CA218" s="6">
        <f t="shared" si="139"/>
        <v>1.6045714197354357</v>
      </c>
      <c r="CB218" s="16"/>
      <c r="CC218" s="8">
        <f t="shared" si="158"/>
        <v>0.83363252934713628</v>
      </c>
      <c r="CD218" s="8">
        <f t="shared" si="140"/>
        <v>170.42911637668595</v>
      </c>
      <c r="CE218" s="6">
        <f t="shared" si="141"/>
        <v>1.7291193766859578</v>
      </c>
      <c r="CF218" s="17"/>
      <c r="CG218" s="8">
        <f t="shared" si="159"/>
        <v>0.78627688945383412</v>
      </c>
      <c r="CH218" s="8">
        <f t="shared" si="142"/>
        <v>170.38176073679264</v>
      </c>
      <c r="CI218" s="6">
        <f t="shared" si="143"/>
        <v>1.6817637367926466</v>
      </c>
      <c r="CJ218" s="16"/>
      <c r="CK218" s="17"/>
      <c r="CL218" s="15"/>
      <c r="CM218" s="16"/>
      <c r="CN218" s="17"/>
      <c r="CO218" s="15"/>
      <c r="CP218" s="16"/>
      <c r="CQ218" s="17"/>
      <c r="CR218" s="15"/>
      <c r="CS218" s="16"/>
      <c r="CT218" s="17"/>
      <c r="CU218" s="15"/>
      <c r="CV218" s="16"/>
      <c r="CW218" s="17"/>
      <c r="CX218" s="15"/>
      <c r="CY218" s="16"/>
      <c r="CZ218" s="17"/>
      <c r="DA218" s="15"/>
      <c r="DB218" s="16"/>
      <c r="DC218" s="17"/>
      <c r="DD218" s="15"/>
      <c r="DE218" s="16"/>
      <c r="DF218" s="17"/>
    </row>
    <row r="219" spans="1:110" x14ac:dyDescent="0.2">
      <c r="A219" s="3">
        <v>44095</v>
      </c>
      <c r="B219" s="4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  <c r="W219" s="8">
        <f t="shared" si="144"/>
        <v>113.7106631790257</v>
      </c>
      <c r="X219" s="6">
        <f t="shared" si="120"/>
        <v>3.4764199571750629E-2</v>
      </c>
      <c r="Z219" s="8">
        <f t="shared" si="145"/>
        <v>110.84300684367628</v>
      </c>
      <c r="AA219" s="6">
        <f t="shared" si="121"/>
        <v>8.6685984246275844E-3</v>
      </c>
      <c r="AC219" s="24">
        <f t="shared" si="146"/>
        <v>109.21546092281264</v>
      </c>
      <c r="AD219" s="6">
        <f t="shared" si="122"/>
        <v>6.1420288726316743E-3</v>
      </c>
      <c r="AF219" s="8">
        <f t="shared" si="147"/>
        <v>107.45227134186359</v>
      </c>
      <c r="AG219" s="6">
        <f t="shared" si="123"/>
        <v>2.2187010094414945E-2</v>
      </c>
      <c r="AH219" s="9"/>
      <c r="AI219" s="9"/>
      <c r="AJ219" s="9"/>
      <c r="AK219" s="9"/>
      <c r="AL219" s="8">
        <f t="shared" si="148"/>
        <v>167.85344690818533</v>
      </c>
      <c r="AM219" s="6">
        <f t="shared" si="124"/>
        <v>4.0177555363903585E-2</v>
      </c>
      <c r="AO219" s="8">
        <f t="shared" si="149"/>
        <v>168.81048995865046</v>
      </c>
      <c r="AP219" s="6">
        <f t="shared" si="125"/>
        <v>4.6108292676407876E-2</v>
      </c>
      <c r="AR219" s="24">
        <f t="shared" si="150"/>
        <v>169.1477404236694</v>
      </c>
      <c r="AS219" s="6">
        <f t="shared" si="126"/>
        <v>4.8198213203572426E-2</v>
      </c>
      <c r="AU219" s="8">
        <f t="shared" si="151"/>
        <v>169.00029952055561</v>
      </c>
      <c r="AV219" s="6">
        <f t="shared" si="127"/>
        <v>4.7284530934983464E-2</v>
      </c>
      <c r="BB219" s="8">
        <f t="shared" si="152"/>
        <v>-1.3288159926073684</v>
      </c>
      <c r="BC219" s="8">
        <f t="shared" si="128"/>
        <v>107.88664493020526</v>
      </c>
      <c r="BD219" s="6">
        <f t="shared" si="129"/>
        <v>2.0037660697947359</v>
      </c>
      <c r="BF219" s="8">
        <f t="shared" si="153"/>
        <v>-1.5796769231911978</v>
      </c>
      <c r="BG219" s="8">
        <f t="shared" si="130"/>
        <v>107.63578399962144</v>
      </c>
      <c r="BH219" s="6">
        <f t="shared" si="131"/>
        <v>2.2546270003785622</v>
      </c>
      <c r="BI219" s="16"/>
      <c r="BJ219" s="8">
        <f t="shared" si="154"/>
        <v>-2.1547484153284437</v>
      </c>
      <c r="BK219" s="8">
        <f t="shared" si="132"/>
        <v>107.0607125074842</v>
      </c>
      <c r="BL219" s="6">
        <f t="shared" si="133"/>
        <v>2.8296984925158029</v>
      </c>
      <c r="BM219" s="17"/>
      <c r="BN219" s="8">
        <f t="shared" si="155"/>
        <v>-2.4416461223187733</v>
      </c>
      <c r="BO219" s="8">
        <f t="shared" si="134"/>
        <v>106.77381480049387</v>
      </c>
      <c r="BP219" s="6">
        <f t="shared" si="135"/>
        <v>3.1165961995061338</v>
      </c>
      <c r="BQ219" s="9"/>
      <c r="BR219" s="9"/>
      <c r="BS219" s="9"/>
      <c r="BT219" s="9"/>
      <c r="BU219" s="8">
        <f t="shared" si="156"/>
        <v>0.35949866363741484</v>
      </c>
      <c r="BV219" s="8">
        <f t="shared" si="136"/>
        <v>169.50723908730683</v>
      </c>
      <c r="BW219" s="6">
        <f t="shared" si="137"/>
        <v>8.1372440873068399</v>
      </c>
      <c r="BY219" s="8">
        <f t="shared" si="157"/>
        <v>0.3273313336948217</v>
      </c>
      <c r="BZ219" s="8">
        <f t="shared" si="138"/>
        <v>169.47507175736422</v>
      </c>
      <c r="CA219" s="6">
        <f t="shared" si="139"/>
        <v>8.1050767573642304</v>
      </c>
      <c r="CB219" s="16"/>
      <c r="CC219" s="8">
        <f t="shared" si="158"/>
        <v>-1.2075599643782964E-2</v>
      </c>
      <c r="CD219" s="8">
        <f t="shared" si="140"/>
        <v>169.13566482402561</v>
      </c>
      <c r="CE219" s="6">
        <f t="shared" si="141"/>
        <v>7.7656698240256219</v>
      </c>
      <c r="CF219" s="17"/>
      <c r="CG219" s="8">
        <f t="shared" si="159"/>
        <v>-0.299660986094619</v>
      </c>
      <c r="CH219" s="8">
        <f t="shared" si="142"/>
        <v>168.8480794375748</v>
      </c>
      <c r="CI219" s="6">
        <f t="shared" si="143"/>
        <v>7.4780844375748075</v>
      </c>
      <c r="CJ219" s="16"/>
      <c r="CK219" s="17"/>
      <c r="CL219" s="15"/>
      <c r="CM219" s="16"/>
      <c r="CN219" s="17"/>
      <c r="CO219" s="15"/>
      <c r="CP219" s="16"/>
      <c r="CQ219" s="17"/>
      <c r="CR219" s="15"/>
      <c r="CS219" s="16"/>
      <c r="CT219" s="17"/>
      <c r="CU219" s="15"/>
      <c r="CV219" s="16"/>
      <c r="CW219" s="17"/>
      <c r="CX219" s="15"/>
      <c r="CY219" s="16"/>
      <c r="CZ219" s="17"/>
      <c r="DA219" s="15"/>
      <c r="DB219" s="16"/>
      <c r="DC219" s="17"/>
      <c r="DD219" s="15"/>
      <c r="DE219" s="16"/>
      <c r="DF219" s="17"/>
    </row>
    <row r="220" spans="1:110" x14ac:dyDescent="0.2">
      <c r="A220" s="3">
        <v>44096</v>
      </c>
      <c r="B220" s="4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  <c r="W220" s="8">
        <f t="shared" si="144"/>
        <v>113.02301778680109</v>
      </c>
      <c r="X220" s="6">
        <f t="shared" si="120"/>
        <v>1.2592887702353676E-2</v>
      </c>
      <c r="Z220" s="8">
        <f t="shared" si="145"/>
        <v>110.5286502152631</v>
      </c>
      <c r="AA220" s="6">
        <f t="shared" si="121"/>
        <v>9.7545855089812058E-3</v>
      </c>
      <c r="AC220" s="24">
        <f t="shared" si="146"/>
        <v>109.55293596140632</v>
      </c>
      <c r="AD220" s="6">
        <f t="shared" si="122"/>
        <v>1.8496179329709667E-2</v>
      </c>
      <c r="AF220" s="8">
        <f t="shared" si="147"/>
        <v>109.40278306837273</v>
      </c>
      <c r="AG220" s="6">
        <f t="shared" si="123"/>
        <v>1.9841425232102333E-2</v>
      </c>
      <c r="AH220" s="9"/>
      <c r="AI220" s="9"/>
      <c r="AJ220" s="9"/>
      <c r="AK220" s="9"/>
      <c r="AL220" s="8">
        <f t="shared" si="148"/>
        <v>166.68642556471198</v>
      </c>
      <c r="AM220" s="6">
        <f t="shared" si="124"/>
        <v>2.4627690786241833E-2</v>
      </c>
      <c r="AO220" s="8">
        <f t="shared" si="149"/>
        <v>166.35512662229581</v>
      </c>
      <c r="AP220" s="6">
        <f t="shared" si="125"/>
        <v>2.2591183799078585E-2</v>
      </c>
      <c r="AR220" s="24">
        <f t="shared" si="150"/>
        <v>165.25886771183468</v>
      </c>
      <c r="AS220" s="6">
        <f t="shared" si="126"/>
        <v>1.5852439284495704E-2</v>
      </c>
      <c r="AU220" s="8">
        <f t="shared" si="151"/>
        <v>162.89605590411111</v>
      </c>
      <c r="AV220" s="6">
        <f t="shared" si="127"/>
        <v>1.3281467507262074E-3</v>
      </c>
      <c r="BB220" s="8">
        <f t="shared" si="152"/>
        <v>-0.99555778636715853</v>
      </c>
      <c r="BC220" s="8">
        <f t="shared" si="128"/>
        <v>108.55737817503916</v>
      </c>
      <c r="BD220" s="6">
        <f t="shared" si="129"/>
        <v>3.060053824960832</v>
      </c>
      <c r="BF220" s="8">
        <f t="shared" si="153"/>
        <v>-0.94701677580218779</v>
      </c>
      <c r="BG220" s="8">
        <f t="shared" si="130"/>
        <v>108.60591918560414</v>
      </c>
      <c r="BH220" s="6">
        <f t="shared" si="131"/>
        <v>3.0115128143958572</v>
      </c>
      <c r="BI220" s="16"/>
      <c r="BJ220" s="8">
        <f t="shared" si="154"/>
        <v>-0.50988093573984161</v>
      </c>
      <c r="BK220" s="8">
        <f t="shared" si="132"/>
        <v>109.04305502566648</v>
      </c>
      <c r="BL220" s="6">
        <f t="shared" si="133"/>
        <v>2.5743769743335179</v>
      </c>
      <c r="BM220" s="17"/>
      <c r="BN220" s="8">
        <f t="shared" si="155"/>
        <v>3.9804992841862008E-3</v>
      </c>
      <c r="BO220" s="8">
        <f t="shared" si="134"/>
        <v>109.5569164606905</v>
      </c>
      <c r="BP220" s="6">
        <f t="shared" si="135"/>
        <v>2.0605155393094918</v>
      </c>
      <c r="BQ220" s="9"/>
      <c r="BR220" s="9"/>
      <c r="BS220" s="9"/>
      <c r="BT220" s="9"/>
      <c r="BU220" s="8">
        <f t="shared" si="156"/>
        <v>-0.49017561145701255</v>
      </c>
      <c r="BV220" s="8">
        <f t="shared" si="136"/>
        <v>164.76869210037768</v>
      </c>
      <c r="BW220" s="6">
        <f t="shared" si="137"/>
        <v>2.0886991003776814</v>
      </c>
      <c r="BY220" s="8">
        <f t="shared" si="157"/>
        <v>-1.0640160013299278</v>
      </c>
      <c r="BZ220" s="8">
        <f t="shared" si="138"/>
        <v>164.19485171050476</v>
      </c>
      <c r="CA220" s="6">
        <f t="shared" si="139"/>
        <v>1.5148587105047682</v>
      </c>
      <c r="CB220" s="16"/>
      <c r="CC220" s="8">
        <f t="shared" si="158"/>
        <v>-2.570761693689803</v>
      </c>
      <c r="CD220" s="8">
        <f t="shared" si="140"/>
        <v>162.68810601814488</v>
      </c>
      <c r="CE220" s="6">
        <f t="shared" si="141"/>
        <v>8.1130181448827443E-3</v>
      </c>
      <c r="CF220" s="17"/>
      <c r="CG220" s="8">
        <f t="shared" si="159"/>
        <v>-3.4581673047459094</v>
      </c>
      <c r="CH220" s="8">
        <f t="shared" si="142"/>
        <v>161.80070040708878</v>
      </c>
      <c r="CI220" s="6">
        <f t="shared" si="143"/>
        <v>0.87929259291121298</v>
      </c>
      <c r="CJ220" s="16"/>
      <c r="CK220" s="17"/>
      <c r="CL220" s="15"/>
      <c r="CM220" s="16"/>
      <c r="CN220" s="17"/>
      <c r="CO220" s="15"/>
      <c r="CP220" s="16"/>
      <c r="CQ220" s="17"/>
      <c r="CR220" s="15"/>
      <c r="CS220" s="16"/>
      <c r="CT220" s="17"/>
      <c r="CU220" s="15"/>
      <c r="CV220" s="16"/>
      <c r="CW220" s="17"/>
      <c r="CX220" s="15"/>
      <c r="CY220" s="16"/>
      <c r="CZ220" s="17"/>
      <c r="DA220" s="15"/>
      <c r="DB220" s="16"/>
      <c r="DC220" s="17"/>
      <c r="DD220" s="15"/>
      <c r="DE220" s="16"/>
      <c r="DF220" s="17"/>
    </row>
    <row r="221" spans="1:110" x14ac:dyDescent="0.2">
      <c r="A221" s="3">
        <v>44097</v>
      </c>
      <c r="B221" s="4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  <c r="W221" s="8">
        <f t="shared" si="144"/>
        <v>112.77001234517689</v>
      </c>
      <c r="X221" s="6">
        <f t="shared" si="120"/>
        <v>5.4560953604072697E-2</v>
      </c>
      <c r="Z221" s="8">
        <f t="shared" si="145"/>
        <v>110.88794820422626</v>
      </c>
      <c r="AA221" s="6">
        <f t="shared" si="121"/>
        <v>3.6960961248393799E-2</v>
      </c>
      <c r="AC221" s="24">
        <f t="shared" si="146"/>
        <v>110.58518398070316</v>
      </c>
      <c r="AD221" s="6">
        <f t="shared" si="122"/>
        <v>3.4129682598725626E-2</v>
      </c>
      <c r="AF221" s="8">
        <f t="shared" si="147"/>
        <v>111.17450221367454</v>
      </c>
      <c r="AG221" s="6">
        <f t="shared" si="123"/>
        <v>3.9640651204779387E-2</v>
      </c>
      <c r="AH221" s="9"/>
      <c r="AI221" s="9"/>
      <c r="AJ221" s="9"/>
      <c r="AK221" s="9"/>
      <c r="AL221" s="8">
        <f t="shared" si="148"/>
        <v>165.96526770306383</v>
      </c>
      <c r="AM221" s="6">
        <f t="shared" si="124"/>
        <v>4.518719704877007E-2</v>
      </c>
      <c r="AO221" s="8">
        <f t="shared" si="149"/>
        <v>165.14233252693819</v>
      </c>
      <c r="AP221" s="6">
        <f t="shared" si="125"/>
        <v>4.0004659027462648E-2</v>
      </c>
      <c r="AR221" s="24">
        <f t="shared" si="150"/>
        <v>163.96943035591732</v>
      </c>
      <c r="AS221" s="6">
        <f t="shared" si="126"/>
        <v>3.2618159734520015E-2</v>
      </c>
      <c r="AU221" s="8">
        <f t="shared" si="151"/>
        <v>162.7232055808222</v>
      </c>
      <c r="AV221" s="6">
        <f t="shared" si="127"/>
        <v>2.4769902098441342E-2</v>
      </c>
      <c r="BB221" s="8">
        <f t="shared" si="152"/>
        <v>-0.58999662523435803</v>
      </c>
      <c r="BC221" s="8">
        <f t="shared" si="128"/>
        <v>109.9951873554688</v>
      </c>
      <c r="BD221" s="6">
        <f t="shared" si="129"/>
        <v>3.0596783554688045</v>
      </c>
      <c r="BF221" s="8">
        <f t="shared" si="153"/>
        <v>-0.29385939341950718</v>
      </c>
      <c r="BG221" s="8">
        <f t="shared" si="130"/>
        <v>110.29132458728365</v>
      </c>
      <c r="BH221" s="6">
        <f t="shared" si="131"/>
        <v>3.3558155872836579</v>
      </c>
      <c r="BI221" s="16"/>
      <c r="BJ221" s="8">
        <f t="shared" si="154"/>
        <v>0.507924174584371</v>
      </c>
      <c r="BK221" s="8">
        <f t="shared" si="132"/>
        <v>111.09310815528754</v>
      </c>
      <c r="BL221" s="6">
        <f t="shared" si="133"/>
        <v>4.1575991552875422</v>
      </c>
      <c r="BM221" s="17"/>
      <c r="BN221" s="8">
        <f t="shared" si="155"/>
        <v>0.90885591689532519</v>
      </c>
      <c r="BO221" s="8">
        <f t="shared" si="134"/>
        <v>111.49403989759848</v>
      </c>
      <c r="BP221" s="6">
        <f t="shared" si="135"/>
        <v>4.5585308975984873</v>
      </c>
      <c r="BQ221" s="9"/>
      <c r="BR221" s="9"/>
      <c r="BS221" s="9"/>
      <c r="BT221" s="9"/>
      <c r="BU221" s="8">
        <f t="shared" si="156"/>
        <v>-0.6500279603490815</v>
      </c>
      <c r="BV221" s="8">
        <f t="shared" si="136"/>
        <v>163.31940239556823</v>
      </c>
      <c r="BW221" s="6">
        <f t="shared" si="137"/>
        <v>4.5294093955682229</v>
      </c>
      <c r="BY221" s="8">
        <f t="shared" si="157"/>
        <v>-1.1384050483437795</v>
      </c>
      <c r="BZ221" s="8">
        <f t="shared" si="138"/>
        <v>162.83102530757355</v>
      </c>
      <c r="CA221" s="6">
        <f t="shared" si="139"/>
        <v>4.0410323075735448</v>
      </c>
      <c r="CB221" s="16"/>
      <c r="CC221" s="8">
        <f t="shared" si="158"/>
        <v>-1.7250876307599889</v>
      </c>
      <c r="CD221" s="8">
        <f t="shared" si="140"/>
        <v>162.24434272515734</v>
      </c>
      <c r="CE221" s="6">
        <f t="shared" si="141"/>
        <v>3.4543497251573285</v>
      </c>
      <c r="CF221" s="17"/>
      <c r="CG221" s="8">
        <f t="shared" si="159"/>
        <v>-1.5496849497767835</v>
      </c>
      <c r="CH221" s="8">
        <f t="shared" si="142"/>
        <v>162.41974540614055</v>
      </c>
      <c r="CI221" s="6">
        <f t="shared" si="143"/>
        <v>3.6297524061405397</v>
      </c>
      <c r="CJ221" s="16"/>
      <c r="CK221" s="17"/>
      <c r="CL221" s="15"/>
      <c r="CM221" s="16"/>
      <c r="CN221" s="17"/>
      <c r="CO221" s="15"/>
      <c r="CP221" s="16"/>
      <c r="CQ221" s="17"/>
      <c r="CR221" s="15"/>
      <c r="CS221" s="16"/>
      <c r="CT221" s="17"/>
      <c r="CU221" s="15"/>
      <c r="CV221" s="16"/>
      <c r="CW221" s="17"/>
      <c r="CX221" s="15"/>
      <c r="CY221" s="16"/>
      <c r="CZ221" s="17"/>
      <c r="DA221" s="15"/>
      <c r="DB221" s="16"/>
      <c r="DC221" s="17"/>
      <c r="DD221" s="15"/>
      <c r="DE221" s="16"/>
      <c r="DF221" s="17"/>
    </row>
    <row r="222" spans="1:110" x14ac:dyDescent="0.2">
      <c r="A222" s="3">
        <v>44098</v>
      </c>
      <c r="B222" s="4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  <c r="W222" s="8">
        <f t="shared" si="144"/>
        <v>111.71980174304505</v>
      </c>
      <c r="X222" s="6">
        <f t="shared" si="120"/>
        <v>3.4120738651993235E-2</v>
      </c>
      <c r="Z222" s="8">
        <f t="shared" si="145"/>
        <v>109.58364326683159</v>
      </c>
      <c r="AA222" s="6">
        <f t="shared" si="121"/>
        <v>1.4347647876372452E-2</v>
      </c>
      <c r="AC222" s="24">
        <f t="shared" si="146"/>
        <v>108.76034649035158</v>
      </c>
      <c r="AD222" s="6">
        <f t="shared" si="122"/>
        <v>6.7269015329310461E-3</v>
      </c>
      <c r="AF222" s="8">
        <f t="shared" si="147"/>
        <v>107.78330764273491</v>
      </c>
      <c r="AG222" s="6">
        <f t="shared" si="123"/>
        <v>2.3169395679769325E-3</v>
      </c>
      <c r="AH222" s="9"/>
      <c r="AI222" s="9"/>
      <c r="AJ222" s="9"/>
      <c r="AK222" s="9"/>
      <c r="AL222" s="8">
        <f t="shared" si="148"/>
        <v>164.67371825651236</v>
      </c>
      <c r="AM222" s="6">
        <f t="shared" si="124"/>
        <v>3.7249454791884788E-2</v>
      </c>
      <c r="AO222" s="8">
        <f t="shared" si="149"/>
        <v>163.04606048304859</v>
      </c>
      <c r="AP222" s="6">
        <f t="shared" si="125"/>
        <v>2.6997137931684796E-2</v>
      </c>
      <c r="AR222" s="24">
        <f t="shared" si="150"/>
        <v>161.37971167795865</v>
      </c>
      <c r="AS222" s="6">
        <f t="shared" si="126"/>
        <v>1.6501113381608822E-2</v>
      </c>
      <c r="AU222" s="8">
        <f t="shared" si="151"/>
        <v>159.57663551616446</v>
      </c>
      <c r="AV222" s="6">
        <f t="shared" si="127"/>
        <v>5.1438683666149947E-3</v>
      </c>
      <c r="BB222" s="8">
        <f t="shared" si="152"/>
        <v>-0.83696479825780323</v>
      </c>
      <c r="BC222" s="8">
        <f t="shared" si="128"/>
        <v>107.92338169209377</v>
      </c>
      <c r="BD222" s="6">
        <f t="shared" si="129"/>
        <v>0.11023330790622765</v>
      </c>
      <c r="BF222" s="8">
        <f t="shared" si="153"/>
        <v>-0.79908216540709254</v>
      </c>
      <c r="BG222" s="8">
        <f t="shared" si="130"/>
        <v>107.96126432494449</v>
      </c>
      <c r="BH222" s="6">
        <f t="shared" si="131"/>
        <v>7.2350675055503189E-2</v>
      </c>
      <c r="BI222" s="16"/>
      <c r="BJ222" s="8">
        <f t="shared" si="154"/>
        <v>-1.0316985242733594</v>
      </c>
      <c r="BK222" s="8">
        <f t="shared" si="132"/>
        <v>107.72864796607823</v>
      </c>
      <c r="BL222" s="6">
        <f t="shared" si="133"/>
        <v>0.30496703392176983</v>
      </c>
      <c r="BM222" s="17"/>
      <c r="BN222" s="8">
        <f t="shared" si="155"/>
        <v>-1.4967942814819548</v>
      </c>
      <c r="BO222" s="8">
        <f t="shared" si="134"/>
        <v>107.26355220886963</v>
      </c>
      <c r="BP222" s="6">
        <f t="shared" si="135"/>
        <v>0.77006279113037124</v>
      </c>
      <c r="BQ222" s="9"/>
      <c r="BR222" s="9"/>
      <c r="BS222" s="9"/>
      <c r="BT222" s="9"/>
      <c r="BU222" s="8">
        <f t="shared" si="156"/>
        <v>-1.0379661038709995</v>
      </c>
      <c r="BV222" s="8">
        <f t="shared" si="136"/>
        <v>160.34174557408767</v>
      </c>
      <c r="BW222" s="6">
        <f t="shared" si="137"/>
        <v>1.5817505740876641</v>
      </c>
      <c r="BY222" s="8">
        <f t="shared" si="157"/>
        <v>-1.6173385461166938</v>
      </c>
      <c r="BZ222" s="8">
        <f t="shared" si="138"/>
        <v>159.76237313184197</v>
      </c>
      <c r="CA222" s="6">
        <f t="shared" si="139"/>
        <v>1.0023781318419651</v>
      </c>
      <c r="CB222" s="16"/>
      <c r="CC222" s="8">
        <f t="shared" si="158"/>
        <v>-2.2957441219111194</v>
      </c>
      <c r="CD222" s="8">
        <f t="shared" si="140"/>
        <v>159.08396755604753</v>
      </c>
      <c r="CE222" s="6">
        <f t="shared" si="141"/>
        <v>0.32397255604752218</v>
      </c>
      <c r="CF222" s="17"/>
      <c r="CG222" s="8">
        <f t="shared" si="159"/>
        <v>-2.4649146305768452</v>
      </c>
      <c r="CH222" s="8">
        <f t="shared" si="142"/>
        <v>158.9147970473818</v>
      </c>
      <c r="CI222" s="6">
        <f t="shared" si="143"/>
        <v>0.15480204738179282</v>
      </c>
      <c r="CJ222" s="16"/>
      <c r="CK222" s="17"/>
      <c r="CL222" s="15"/>
      <c r="CM222" s="16"/>
      <c r="CN222" s="17"/>
      <c r="CO222" s="15"/>
      <c r="CP222" s="16"/>
      <c r="CQ222" s="17"/>
      <c r="CR222" s="15"/>
      <c r="CS222" s="16"/>
      <c r="CT222" s="17"/>
      <c r="CU222" s="15"/>
      <c r="CV222" s="16"/>
      <c r="CW222" s="17"/>
      <c r="CX222" s="15"/>
      <c r="CY222" s="16"/>
      <c r="CZ222" s="17"/>
      <c r="DA222" s="15"/>
      <c r="DB222" s="16"/>
      <c r="DC222" s="17"/>
      <c r="DD222" s="15"/>
      <c r="DE222" s="16"/>
      <c r="DF222" s="17"/>
    </row>
    <row r="223" spans="1:110" x14ac:dyDescent="0.2">
      <c r="A223" s="3">
        <v>44099</v>
      </c>
      <c r="B223" s="4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  <c r="W223" s="8">
        <f t="shared" si="144"/>
        <v>111.05628812929695</v>
      </c>
      <c r="X223" s="6">
        <f t="shared" si="120"/>
        <v>9.1923178157552101E-3</v>
      </c>
      <c r="Z223" s="8">
        <f t="shared" si="145"/>
        <v>109.07213393877714</v>
      </c>
      <c r="AA223" s="6">
        <f t="shared" si="121"/>
        <v>2.6894289020809998E-2</v>
      </c>
      <c r="AC223" s="24">
        <f t="shared" si="146"/>
        <v>108.3969807451758</v>
      </c>
      <c r="AD223" s="6">
        <f t="shared" si="122"/>
        <v>3.2917783792151725E-2</v>
      </c>
      <c r="AF223" s="8">
        <f t="shared" si="147"/>
        <v>107.98355352854699</v>
      </c>
      <c r="AG223" s="6">
        <f t="shared" si="123"/>
        <v>3.6606245464695313E-2</v>
      </c>
      <c r="AH223" s="9"/>
      <c r="AI223" s="9"/>
      <c r="AJ223" s="9"/>
      <c r="AK223" s="9"/>
      <c r="AL223" s="8">
        <f t="shared" si="148"/>
        <v>163.60924807034013</v>
      </c>
      <c r="AM223" s="6">
        <f t="shared" si="124"/>
        <v>1.3123060280666491E-2</v>
      </c>
      <c r="AO223" s="8">
        <f t="shared" si="149"/>
        <v>161.63165887364255</v>
      </c>
      <c r="AP223" s="6">
        <f t="shared" si="125"/>
        <v>8.7716805533911318E-4</v>
      </c>
      <c r="AR223" s="24">
        <f t="shared" si="150"/>
        <v>160.06985333897933</v>
      </c>
      <c r="AS223" s="6">
        <f t="shared" si="126"/>
        <v>8.7940529881132164E-3</v>
      </c>
      <c r="AU223" s="8">
        <f t="shared" si="151"/>
        <v>158.92332310323289</v>
      </c>
      <c r="AV223" s="6">
        <f t="shared" si="127"/>
        <v>1.5893750803754745E-2</v>
      </c>
      <c r="BB223" s="8">
        <f t="shared" si="152"/>
        <v>-0.74224498764139946</v>
      </c>
      <c r="BC223" s="8">
        <f t="shared" si="128"/>
        <v>107.6547357575344</v>
      </c>
      <c r="BD223" s="6">
        <f t="shared" si="129"/>
        <v>4.4318882424656039</v>
      </c>
      <c r="BF223" s="8">
        <f t="shared" si="153"/>
        <v>-0.65529574673076063</v>
      </c>
      <c r="BG223" s="8">
        <f t="shared" si="130"/>
        <v>107.74168499844504</v>
      </c>
      <c r="BH223" s="6">
        <f t="shared" si="131"/>
        <v>4.3449390015549625</v>
      </c>
      <c r="BI223" s="16"/>
      <c r="BJ223" s="8">
        <f t="shared" si="154"/>
        <v>-0.59059889006895971</v>
      </c>
      <c r="BK223" s="8">
        <f t="shared" si="132"/>
        <v>107.80638185510684</v>
      </c>
      <c r="BL223" s="6">
        <f t="shared" si="133"/>
        <v>4.2802421448931653</v>
      </c>
      <c r="BM223" s="17"/>
      <c r="BN223" s="8">
        <f t="shared" si="155"/>
        <v>-0.49937716953252459</v>
      </c>
      <c r="BO223" s="8">
        <f t="shared" si="134"/>
        <v>107.89760357564327</v>
      </c>
      <c r="BP223" s="6">
        <f t="shared" si="135"/>
        <v>4.1890204243567268</v>
      </c>
      <c r="BQ223" s="9"/>
      <c r="BR223" s="9"/>
      <c r="BS223" s="9"/>
      <c r="BT223" s="9"/>
      <c r="BU223" s="8">
        <f t="shared" si="156"/>
        <v>-1.0923445508926646</v>
      </c>
      <c r="BV223" s="8">
        <f t="shared" si="136"/>
        <v>158.97750878808665</v>
      </c>
      <c r="BW223" s="6">
        <f t="shared" si="137"/>
        <v>2.5124962119133443</v>
      </c>
      <c r="BY223" s="8">
        <f t="shared" si="157"/>
        <v>-1.5158700777613618</v>
      </c>
      <c r="BZ223" s="8">
        <f t="shared" si="138"/>
        <v>158.55398326121798</v>
      </c>
      <c r="CA223" s="6">
        <f t="shared" si="139"/>
        <v>2.9360217387820171</v>
      </c>
      <c r="CB223" s="16"/>
      <c r="CC223" s="8">
        <f t="shared" si="158"/>
        <v>-1.645059505176135</v>
      </c>
      <c r="CD223" s="8">
        <f t="shared" si="140"/>
        <v>158.42479383380319</v>
      </c>
      <c r="CE223" s="6">
        <f t="shared" si="141"/>
        <v>3.0652111661968036</v>
      </c>
      <c r="CF223" s="17"/>
      <c r="CG223" s="8">
        <f t="shared" si="159"/>
        <v>-1.4484650939710273</v>
      </c>
      <c r="CH223" s="8">
        <f t="shared" si="142"/>
        <v>158.62138824500829</v>
      </c>
      <c r="CI223" s="6">
        <f t="shared" si="143"/>
        <v>2.8686167549917059</v>
      </c>
      <c r="CJ223" s="16"/>
      <c r="CK223" s="17"/>
      <c r="CL223" s="15"/>
      <c r="CM223" s="16"/>
      <c r="CN223" s="17"/>
      <c r="CO223" s="15"/>
      <c r="CP223" s="16"/>
      <c r="CQ223" s="17"/>
      <c r="CR223" s="15"/>
      <c r="CS223" s="16"/>
      <c r="CT223" s="17"/>
      <c r="CU223" s="15"/>
      <c r="CV223" s="16"/>
      <c r="CW223" s="17"/>
      <c r="CX223" s="15"/>
      <c r="CY223" s="16"/>
      <c r="CZ223" s="17"/>
      <c r="DA223" s="15"/>
      <c r="DB223" s="16"/>
      <c r="DC223" s="17"/>
      <c r="DD223" s="15"/>
      <c r="DE223" s="16"/>
      <c r="DF223" s="17"/>
    </row>
    <row r="224" spans="1:110" x14ac:dyDescent="0.2">
      <c r="A224" s="3">
        <v>44102</v>
      </c>
      <c r="B224" s="4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  <c r="W224" s="8">
        <f t="shared" si="144"/>
        <v>111.2417485860235</v>
      </c>
      <c r="X224" s="6">
        <f t="shared" si="120"/>
        <v>3.0674440475998474E-2</v>
      </c>
      <c r="Z224" s="8">
        <f t="shared" si="145"/>
        <v>110.06691565898066</v>
      </c>
      <c r="AA224" s="6">
        <f t="shared" si="121"/>
        <v>4.0911564566801409E-2</v>
      </c>
      <c r="AC224" s="24">
        <f t="shared" si="146"/>
        <v>110.2418023725879</v>
      </c>
      <c r="AD224" s="6">
        <f t="shared" si="122"/>
        <v>3.9387656828246249E-2</v>
      </c>
      <c r="AF224" s="8">
        <f t="shared" si="147"/>
        <v>111.26600990570941</v>
      </c>
      <c r="AG224" s="6">
        <f t="shared" si="123"/>
        <v>3.0463034977808692E-2</v>
      </c>
      <c r="AH224" s="9"/>
      <c r="AI224" s="9"/>
      <c r="AJ224" s="9"/>
      <c r="AK224" s="9"/>
      <c r="AL224" s="8">
        <f t="shared" si="148"/>
        <v>163.2277843176789</v>
      </c>
      <c r="AM224" s="6">
        <f t="shared" si="124"/>
        <v>8.5775916599774311E-3</v>
      </c>
      <c r="AO224" s="8">
        <f t="shared" si="149"/>
        <v>161.58491309534051</v>
      </c>
      <c r="AP224" s="6">
        <f t="shared" si="125"/>
        <v>1.8556158425750952E-2</v>
      </c>
      <c r="AR224" s="24">
        <f t="shared" si="150"/>
        <v>160.77992916948966</v>
      </c>
      <c r="AS224" s="6">
        <f t="shared" si="126"/>
        <v>2.3445516605659883E-2</v>
      </c>
      <c r="AU224" s="8">
        <f t="shared" si="151"/>
        <v>160.97666862064656</v>
      </c>
      <c r="AV224" s="6">
        <f t="shared" si="127"/>
        <v>2.2250549086515883E-2</v>
      </c>
      <c r="BB224" s="8">
        <f t="shared" si="152"/>
        <v>-0.22483166463069909</v>
      </c>
      <c r="BC224" s="8">
        <f t="shared" si="128"/>
        <v>110.0169707079572</v>
      </c>
      <c r="BD224" s="6">
        <f t="shared" si="129"/>
        <v>4.7450382920428069</v>
      </c>
      <c r="BF224" s="8">
        <f t="shared" si="153"/>
        <v>0.16974298673638416</v>
      </c>
      <c r="BG224" s="8">
        <f t="shared" si="130"/>
        <v>110.41154535932428</v>
      </c>
      <c r="BH224" s="6">
        <f t="shared" si="131"/>
        <v>4.3504636406757271</v>
      </c>
      <c r="BI224" s="16"/>
      <c r="BJ224" s="8">
        <f t="shared" si="154"/>
        <v>1.0167786514685413</v>
      </c>
      <c r="BK224" s="8">
        <f t="shared" si="132"/>
        <v>111.25858102405644</v>
      </c>
      <c r="BL224" s="6">
        <f t="shared" si="133"/>
        <v>3.5034279759435663</v>
      </c>
      <c r="BM224" s="17"/>
      <c r="BN224" s="8">
        <f t="shared" si="155"/>
        <v>1.5635177717787472</v>
      </c>
      <c r="BO224" s="8">
        <f t="shared" si="134"/>
        <v>111.80532014436665</v>
      </c>
      <c r="BP224" s="6">
        <f t="shared" si="135"/>
        <v>2.9566888556333595</v>
      </c>
      <c r="BQ224" s="9"/>
      <c r="BR224" s="9"/>
      <c r="BS224" s="9"/>
      <c r="BT224" s="9"/>
      <c r="BU224" s="8">
        <f t="shared" si="156"/>
        <v>-0.73186047461206494</v>
      </c>
      <c r="BV224" s="8">
        <f t="shared" si="136"/>
        <v>160.0480686948776</v>
      </c>
      <c r="BW224" s="6">
        <f t="shared" si="137"/>
        <v>4.5919303051223892</v>
      </c>
      <c r="BY224" s="8">
        <f t="shared" si="157"/>
        <v>-0.78130792803170213</v>
      </c>
      <c r="BZ224" s="8">
        <f t="shared" si="138"/>
        <v>159.99862124145795</v>
      </c>
      <c r="CA224" s="6">
        <f t="shared" si="139"/>
        <v>4.6413777585420348</v>
      </c>
      <c r="CB224" s="16"/>
      <c r="CC224" s="8">
        <f t="shared" si="158"/>
        <v>-9.0670183623065392E-2</v>
      </c>
      <c r="CD224" s="8">
        <f t="shared" si="140"/>
        <v>160.68925898586659</v>
      </c>
      <c r="CE224" s="6">
        <f t="shared" si="141"/>
        <v>3.9507400141334017</v>
      </c>
      <c r="CF224" s="17"/>
      <c r="CG224" s="8">
        <f t="shared" si="159"/>
        <v>0.45105091957257071</v>
      </c>
      <c r="CH224" s="8">
        <f t="shared" si="142"/>
        <v>161.23098008906223</v>
      </c>
      <c r="CI224" s="6">
        <f t="shared" si="143"/>
        <v>3.4090189109377604</v>
      </c>
      <c r="CJ224" s="16"/>
      <c r="CK224" s="17"/>
      <c r="CL224" s="15"/>
      <c r="CM224" s="16"/>
      <c r="CN224" s="17"/>
      <c r="CO224" s="15"/>
      <c r="CP224" s="16"/>
      <c r="CQ224" s="17"/>
      <c r="CR224" s="15"/>
      <c r="CS224" s="16"/>
      <c r="CT224" s="17"/>
      <c r="CU224" s="15"/>
      <c r="CV224" s="16"/>
      <c r="CW224" s="17"/>
      <c r="CX224" s="15"/>
      <c r="CY224" s="16"/>
      <c r="CZ224" s="17"/>
      <c r="DA224" s="15"/>
      <c r="DB224" s="16"/>
      <c r="DC224" s="17"/>
      <c r="DD224" s="15"/>
      <c r="DE224" s="16"/>
      <c r="DF224" s="17"/>
    </row>
    <row r="225" spans="1:110" x14ac:dyDescent="0.2">
      <c r="A225" s="3">
        <v>44103</v>
      </c>
      <c r="B225" s="4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  <c r="W225" s="8">
        <f t="shared" si="144"/>
        <v>111.87539546053928</v>
      </c>
      <c r="X225" s="6">
        <f t="shared" si="120"/>
        <v>1.7719233509739241E-2</v>
      </c>
      <c r="Z225" s="8">
        <f t="shared" si="145"/>
        <v>111.61629646151704</v>
      </c>
      <c r="AA225" s="6">
        <f t="shared" si="121"/>
        <v>1.9994156984277464E-2</v>
      </c>
      <c r="AC225" s="24">
        <f t="shared" si="146"/>
        <v>112.50190568629395</v>
      </c>
      <c r="AD225" s="6">
        <f t="shared" si="122"/>
        <v>1.2218390878212167E-2</v>
      </c>
      <c r="AF225" s="8">
        <f t="shared" si="147"/>
        <v>114.06280918114189</v>
      </c>
      <c r="AG225" s="6">
        <f t="shared" si="123"/>
        <v>1.4865482196555393E-3</v>
      </c>
      <c r="AH225" s="9"/>
      <c r="AI225" s="9"/>
      <c r="AJ225" s="9"/>
      <c r="AK225" s="9"/>
      <c r="AL225" s="8">
        <f t="shared" si="148"/>
        <v>163.48198296049671</v>
      </c>
      <c r="AM225" s="6">
        <f t="shared" si="124"/>
        <v>6.248933625603084E-3</v>
      </c>
      <c r="AO225" s="8">
        <f t="shared" si="149"/>
        <v>162.59309144387814</v>
      </c>
      <c r="AP225" s="6">
        <f t="shared" si="125"/>
        <v>1.1652201169429654E-2</v>
      </c>
      <c r="AR225" s="24">
        <f t="shared" si="150"/>
        <v>162.70996408474483</v>
      </c>
      <c r="AS225" s="6">
        <f t="shared" si="126"/>
        <v>1.0941772354045587E-2</v>
      </c>
      <c r="AU225" s="8">
        <f t="shared" si="151"/>
        <v>163.90733292412932</v>
      </c>
      <c r="AV225" s="6">
        <f t="shared" si="127"/>
        <v>3.663376659094073E-3</v>
      </c>
      <c r="BB225" s="8">
        <f t="shared" si="152"/>
        <v>0.27215533103665157</v>
      </c>
      <c r="BC225" s="8">
        <f t="shared" si="128"/>
        <v>112.77406101733061</v>
      </c>
      <c r="BD225" s="6">
        <f t="shared" si="129"/>
        <v>1.119439982669391</v>
      </c>
      <c r="BF225" s="8">
        <f t="shared" si="153"/>
        <v>0.85956189463637522</v>
      </c>
      <c r="BG225" s="8">
        <f t="shared" si="130"/>
        <v>113.36146758093032</v>
      </c>
      <c r="BH225" s="6">
        <f t="shared" si="131"/>
        <v>0.53203341906967694</v>
      </c>
      <c r="BI225" s="16"/>
      <c r="BJ225" s="8">
        <f t="shared" si="154"/>
        <v>1.8373729285452998</v>
      </c>
      <c r="BK225" s="8">
        <f t="shared" si="132"/>
        <v>114.33927861483926</v>
      </c>
      <c r="BL225" s="6">
        <f t="shared" si="133"/>
        <v>0.44577761483925826</v>
      </c>
      <c r="BM225" s="17"/>
      <c r="BN225" s="8">
        <f t="shared" si="155"/>
        <v>2.176513048674777</v>
      </c>
      <c r="BO225" s="8">
        <f t="shared" si="134"/>
        <v>114.67841873496873</v>
      </c>
      <c r="BP225" s="6">
        <f t="shared" si="135"/>
        <v>0.78491773496872952</v>
      </c>
      <c r="BQ225" s="9"/>
      <c r="BR225" s="9"/>
      <c r="BS225" s="9"/>
      <c r="BT225" s="9"/>
      <c r="BU225" s="8">
        <f t="shared" si="156"/>
        <v>-0.1994813966386193</v>
      </c>
      <c r="BV225" s="8">
        <f t="shared" si="136"/>
        <v>162.51048268810621</v>
      </c>
      <c r="BW225" s="6">
        <f t="shared" si="137"/>
        <v>1.9995123118937954</v>
      </c>
      <c r="BY225" s="8">
        <f t="shared" si="157"/>
        <v>0.11343521025296355</v>
      </c>
      <c r="BZ225" s="8">
        <f t="shared" si="138"/>
        <v>162.82339929499778</v>
      </c>
      <c r="CA225" s="6">
        <f t="shared" si="139"/>
        <v>1.6865957050022189</v>
      </c>
      <c r="CB225" s="16"/>
      <c r="CC225" s="8">
        <f t="shared" si="158"/>
        <v>1.2429951816365654</v>
      </c>
      <c r="CD225" s="8">
        <f t="shared" si="140"/>
        <v>163.95295926638138</v>
      </c>
      <c r="CE225" s="6">
        <f t="shared" si="141"/>
        <v>0.55703573361861913</v>
      </c>
      <c r="CF225" s="17"/>
      <c r="CG225" s="8">
        <f t="shared" si="159"/>
        <v>1.7525568357732522</v>
      </c>
      <c r="CH225" s="8">
        <f t="shared" si="142"/>
        <v>164.46252092051807</v>
      </c>
      <c r="CI225" s="6">
        <f t="shared" si="143"/>
        <v>4.7474079481929721E-2</v>
      </c>
      <c r="CJ225" s="16"/>
      <c r="CK225" s="17"/>
      <c r="CL225" s="15"/>
      <c r="CM225" s="16"/>
      <c r="CN225" s="17"/>
      <c r="CO225" s="15"/>
      <c r="CP225" s="16"/>
      <c r="CQ225" s="17"/>
      <c r="CR225" s="15"/>
      <c r="CS225" s="16"/>
      <c r="CT225" s="17"/>
      <c r="CU225" s="15"/>
      <c r="CV225" s="16"/>
      <c r="CW225" s="17"/>
      <c r="CX225" s="15"/>
      <c r="CY225" s="16"/>
      <c r="CZ225" s="17"/>
      <c r="DA225" s="15"/>
      <c r="DB225" s="16"/>
      <c r="DC225" s="17"/>
      <c r="DD225" s="15"/>
      <c r="DE225" s="16"/>
      <c r="DF225" s="17"/>
    </row>
    <row r="226" spans="1:110" x14ac:dyDescent="0.2">
      <c r="A226" s="3">
        <v>44104</v>
      </c>
      <c r="B226" s="4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  <c r="W226" s="8">
        <f t="shared" si="144"/>
        <v>112.23865445764221</v>
      </c>
      <c r="X226" s="6">
        <f t="shared" si="120"/>
        <v>2.9165917606006751E-2</v>
      </c>
      <c r="Z226" s="8">
        <f t="shared" si="145"/>
        <v>112.36777395921641</v>
      </c>
      <c r="AA226" s="6">
        <f t="shared" si="121"/>
        <v>2.804906875000714E-2</v>
      </c>
      <c r="AC226" s="24">
        <f t="shared" si="146"/>
        <v>113.19770334314697</v>
      </c>
      <c r="AD226" s="6">
        <f t="shared" si="122"/>
        <v>2.0870403469374153E-2</v>
      </c>
      <c r="AF226" s="8">
        <f t="shared" si="147"/>
        <v>113.92736263622838</v>
      </c>
      <c r="AG226" s="6">
        <f t="shared" si="123"/>
        <v>1.4559047424685671E-2</v>
      </c>
      <c r="AH226" s="9"/>
      <c r="AI226" s="9"/>
      <c r="AJ226" s="9"/>
      <c r="AK226" s="9"/>
      <c r="AL226" s="8">
        <f t="shared" si="148"/>
        <v>163.6670251276073</v>
      </c>
      <c r="AM226" s="6">
        <f t="shared" si="124"/>
        <v>5.7285454508484443E-3</v>
      </c>
      <c r="AO226" s="8">
        <f t="shared" si="149"/>
        <v>163.22566961739835</v>
      </c>
      <c r="AP226" s="6">
        <f t="shared" si="125"/>
        <v>8.4097647420684866E-3</v>
      </c>
      <c r="AR226" s="24">
        <f t="shared" si="150"/>
        <v>163.6099795423724</v>
      </c>
      <c r="AS226" s="6">
        <f t="shared" si="126"/>
        <v>6.0750953863830583E-3</v>
      </c>
      <c r="AU226" s="8">
        <f t="shared" si="151"/>
        <v>164.38946258482588</v>
      </c>
      <c r="AV226" s="6">
        <f t="shared" si="127"/>
        <v>1.3397631604056229E-3</v>
      </c>
      <c r="BB226" s="8">
        <f t="shared" si="152"/>
        <v>0.35688379619992472</v>
      </c>
      <c r="BC226" s="8">
        <f t="shared" si="128"/>
        <v>113.55458713934689</v>
      </c>
      <c r="BD226" s="6">
        <f t="shared" si="129"/>
        <v>2.0559548606531024</v>
      </c>
      <c r="BF226" s="8">
        <f t="shared" si="153"/>
        <v>0.80551969616786701</v>
      </c>
      <c r="BG226" s="8">
        <f t="shared" si="130"/>
        <v>114.00322303931483</v>
      </c>
      <c r="BH226" s="6">
        <f t="shared" si="131"/>
        <v>1.6073189606851628</v>
      </c>
      <c r="BI226" s="16"/>
      <c r="BJ226" s="8">
        <f t="shared" si="154"/>
        <v>1.0839332492283931</v>
      </c>
      <c r="BK226" s="8">
        <f t="shared" si="132"/>
        <v>114.28163659237536</v>
      </c>
      <c r="BL226" s="6">
        <f t="shared" si="133"/>
        <v>1.3289054076246316</v>
      </c>
      <c r="BM226" s="17"/>
      <c r="BN226" s="8">
        <f t="shared" si="155"/>
        <v>0.87348350387162821</v>
      </c>
      <c r="BO226" s="8">
        <f t="shared" si="134"/>
        <v>114.07118684701859</v>
      </c>
      <c r="BP226" s="6">
        <f t="shared" si="135"/>
        <v>1.5393551529814005</v>
      </c>
      <c r="BQ226" s="9"/>
      <c r="BR226" s="9"/>
      <c r="BS226" s="9"/>
      <c r="BT226" s="9"/>
      <c r="BU226" s="8">
        <f t="shared" si="156"/>
        <v>2.0417974214619522E-2</v>
      </c>
      <c r="BV226" s="8">
        <f t="shared" si="136"/>
        <v>163.63039751658701</v>
      </c>
      <c r="BW226" s="6">
        <f t="shared" si="137"/>
        <v>0.97960348341300119</v>
      </c>
      <c r="BY226" s="8">
        <f t="shared" si="157"/>
        <v>0.3730066918865852</v>
      </c>
      <c r="BZ226" s="8">
        <f t="shared" si="138"/>
        <v>163.98298623425899</v>
      </c>
      <c r="CA226" s="6">
        <f t="shared" si="139"/>
        <v>0.62701476574102344</v>
      </c>
      <c r="CB226" s="16"/>
      <c r="CC226" s="8">
        <f t="shared" si="158"/>
        <v>1.0166285637906314</v>
      </c>
      <c r="CD226" s="8">
        <f t="shared" si="140"/>
        <v>164.62660810616302</v>
      </c>
      <c r="CE226" s="6">
        <f t="shared" si="141"/>
        <v>1.6607106163007757E-2</v>
      </c>
      <c r="CF226" s="17"/>
      <c r="CG226" s="8">
        <f t="shared" si="159"/>
        <v>1.002320423005056</v>
      </c>
      <c r="CH226" s="8">
        <f t="shared" si="142"/>
        <v>164.61229996537745</v>
      </c>
      <c r="CI226" s="6">
        <f t="shared" si="143"/>
        <v>2.2989653774345697E-3</v>
      </c>
      <c r="CJ226" s="16"/>
      <c r="CK226" s="17"/>
      <c r="CL226" s="15"/>
      <c r="CM226" s="16"/>
      <c r="CN226" s="17"/>
      <c r="CO226" s="15"/>
      <c r="CP226" s="16"/>
      <c r="CQ226" s="17"/>
      <c r="CR226" s="15"/>
      <c r="CS226" s="16"/>
      <c r="CT226" s="17"/>
      <c r="CU226" s="15"/>
      <c r="CV226" s="16"/>
      <c r="CW226" s="17"/>
      <c r="CX226" s="15"/>
      <c r="CY226" s="16"/>
      <c r="CZ226" s="17"/>
      <c r="DA226" s="15"/>
      <c r="DB226" s="16"/>
      <c r="DC226" s="17"/>
      <c r="DD226" s="15"/>
      <c r="DE226" s="16"/>
      <c r="DF226" s="17"/>
    </row>
    <row r="227" spans="1:110" x14ac:dyDescent="0.2">
      <c r="A227" s="3">
        <v>44105</v>
      </c>
      <c r="B227" s="4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  <c r="W227" s="8">
        <f t="shared" si="144"/>
        <v>112.84559421526662</v>
      </c>
      <c r="X227" s="6">
        <f t="shared" si="120"/>
        <v>3.2106547612982761E-2</v>
      </c>
      <c r="Z227" s="8">
        <f t="shared" si="145"/>
        <v>113.43788741267498</v>
      </c>
      <c r="AA227" s="6">
        <f t="shared" si="121"/>
        <v>2.7026360728846777E-2</v>
      </c>
      <c r="AC227" s="24">
        <f t="shared" si="146"/>
        <v>114.40412267157348</v>
      </c>
      <c r="AD227" s="6">
        <f t="shared" si="122"/>
        <v>1.873881714279153E-2</v>
      </c>
      <c r="AF227" s="8">
        <f t="shared" si="147"/>
        <v>115.27390612724568</v>
      </c>
      <c r="AG227" s="6">
        <f t="shared" si="123"/>
        <v>1.1278555024505052E-2</v>
      </c>
      <c r="AH227" s="9"/>
      <c r="AI227" s="9"/>
      <c r="AJ227" s="9"/>
      <c r="AK227" s="9"/>
      <c r="AL227" s="8">
        <f t="shared" si="148"/>
        <v>163.83676078463799</v>
      </c>
      <c r="AM227" s="6">
        <f t="shared" si="124"/>
        <v>9.5776998620712456E-4</v>
      </c>
      <c r="AO227" s="8">
        <f t="shared" si="149"/>
        <v>163.68249897365689</v>
      </c>
      <c r="AP227" s="6">
        <f t="shared" si="125"/>
        <v>1.5310201393366791E-5</v>
      </c>
      <c r="AR227" s="24">
        <f t="shared" si="150"/>
        <v>164.10999027118621</v>
      </c>
      <c r="AS227" s="6">
        <f t="shared" si="126"/>
        <v>2.6270606645627708E-3</v>
      </c>
      <c r="AU227" s="8">
        <f t="shared" si="151"/>
        <v>164.5658933169652</v>
      </c>
      <c r="AV227" s="6">
        <f t="shared" si="127"/>
        <v>5.4123921972870906E-3</v>
      </c>
      <c r="BB227" s="8">
        <f t="shared" si="152"/>
        <v>0.52679090264524098</v>
      </c>
      <c r="BC227" s="8">
        <f t="shared" si="128"/>
        <v>114.93091357421872</v>
      </c>
      <c r="BD227" s="6">
        <f t="shared" si="129"/>
        <v>1.6579464257812759</v>
      </c>
      <c r="BF227" s="8">
        <f t="shared" si="153"/>
        <v>0.9378165748132179</v>
      </c>
      <c r="BG227" s="8">
        <f t="shared" si="130"/>
        <v>115.34193924638669</v>
      </c>
      <c r="BH227" s="6">
        <f t="shared" si="131"/>
        <v>1.2469207536133098</v>
      </c>
      <c r="BI227" s="16"/>
      <c r="BJ227" s="8">
        <f t="shared" si="154"/>
        <v>1.1647740614991475</v>
      </c>
      <c r="BK227" s="8">
        <f t="shared" si="132"/>
        <v>115.56889673307262</v>
      </c>
      <c r="BL227" s="6">
        <f t="shared" si="133"/>
        <v>1.0199632669273768</v>
      </c>
      <c r="BM227" s="17"/>
      <c r="BN227" s="8">
        <f t="shared" si="155"/>
        <v>1.1664670294799206</v>
      </c>
      <c r="BO227" s="8">
        <f t="shared" si="134"/>
        <v>115.57058970105339</v>
      </c>
      <c r="BP227" s="6">
        <f t="shared" si="135"/>
        <v>1.0182702989466037</v>
      </c>
      <c r="BQ227" s="9"/>
      <c r="BR227" s="9"/>
      <c r="BS227" s="9"/>
      <c r="BT227" s="9"/>
      <c r="BU227" s="8">
        <f t="shared" si="156"/>
        <v>0.11633652513445669</v>
      </c>
      <c r="BV227" s="8">
        <f t="shared" si="136"/>
        <v>164.22632679632065</v>
      </c>
      <c r="BW227" s="6">
        <f t="shared" si="137"/>
        <v>0.54633379632065271</v>
      </c>
      <c r="BY227" s="8">
        <f t="shared" si="157"/>
        <v>0.41491802407256784</v>
      </c>
      <c r="BZ227" s="8">
        <f t="shared" si="138"/>
        <v>164.52490829525877</v>
      </c>
      <c r="CA227" s="6">
        <f t="shared" si="139"/>
        <v>0.8449152952587724</v>
      </c>
      <c r="CB227" s="16"/>
      <c r="CC227" s="8">
        <f t="shared" si="158"/>
        <v>0.67566079270592616</v>
      </c>
      <c r="CD227" s="8">
        <f t="shared" si="140"/>
        <v>164.78565106389212</v>
      </c>
      <c r="CE227" s="6">
        <f t="shared" si="141"/>
        <v>1.1056580638921218</v>
      </c>
      <c r="CF227" s="17"/>
      <c r="CG227" s="8">
        <f t="shared" si="159"/>
        <v>0.56028789211675545</v>
      </c>
      <c r="CH227" s="8">
        <f t="shared" si="142"/>
        <v>164.67027816330295</v>
      </c>
      <c r="CI227" s="6">
        <f t="shared" si="143"/>
        <v>0.99028516330295702</v>
      </c>
      <c r="CJ227" s="16"/>
      <c r="CK227" s="17"/>
      <c r="CL227" s="15"/>
      <c r="CM227" s="16"/>
      <c r="CN227" s="17"/>
      <c r="CO227" s="15"/>
      <c r="CP227" s="16"/>
      <c r="CQ227" s="17"/>
      <c r="CR227" s="15"/>
      <c r="CS227" s="16"/>
      <c r="CT227" s="17"/>
      <c r="CU227" s="15"/>
      <c r="CV227" s="16"/>
      <c r="CW227" s="17"/>
      <c r="CX227" s="15"/>
      <c r="CY227" s="16"/>
      <c r="CZ227" s="17"/>
      <c r="DA227" s="15"/>
      <c r="DB227" s="16"/>
      <c r="DC227" s="17"/>
      <c r="DD227" s="15"/>
      <c r="DE227" s="16"/>
      <c r="DF227" s="17"/>
    </row>
    <row r="228" spans="1:110" x14ac:dyDescent="0.2">
      <c r="A228" s="3">
        <v>44106</v>
      </c>
      <c r="B228" s="4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  <c r="W228" s="8">
        <f t="shared" si="144"/>
        <v>113.51938205651864</v>
      </c>
      <c r="X228" s="6">
        <f t="shared" si="120"/>
        <v>6.15140186865306E-3</v>
      </c>
      <c r="Z228" s="8">
        <f t="shared" si="145"/>
        <v>114.47770836649224</v>
      </c>
      <c r="AA228" s="6">
        <f t="shared" si="121"/>
        <v>1.4645293772922658E-2</v>
      </c>
      <c r="AC228" s="24">
        <f t="shared" si="146"/>
        <v>115.49649133578674</v>
      </c>
      <c r="AD228" s="6">
        <f t="shared" si="122"/>
        <v>2.3675028556408597E-2</v>
      </c>
      <c r="AF228" s="8">
        <f t="shared" si="147"/>
        <v>116.32586922544914</v>
      </c>
      <c r="AG228" s="6">
        <f t="shared" si="123"/>
        <v>3.1026017535076725E-2</v>
      </c>
      <c r="AH228" s="9"/>
      <c r="AI228" s="9"/>
      <c r="AJ228" s="9"/>
      <c r="AK228" s="9"/>
      <c r="AL228" s="8">
        <f t="shared" si="148"/>
        <v>163.80854258340315</v>
      </c>
      <c r="AM228" s="6">
        <f t="shared" si="124"/>
        <v>1.0877715148355433E-2</v>
      </c>
      <c r="AO228" s="8">
        <f t="shared" si="149"/>
        <v>163.6816720023501</v>
      </c>
      <c r="AP228" s="6">
        <f t="shared" si="125"/>
        <v>1.1643795580013995E-2</v>
      </c>
      <c r="AR228" s="24">
        <f t="shared" si="150"/>
        <v>163.8949916355931</v>
      </c>
      <c r="AS228" s="6">
        <f t="shared" si="126"/>
        <v>1.0355711334165804E-2</v>
      </c>
      <c r="AU228" s="8">
        <f t="shared" si="151"/>
        <v>163.85717306339305</v>
      </c>
      <c r="AV228" s="6">
        <f t="shared" si="127"/>
        <v>1.0584070563510005E-2</v>
      </c>
      <c r="BB228" s="8">
        <f t="shared" si="152"/>
        <v>0.63990645495884646</v>
      </c>
      <c r="BC228" s="8">
        <f t="shared" si="128"/>
        <v>116.13639779074559</v>
      </c>
      <c r="BD228" s="6">
        <f t="shared" si="129"/>
        <v>3.3110497907455851</v>
      </c>
      <c r="BF228" s="8">
        <f t="shared" si="153"/>
        <v>0.98881876431523441</v>
      </c>
      <c r="BG228" s="8">
        <f t="shared" si="130"/>
        <v>116.48531010010198</v>
      </c>
      <c r="BH228" s="6">
        <f t="shared" si="131"/>
        <v>3.6599621001019784</v>
      </c>
      <c r="BI228" s="16"/>
      <c r="BJ228" s="8">
        <f t="shared" si="154"/>
        <v>1.116986499290467</v>
      </c>
      <c r="BK228" s="8">
        <f t="shared" si="132"/>
        <v>116.61347783507721</v>
      </c>
      <c r="BL228" s="6">
        <f t="shared" si="133"/>
        <v>3.7881298350771999</v>
      </c>
      <c r="BM228" s="17"/>
      <c r="BN228" s="8">
        <f t="shared" si="155"/>
        <v>1.1012604680452662</v>
      </c>
      <c r="BO228" s="8">
        <f t="shared" si="134"/>
        <v>116.59775180383201</v>
      </c>
      <c r="BP228" s="6">
        <f t="shared" si="135"/>
        <v>3.772403803832006</v>
      </c>
      <c r="BQ228" s="9"/>
      <c r="BR228" s="9"/>
      <c r="BS228" s="9"/>
      <c r="BT228" s="9"/>
      <c r="BU228" s="8">
        <f t="shared" si="156"/>
        <v>5.0069492988944385E-2</v>
      </c>
      <c r="BV228" s="8">
        <f t="shared" si="136"/>
        <v>163.94506112858204</v>
      </c>
      <c r="BW228" s="6">
        <f t="shared" si="137"/>
        <v>1.6649398714179711</v>
      </c>
      <c r="BY228" s="8">
        <f t="shared" si="157"/>
        <v>0.20704552638289581</v>
      </c>
      <c r="BZ228" s="8">
        <f t="shared" si="138"/>
        <v>164.102037161976</v>
      </c>
      <c r="CA228" s="6">
        <f t="shared" si="139"/>
        <v>1.5079638380240112</v>
      </c>
      <c r="CB228" s="16"/>
      <c r="CC228" s="8">
        <f t="shared" si="158"/>
        <v>8.7825570028565697E-2</v>
      </c>
      <c r="CD228" s="8">
        <f t="shared" si="140"/>
        <v>163.98281720562167</v>
      </c>
      <c r="CE228" s="6">
        <f t="shared" si="141"/>
        <v>1.6271837943783396</v>
      </c>
      <c r="CF228" s="17"/>
      <c r="CG228" s="8">
        <f t="shared" si="159"/>
        <v>-0.12196425226792161</v>
      </c>
      <c r="CH228" s="8">
        <f t="shared" si="142"/>
        <v>163.77302738332517</v>
      </c>
      <c r="CI228" s="6">
        <f t="shared" si="143"/>
        <v>1.8369736166748396</v>
      </c>
      <c r="CJ228" s="16"/>
      <c r="CK228" s="17"/>
      <c r="CL228" s="15"/>
      <c r="CM228" s="16"/>
      <c r="CN228" s="17"/>
      <c r="CO228" s="15"/>
      <c r="CP228" s="16"/>
      <c r="CQ228" s="17"/>
      <c r="CR228" s="15"/>
      <c r="CS228" s="16"/>
      <c r="CT228" s="17"/>
      <c r="CU228" s="15"/>
      <c r="CV228" s="16"/>
      <c r="CW228" s="17"/>
      <c r="CX228" s="15"/>
      <c r="CY228" s="16"/>
      <c r="CZ228" s="17"/>
      <c r="DA228" s="15"/>
      <c r="DB228" s="16"/>
      <c r="DC228" s="17"/>
      <c r="DD228" s="15"/>
      <c r="DE228" s="16"/>
      <c r="DF228" s="17"/>
    </row>
    <row r="229" spans="1:110" x14ac:dyDescent="0.2">
      <c r="A229" s="3">
        <v>44109</v>
      </c>
      <c r="B229" s="4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  <c r="W229" s="8">
        <f t="shared" si="144"/>
        <v>113.3944559263453</v>
      </c>
      <c r="X229" s="6">
        <f t="shared" si="120"/>
        <v>2.497777458572065E-2</v>
      </c>
      <c r="Z229" s="8">
        <f t="shared" si="145"/>
        <v>113.93242944554979</v>
      </c>
      <c r="AA229" s="6">
        <f t="shared" si="121"/>
        <v>2.0352009299193612E-2</v>
      </c>
      <c r="AC229" s="24">
        <f t="shared" si="146"/>
        <v>114.16091966789338</v>
      </c>
      <c r="AD229" s="6">
        <f t="shared" si="122"/>
        <v>1.8387336130167051E-2</v>
      </c>
      <c r="AF229" s="8">
        <f t="shared" si="147"/>
        <v>113.52545224508982</v>
      </c>
      <c r="AG229" s="6">
        <f t="shared" si="123"/>
        <v>2.3851402743464759E-2</v>
      </c>
      <c r="AH229" s="9"/>
      <c r="AI229" s="9"/>
      <c r="AJ229" s="9"/>
      <c r="AK229" s="9"/>
      <c r="AL229" s="8">
        <f t="shared" si="148"/>
        <v>164.13280509839061</v>
      </c>
      <c r="AM229" s="6">
        <f t="shared" si="124"/>
        <v>2.7188216420229817E-2</v>
      </c>
      <c r="AO229" s="8">
        <f t="shared" si="149"/>
        <v>164.31802057157455</v>
      </c>
      <c r="AP229" s="6">
        <f t="shared" si="125"/>
        <v>2.6090448093498093E-2</v>
      </c>
      <c r="AR229" s="24">
        <f t="shared" si="150"/>
        <v>164.75249631779656</v>
      </c>
      <c r="AS229" s="6">
        <f t="shared" si="126"/>
        <v>2.3515319219346381E-2</v>
      </c>
      <c r="AU229" s="8">
        <f t="shared" si="151"/>
        <v>165.25943541267861</v>
      </c>
      <c r="AV229" s="6">
        <f t="shared" si="127"/>
        <v>2.0510701557673552E-2</v>
      </c>
      <c r="BB229" s="8">
        <f t="shared" si="152"/>
        <v>0.24481083038840484</v>
      </c>
      <c r="BC229" s="8">
        <f t="shared" si="128"/>
        <v>114.40573049828178</v>
      </c>
      <c r="BD229" s="6">
        <f t="shared" si="129"/>
        <v>1.8936245017182216</v>
      </c>
      <c r="BF229" s="8">
        <f t="shared" si="153"/>
        <v>0.22176992168639753</v>
      </c>
      <c r="BG229" s="8">
        <f t="shared" si="130"/>
        <v>114.38268958957978</v>
      </c>
      <c r="BH229" s="6">
        <f t="shared" si="131"/>
        <v>1.9166654104202223</v>
      </c>
      <c r="BI229" s="16"/>
      <c r="BJ229" s="8">
        <f t="shared" si="154"/>
        <v>-0.50170189105086016</v>
      </c>
      <c r="BK229" s="8">
        <f t="shared" si="132"/>
        <v>113.65921777684252</v>
      </c>
      <c r="BL229" s="6">
        <f t="shared" si="133"/>
        <v>2.6401372231574811</v>
      </c>
      <c r="BM229" s="17"/>
      <c r="BN229" s="8">
        <f t="shared" si="155"/>
        <v>-1.0431518115807266</v>
      </c>
      <c r="BO229" s="8">
        <f t="shared" si="134"/>
        <v>113.11776785631265</v>
      </c>
      <c r="BP229" s="6">
        <f t="shared" si="135"/>
        <v>3.1815871436873522</v>
      </c>
      <c r="BQ229" s="9"/>
      <c r="BR229" s="9"/>
      <c r="BS229" s="9"/>
      <c r="BT229" s="9"/>
      <c r="BU229" s="8">
        <f t="shared" si="156"/>
        <v>0.21155653083184656</v>
      </c>
      <c r="BV229" s="8">
        <f t="shared" si="136"/>
        <v>164.9640528486284</v>
      </c>
      <c r="BW229" s="6">
        <f t="shared" si="137"/>
        <v>3.755948151371598</v>
      </c>
      <c r="BY229" s="8">
        <f t="shared" si="157"/>
        <v>0.42169704780368039</v>
      </c>
      <c r="BZ229" s="8">
        <f t="shared" si="138"/>
        <v>165.17419336560025</v>
      </c>
      <c r="CA229" s="6">
        <f t="shared" si="139"/>
        <v>3.5458076343997504</v>
      </c>
      <c r="CB229" s="16"/>
      <c r="CC229" s="8">
        <f t="shared" si="158"/>
        <v>0.59581378406399277</v>
      </c>
      <c r="CD229" s="8">
        <f t="shared" si="140"/>
        <v>165.34831010186056</v>
      </c>
      <c r="CE229" s="6">
        <f t="shared" si="141"/>
        <v>3.371690898139434</v>
      </c>
      <c r="CF229" s="17"/>
      <c r="CG229" s="8">
        <f t="shared" si="159"/>
        <v>0.73996841006688985</v>
      </c>
      <c r="CH229" s="8">
        <f t="shared" si="142"/>
        <v>165.49246472786345</v>
      </c>
      <c r="CI229" s="6">
        <f t="shared" si="143"/>
        <v>3.2275362721365468</v>
      </c>
      <c r="CJ229" s="16"/>
      <c r="CK229" s="17"/>
      <c r="CL229" s="15"/>
      <c r="CM229" s="16"/>
      <c r="CN229" s="17"/>
      <c r="CO229" s="15"/>
      <c r="CP229" s="16"/>
      <c r="CQ229" s="17"/>
      <c r="CR229" s="15"/>
      <c r="CS229" s="16"/>
      <c r="CT229" s="17"/>
      <c r="CU229" s="15"/>
      <c r="CV229" s="16"/>
      <c r="CW229" s="17"/>
      <c r="CX229" s="15"/>
      <c r="CY229" s="16"/>
      <c r="CZ229" s="17"/>
      <c r="DA229" s="15"/>
      <c r="DB229" s="16"/>
      <c r="DC229" s="17"/>
      <c r="DD229" s="15"/>
      <c r="DE229" s="16"/>
      <c r="DF229" s="17"/>
    </row>
    <row r="230" spans="1:110" x14ac:dyDescent="0.2">
      <c r="A230" s="3">
        <v>44110</v>
      </c>
      <c r="B230" s="4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  <c r="W230" s="8">
        <f t="shared" si="144"/>
        <v>113.91733775960316</v>
      </c>
      <c r="X230" s="6">
        <f t="shared" si="120"/>
        <v>8.429388075431218E-3</v>
      </c>
      <c r="Z230" s="8">
        <f t="shared" si="145"/>
        <v>114.71351487851834</v>
      </c>
      <c r="AA230" s="6">
        <f t="shared" si="121"/>
        <v>1.5477379369975088E-2</v>
      </c>
      <c r="AC230" s="24">
        <f t="shared" si="146"/>
        <v>115.23013733394669</v>
      </c>
      <c r="AD230" s="6">
        <f t="shared" si="122"/>
        <v>2.0050671520578538E-2</v>
      </c>
      <c r="AF230" s="8">
        <f t="shared" si="147"/>
        <v>115.74457444901797</v>
      </c>
      <c r="AG230" s="6">
        <f t="shared" si="123"/>
        <v>2.4604618403092453E-2</v>
      </c>
      <c r="AH230" s="9"/>
      <c r="AI230" s="9"/>
      <c r="AJ230" s="9"/>
      <c r="AK230" s="9"/>
      <c r="AL230" s="8">
        <f t="shared" si="148"/>
        <v>164.95850036068029</v>
      </c>
      <c r="AM230" s="6">
        <f t="shared" si="124"/>
        <v>1.1573483437552774E-2</v>
      </c>
      <c r="AO230" s="8">
        <f t="shared" si="149"/>
        <v>165.77067411295494</v>
      </c>
      <c r="AP230" s="6">
        <f t="shared" si="125"/>
        <v>6.7069620333873523E-3</v>
      </c>
      <c r="AR230" s="24">
        <f t="shared" si="150"/>
        <v>166.73624865889826</v>
      </c>
      <c r="AS230" s="6">
        <f t="shared" si="126"/>
        <v>9.2126755361612129E-4</v>
      </c>
      <c r="AU230" s="8">
        <f t="shared" si="151"/>
        <v>168.02788788253571</v>
      </c>
      <c r="AV230" s="6">
        <f t="shared" si="127"/>
        <v>6.8181969522075406E-3</v>
      </c>
      <c r="BB230" s="8">
        <f t="shared" si="152"/>
        <v>0.40969219752138492</v>
      </c>
      <c r="BC230" s="8">
        <f t="shared" si="128"/>
        <v>115.63982953146807</v>
      </c>
      <c r="BD230" s="6">
        <f t="shared" si="129"/>
        <v>2.6747185314680735</v>
      </c>
      <c r="BF230" s="8">
        <f t="shared" si="153"/>
        <v>0.50142767732747695</v>
      </c>
      <c r="BG230" s="8">
        <f t="shared" si="130"/>
        <v>115.73156501127416</v>
      </c>
      <c r="BH230" s="6">
        <f t="shared" si="131"/>
        <v>2.7664540112741633</v>
      </c>
      <c r="BI230" s="16"/>
      <c r="BJ230" s="8">
        <f t="shared" si="154"/>
        <v>0.5351050166378889</v>
      </c>
      <c r="BK230" s="8">
        <f t="shared" si="132"/>
        <v>115.76524235058457</v>
      </c>
      <c r="BL230" s="6">
        <f t="shared" si="133"/>
        <v>2.8001313505845786</v>
      </c>
      <c r="BM230" s="17"/>
      <c r="BN230" s="8">
        <f t="shared" si="155"/>
        <v>0.81573332873722126</v>
      </c>
      <c r="BO230" s="8">
        <f t="shared" si="134"/>
        <v>116.04587066268391</v>
      </c>
      <c r="BP230" s="6">
        <f t="shared" si="135"/>
        <v>3.0807596626839171</v>
      </c>
      <c r="BQ230" s="9"/>
      <c r="BR230" s="9"/>
      <c r="BS230" s="9"/>
      <c r="BT230" s="9"/>
      <c r="BU230" s="8">
        <f t="shared" si="156"/>
        <v>0.56599569288581852</v>
      </c>
      <c r="BV230" s="8">
        <f t="shared" si="136"/>
        <v>167.30224435178408</v>
      </c>
      <c r="BW230" s="6">
        <f t="shared" si="137"/>
        <v>0.41224535178409383</v>
      </c>
      <c r="BY230" s="8">
        <f t="shared" si="157"/>
        <v>0.93717529459202886</v>
      </c>
      <c r="BZ230" s="8">
        <f t="shared" si="138"/>
        <v>167.6734239534903</v>
      </c>
      <c r="CA230" s="6">
        <f t="shared" si="139"/>
        <v>0.78342495349031083</v>
      </c>
      <c r="CB230" s="16"/>
      <c r="CC230" s="8">
        <f t="shared" si="158"/>
        <v>1.5118532317088835</v>
      </c>
      <c r="CD230" s="8">
        <f t="shared" si="140"/>
        <v>168.24810189060713</v>
      </c>
      <c r="CE230" s="6">
        <f t="shared" si="141"/>
        <v>1.3581028906071424</v>
      </c>
      <c r="CF230" s="17"/>
      <c r="CG230" s="8">
        <f t="shared" si="159"/>
        <v>1.834498269377528</v>
      </c>
      <c r="CH230" s="8">
        <f t="shared" si="142"/>
        <v>168.57074692827578</v>
      </c>
      <c r="CI230" s="6">
        <f t="shared" si="143"/>
        <v>1.6807479282757924</v>
      </c>
      <c r="CJ230" s="16"/>
      <c r="CK230" s="17"/>
      <c r="CL230" s="15"/>
      <c r="CM230" s="16"/>
      <c r="CN230" s="17"/>
      <c r="CO230" s="15"/>
      <c r="CP230" s="16"/>
      <c r="CQ230" s="17"/>
      <c r="CR230" s="15"/>
      <c r="CS230" s="16"/>
      <c r="CT230" s="17"/>
      <c r="CU230" s="15"/>
      <c r="CV230" s="16"/>
      <c r="CW230" s="17"/>
      <c r="CX230" s="15"/>
      <c r="CY230" s="16"/>
      <c r="CZ230" s="17"/>
      <c r="DA230" s="15"/>
      <c r="DB230" s="16"/>
      <c r="DC230" s="17"/>
      <c r="DD230" s="15"/>
      <c r="DE230" s="16"/>
      <c r="DF230" s="17"/>
    </row>
    <row r="231" spans="1:110" x14ac:dyDescent="0.2">
      <c r="A231" s="3">
        <v>44111</v>
      </c>
      <c r="B231" s="4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  <c r="W231" s="8">
        <f t="shared" si="144"/>
        <v>113.74593694287459</v>
      </c>
      <c r="X231" s="6">
        <f t="shared" si="120"/>
        <v>9.8872755100375288E-3</v>
      </c>
      <c r="Z231" s="8">
        <f t="shared" si="145"/>
        <v>114.13654159860727</v>
      </c>
      <c r="AA231" s="6">
        <f t="shared" si="121"/>
        <v>6.4872187670861692E-3</v>
      </c>
      <c r="AC231" s="24">
        <f t="shared" si="146"/>
        <v>114.09762416697333</v>
      </c>
      <c r="AD231" s="6">
        <f t="shared" si="122"/>
        <v>6.8259793883519437E-3</v>
      </c>
      <c r="AF231" s="8">
        <f t="shared" si="147"/>
        <v>113.52100368980359</v>
      </c>
      <c r="AG231" s="6">
        <f t="shared" si="123"/>
        <v>1.184522919183249E-2</v>
      </c>
      <c r="AH231" s="9"/>
      <c r="AI231" s="9"/>
      <c r="AJ231" s="9"/>
      <c r="AK231" s="9"/>
      <c r="AL231" s="8">
        <f t="shared" si="148"/>
        <v>165.30617011575785</v>
      </c>
      <c r="AM231" s="6">
        <f t="shared" si="124"/>
        <v>3.639657694580252E-2</v>
      </c>
      <c r="AO231" s="8">
        <f t="shared" si="149"/>
        <v>166.14005132567979</v>
      </c>
      <c r="AP231" s="6">
        <f t="shared" si="125"/>
        <v>3.1535713084891122E-2</v>
      </c>
      <c r="AR231" s="24">
        <f t="shared" si="150"/>
        <v>166.81312382944913</v>
      </c>
      <c r="AS231" s="6">
        <f t="shared" si="126"/>
        <v>2.761223601115809E-2</v>
      </c>
      <c r="AU231" s="8">
        <f t="shared" si="151"/>
        <v>167.11757677650712</v>
      </c>
      <c r="AV231" s="6">
        <f t="shared" si="127"/>
        <v>2.5837517609911567E-2</v>
      </c>
      <c r="BB231" s="8">
        <f t="shared" si="152"/>
        <v>0.10125112462243718</v>
      </c>
      <c r="BC231" s="8">
        <f t="shared" si="128"/>
        <v>114.19887529159577</v>
      </c>
      <c r="BD231" s="6">
        <f t="shared" si="129"/>
        <v>0.68292970840423095</v>
      </c>
      <c r="BF231" s="8">
        <f t="shared" si="153"/>
        <v>-3.777280129179722E-2</v>
      </c>
      <c r="BG231" s="8">
        <f t="shared" si="130"/>
        <v>114.05985136568154</v>
      </c>
      <c r="BH231" s="6">
        <f t="shared" si="131"/>
        <v>0.82195363431846147</v>
      </c>
      <c r="BI231" s="16"/>
      <c r="BJ231" s="8">
        <f t="shared" si="154"/>
        <v>-0.56552298454553129</v>
      </c>
      <c r="BK231" s="8">
        <f t="shared" si="132"/>
        <v>113.53210118242779</v>
      </c>
      <c r="BL231" s="6">
        <f t="shared" si="133"/>
        <v>1.3497038175722054</v>
      </c>
      <c r="BM231" s="17"/>
      <c r="BN231" s="8">
        <f t="shared" si="155"/>
        <v>-0.89872358748808479</v>
      </c>
      <c r="BO231" s="8">
        <f t="shared" si="134"/>
        <v>113.19890057948525</v>
      </c>
      <c r="BP231" s="6">
        <f t="shared" si="135"/>
        <v>1.6829044205147454</v>
      </c>
      <c r="BQ231" s="9"/>
      <c r="BR231" s="9"/>
      <c r="BS231" s="9"/>
      <c r="BT231" s="9"/>
      <c r="BU231" s="8">
        <f t="shared" si="156"/>
        <v>0.46817158841882756</v>
      </c>
      <c r="BV231" s="8">
        <f t="shared" si="136"/>
        <v>167.28129541786797</v>
      </c>
      <c r="BW231" s="6">
        <f t="shared" si="137"/>
        <v>4.2687075821320377</v>
      </c>
      <c r="BY231" s="8">
        <f t="shared" si="157"/>
        <v>0.65327625365844422</v>
      </c>
      <c r="BZ231" s="8">
        <f t="shared" si="138"/>
        <v>167.46640008310757</v>
      </c>
      <c r="CA231" s="6">
        <f t="shared" si="139"/>
        <v>4.0836029168924313</v>
      </c>
      <c r="CB231" s="16"/>
      <c r="CC231" s="8">
        <f t="shared" si="158"/>
        <v>0.56476771134459025</v>
      </c>
      <c r="CD231" s="8">
        <f t="shared" si="140"/>
        <v>167.37789154079371</v>
      </c>
      <c r="CE231" s="6">
        <f t="shared" si="141"/>
        <v>4.1721114592062918</v>
      </c>
      <c r="CF231" s="17"/>
      <c r="CG231" s="8">
        <f t="shared" si="159"/>
        <v>0.28778994241006323</v>
      </c>
      <c r="CH231" s="8">
        <f t="shared" si="142"/>
        <v>167.10091377185918</v>
      </c>
      <c r="CI231" s="6">
        <f t="shared" si="143"/>
        <v>4.4490892281408208</v>
      </c>
      <c r="CJ231" s="16"/>
      <c r="CK231" s="17"/>
      <c r="CL231" s="15"/>
      <c r="CM231" s="16"/>
      <c r="CN231" s="17"/>
      <c r="CO231" s="15"/>
      <c r="CP231" s="16"/>
      <c r="CQ231" s="17"/>
      <c r="CR231" s="15"/>
      <c r="CS231" s="16"/>
      <c r="CT231" s="17"/>
      <c r="CU231" s="15"/>
      <c r="CV231" s="16"/>
      <c r="CW231" s="17"/>
      <c r="CX231" s="15"/>
      <c r="CY231" s="16"/>
      <c r="CZ231" s="17"/>
      <c r="DA231" s="15"/>
      <c r="DB231" s="16"/>
      <c r="DC231" s="17"/>
      <c r="DD231" s="15"/>
      <c r="DE231" s="16"/>
      <c r="DF231" s="17"/>
    </row>
    <row r="232" spans="1:110" x14ac:dyDescent="0.2">
      <c r="A232" s="3">
        <v>44112</v>
      </c>
      <c r="B232" s="4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  <c r="W232" s="8">
        <f t="shared" si="144"/>
        <v>113.95039319315717</v>
      </c>
      <c r="X232" s="6">
        <f t="shared" si="120"/>
        <v>7.1584959114137222E-3</v>
      </c>
      <c r="Z232" s="8">
        <f t="shared" si="145"/>
        <v>114.38247852106686</v>
      </c>
      <c r="AA232" s="6">
        <f t="shared" si="121"/>
        <v>3.3937678149579082E-3</v>
      </c>
      <c r="AC232" s="24">
        <f t="shared" si="146"/>
        <v>114.48971458348666</v>
      </c>
      <c r="AD232" s="6">
        <f t="shared" si="122"/>
        <v>2.4594277874957961E-3</v>
      </c>
      <c r="AF232" s="8">
        <f t="shared" si="147"/>
        <v>114.60964473796072</v>
      </c>
      <c r="AG232" s="6">
        <f t="shared" si="123"/>
        <v>1.4144850574451318E-3</v>
      </c>
      <c r="AH232" s="9"/>
      <c r="AI232" s="9"/>
      <c r="AJ232" s="9"/>
      <c r="AK232" s="9"/>
      <c r="AL232" s="8">
        <f t="shared" si="148"/>
        <v>166.43006003492144</v>
      </c>
      <c r="AM232" s="6">
        <f t="shared" si="124"/>
        <v>4.2294504588405279E-2</v>
      </c>
      <c r="AO232" s="8">
        <f t="shared" si="149"/>
        <v>167.92533537820546</v>
      </c>
      <c r="AP232" s="6">
        <f t="shared" si="125"/>
        <v>3.3690088937073495E-2</v>
      </c>
      <c r="AR232" s="24">
        <f t="shared" si="150"/>
        <v>169.18156341472456</v>
      </c>
      <c r="AS232" s="6">
        <f t="shared" si="126"/>
        <v>2.6461247621916713E-2</v>
      </c>
      <c r="AU232" s="8">
        <f t="shared" si="151"/>
        <v>170.66351775530143</v>
      </c>
      <c r="AV232" s="6">
        <f t="shared" si="127"/>
        <v>1.793348637721293E-2</v>
      </c>
      <c r="BB232" s="8">
        <f t="shared" si="152"/>
        <v>0.15941898300061508</v>
      </c>
      <c r="BC232" s="8">
        <f t="shared" si="128"/>
        <v>114.64913356648728</v>
      </c>
      <c r="BD232" s="6">
        <f t="shared" si="129"/>
        <v>0.12285443351271397</v>
      </c>
      <c r="BF232" s="8">
        <f t="shared" si="153"/>
        <v>0.10408206058389365</v>
      </c>
      <c r="BG232" s="8">
        <f t="shared" si="130"/>
        <v>114.59379664407055</v>
      </c>
      <c r="BH232" s="6">
        <f t="shared" si="131"/>
        <v>0.17819135592944235</v>
      </c>
      <c r="BI232" s="16"/>
      <c r="BJ232" s="8">
        <f t="shared" si="154"/>
        <v>6.650186015331494E-2</v>
      </c>
      <c r="BK232" s="8">
        <f t="shared" si="132"/>
        <v>114.55621644363997</v>
      </c>
      <c r="BL232" s="6">
        <f t="shared" si="133"/>
        <v>0.21577155636002487</v>
      </c>
      <c r="BM232" s="17"/>
      <c r="BN232" s="8">
        <f t="shared" si="155"/>
        <v>0.23719273603315716</v>
      </c>
      <c r="BO232" s="8">
        <f t="shared" si="134"/>
        <v>114.72690731951981</v>
      </c>
      <c r="BP232" s="6">
        <f t="shared" si="135"/>
        <v>4.5080680480182878E-2</v>
      </c>
      <c r="BQ232" s="9"/>
      <c r="BR232" s="9"/>
      <c r="BS232" s="9"/>
      <c r="BT232" s="9"/>
      <c r="BU232" s="8">
        <f t="shared" si="156"/>
        <v>0.84822518779014988</v>
      </c>
      <c r="BV232" s="8">
        <f t="shared" si="136"/>
        <v>170.02978860251471</v>
      </c>
      <c r="BW232" s="6">
        <f t="shared" si="137"/>
        <v>3.7502103974852901</v>
      </c>
      <c r="BY232" s="8">
        <f t="shared" si="157"/>
        <v>1.2192801530920525</v>
      </c>
      <c r="BZ232" s="8">
        <f t="shared" si="138"/>
        <v>170.40084356781662</v>
      </c>
      <c r="CA232" s="6">
        <f t="shared" si="139"/>
        <v>3.3791554321833814</v>
      </c>
      <c r="CB232" s="16"/>
      <c r="CC232" s="8">
        <f t="shared" si="158"/>
        <v>1.7551911481389506</v>
      </c>
      <c r="CD232" s="8">
        <f t="shared" si="140"/>
        <v>170.93675456286351</v>
      </c>
      <c r="CE232" s="6">
        <f t="shared" si="141"/>
        <v>2.8432444371364909</v>
      </c>
      <c r="CF232" s="17"/>
      <c r="CG232" s="8">
        <f t="shared" si="159"/>
        <v>2.118761628131594</v>
      </c>
      <c r="CH232" s="8">
        <f t="shared" si="142"/>
        <v>171.30032504285617</v>
      </c>
      <c r="CI232" s="6">
        <f t="shared" si="143"/>
        <v>2.4796739571438309</v>
      </c>
      <c r="CJ232" s="16"/>
      <c r="CK232" s="17"/>
      <c r="CL232" s="15"/>
      <c r="CM232" s="16"/>
      <c r="CN232" s="17"/>
      <c r="CO232" s="15"/>
      <c r="CP232" s="16"/>
      <c r="CQ232" s="17"/>
      <c r="CR232" s="15"/>
      <c r="CS232" s="16"/>
      <c r="CT232" s="17"/>
      <c r="CU232" s="15"/>
      <c r="CV232" s="16"/>
      <c r="CW232" s="17"/>
      <c r="CX232" s="15"/>
      <c r="CY232" s="16"/>
      <c r="CZ232" s="17"/>
      <c r="DA232" s="15"/>
      <c r="DB232" s="16"/>
      <c r="DC232" s="17"/>
      <c r="DD232" s="15"/>
      <c r="DE232" s="16"/>
      <c r="DF232" s="17"/>
    </row>
    <row r="233" spans="1:110" x14ac:dyDescent="0.2">
      <c r="A233" s="3">
        <v>44113</v>
      </c>
      <c r="B233" s="4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  <c r="W233" s="8">
        <f t="shared" si="144"/>
        <v>114.09828025838888</v>
      </c>
      <c r="X233" s="6">
        <f t="shared" si="120"/>
        <v>2.2868030905712267E-2</v>
      </c>
      <c r="Z233" s="8">
        <f t="shared" si="145"/>
        <v>114.51101664911479</v>
      </c>
      <c r="AA233" s="6">
        <f t="shared" si="121"/>
        <v>1.9333377085570865E-2</v>
      </c>
      <c r="AC233" s="24">
        <f t="shared" si="146"/>
        <v>114.63085129174333</v>
      </c>
      <c r="AD233" s="6">
        <f t="shared" si="122"/>
        <v>1.8307119195862493E-2</v>
      </c>
      <c r="AF233" s="8">
        <f t="shared" si="147"/>
        <v>114.73951934759214</v>
      </c>
      <c r="AG233" s="6">
        <f t="shared" si="123"/>
        <v>1.7376491397189879E-2</v>
      </c>
      <c r="AH233" s="9"/>
      <c r="AI233" s="9"/>
      <c r="AJ233" s="9"/>
      <c r="AK233" s="9"/>
      <c r="AL233" s="8">
        <f t="shared" si="148"/>
        <v>167.7530490486356</v>
      </c>
      <c r="AM233" s="6">
        <f t="shared" si="124"/>
        <v>3.80029576863724E-2</v>
      </c>
      <c r="AO233" s="8">
        <f t="shared" si="149"/>
        <v>169.85737437339765</v>
      </c>
      <c r="AP233" s="6">
        <f t="shared" si="125"/>
        <v>2.5935488570506485E-2</v>
      </c>
      <c r="AR233" s="24">
        <f t="shared" si="150"/>
        <v>171.48078120736227</v>
      </c>
      <c r="AS233" s="6">
        <f t="shared" si="126"/>
        <v>1.6625895799450983E-2</v>
      </c>
      <c r="AU233" s="8">
        <f t="shared" si="151"/>
        <v>173.15670275106029</v>
      </c>
      <c r="AV233" s="6">
        <f t="shared" si="127"/>
        <v>7.0151520464729724E-3</v>
      </c>
      <c r="BB233" s="8">
        <f t="shared" si="152"/>
        <v>0.1557625280518255</v>
      </c>
      <c r="BC233" s="8">
        <f t="shared" si="128"/>
        <v>114.78661381979515</v>
      </c>
      <c r="BD233" s="6">
        <f t="shared" si="129"/>
        <v>1.9819331802048481</v>
      </c>
      <c r="BF233" s="8">
        <f t="shared" si="153"/>
        <v>0.11631009431590886</v>
      </c>
      <c r="BG233" s="8">
        <f t="shared" si="130"/>
        <v>114.74716138605923</v>
      </c>
      <c r="BH233" s="6">
        <f t="shared" si="131"/>
        <v>2.0213856139407653</v>
      </c>
      <c r="BI233" s="16"/>
      <c r="BJ233" s="8">
        <f t="shared" si="154"/>
        <v>0.11576085990152732</v>
      </c>
      <c r="BK233" s="8">
        <f t="shared" si="132"/>
        <v>114.74661215164485</v>
      </c>
      <c r="BL233" s="6">
        <f t="shared" si="133"/>
        <v>2.0219348483551443</v>
      </c>
      <c r="BM233" s="17"/>
      <c r="BN233" s="8">
        <f t="shared" si="155"/>
        <v>0.15266343158984583</v>
      </c>
      <c r="BO233" s="8">
        <f t="shared" si="134"/>
        <v>114.78351472333317</v>
      </c>
      <c r="BP233" s="6">
        <f t="shared" si="135"/>
        <v>1.9850322766668285</v>
      </c>
      <c r="BQ233" s="9"/>
      <c r="BR233" s="9"/>
      <c r="BS233" s="9"/>
      <c r="BT233" s="9"/>
      <c r="BU233" s="8">
        <f t="shared" si="156"/>
        <v>1.1384237087596611</v>
      </c>
      <c r="BV233" s="8">
        <f t="shared" si="136"/>
        <v>172.61920491612193</v>
      </c>
      <c r="BW233" s="6">
        <f t="shared" si="137"/>
        <v>1.7608000838780811</v>
      </c>
      <c r="BY233" s="8">
        <f t="shared" si="157"/>
        <v>1.5756595741421178</v>
      </c>
      <c r="BZ233" s="8">
        <f t="shared" si="138"/>
        <v>173.05644078150439</v>
      </c>
      <c r="CA233" s="6">
        <f t="shared" si="139"/>
        <v>1.3235642184956191</v>
      </c>
      <c r="CB233" s="16"/>
      <c r="CC233" s="8">
        <f t="shared" si="158"/>
        <v>2.1142487335081288</v>
      </c>
      <c r="CD233" s="8">
        <f t="shared" si="140"/>
        <v>173.5950299408704</v>
      </c>
      <c r="CE233" s="6">
        <f t="shared" si="141"/>
        <v>0.78497505912960719</v>
      </c>
      <c r="CF233" s="17"/>
      <c r="CG233" s="8">
        <f t="shared" si="159"/>
        <v>2.2775630528969719</v>
      </c>
      <c r="CH233" s="8">
        <f t="shared" si="142"/>
        <v>173.75834426025924</v>
      </c>
      <c r="CI233" s="6">
        <f t="shared" si="143"/>
        <v>0.62166073974077563</v>
      </c>
      <c r="CJ233" s="16"/>
      <c r="CK233" s="17"/>
      <c r="CL233" s="15"/>
      <c r="CM233" s="16"/>
      <c r="CN233" s="17"/>
      <c r="CO233" s="15"/>
      <c r="CP233" s="16"/>
      <c r="CQ233" s="17"/>
      <c r="CR233" s="15"/>
      <c r="CS233" s="16"/>
      <c r="CT233" s="17"/>
      <c r="CU233" s="15"/>
      <c r="CV233" s="16"/>
      <c r="CW233" s="17"/>
      <c r="CX233" s="15"/>
      <c r="CY233" s="16"/>
      <c r="CZ233" s="17"/>
      <c r="DA233" s="15"/>
      <c r="DB233" s="16"/>
      <c r="DC233" s="17"/>
      <c r="DD233" s="15"/>
      <c r="DE233" s="16"/>
      <c r="DF233" s="17"/>
    </row>
    <row r="234" spans="1:110" x14ac:dyDescent="0.2">
      <c r="A234" s="3">
        <v>44116</v>
      </c>
      <c r="B234" s="4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  <c r="W234" s="8">
        <f t="shared" si="144"/>
        <v>114.57892827187888</v>
      </c>
      <c r="X234" s="6">
        <f t="shared" si="120"/>
        <v>7.7358509297931505E-2</v>
      </c>
      <c r="Z234" s="8">
        <f t="shared" si="145"/>
        <v>115.2560016649069</v>
      </c>
      <c r="AA234" s="6">
        <f t="shared" si="121"/>
        <v>7.1906407292091717E-2</v>
      </c>
      <c r="AC234" s="24">
        <f t="shared" si="146"/>
        <v>115.69969914587166</v>
      </c>
      <c r="AD234" s="6">
        <f t="shared" si="122"/>
        <v>6.8333553963539947E-2</v>
      </c>
      <c r="AF234" s="8">
        <f t="shared" si="147"/>
        <v>116.36274146951843</v>
      </c>
      <c r="AG234" s="6">
        <f t="shared" si="123"/>
        <v>6.2994436491290426E-2</v>
      </c>
      <c r="AH234" s="9"/>
      <c r="AI234" s="9"/>
      <c r="AJ234" s="9"/>
      <c r="AK234" s="9"/>
      <c r="AL234" s="8">
        <f t="shared" si="148"/>
        <v>168.9459011198812</v>
      </c>
      <c r="AM234" s="6">
        <f t="shared" si="124"/>
        <v>3.6576755494651322E-2</v>
      </c>
      <c r="AO234" s="8">
        <f t="shared" si="149"/>
        <v>171.34984248017642</v>
      </c>
      <c r="AP234" s="6">
        <f t="shared" si="125"/>
        <v>2.2868148363112697E-2</v>
      </c>
      <c r="AR234" s="24">
        <f t="shared" si="150"/>
        <v>172.93039310368113</v>
      </c>
      <c r="AS234" s="6">
        <f t="shared" si="126"/>
        <v>1.3854971957481253E-2</v>
      </c>
      <c r="AU234" s="8">
        <f t="shared" si="151"/>
        <v>174.13534455021207</v>
      </c>
      <c r="AV234" s="6">
        <f t="shared" si="127"/>
        <v>6.983670408327286E-3</v>
      </c>
      <c r="BB234" s="8">
        <f t="shared" si="152"/>
        <v>0.33837959326712763</v>
      </c>
      <c r="BC234" s="8">
        <f t="shared" si="128"/>
        <v>116.0380787391388</v>
      </c>
      <c r="BD234" s="6">
        <f t="shared" si="129"/>
        <v>8.1476742608612085</v>
      </c>
      <c r="BF234" s="8">
        <f t="shared" si="153"/>
        <v>0.43064755505400976</v>
      </c>
      <c r="BG234" s="8">
        <f t="shared" si="130"/>
        <v>116.13034670092567</v>
      </c>
      <c r="BH234" s="6">
        <f t="shared" si="131"/>
        <v>8.0554062990743347</v>
      </c>
      <c r="BI234" s="16"/>
      <c r="BJ234" s="8">
        <f t="shared" si="154"/>
        <v>0.74479827609122107</v>
      </c>
      <c r="BK234" s="8">
        <f t="shared" si="132"/>
        <v>116.44449742196288</v>
      </c>
      <c r="BL234" s="6">
        <f t="shared" si="133"/>
        <v>7.7412555780371264</v>
      </c>
      <c r="BM234" s="17"/>
      <c r="BN234" s="8">
        <f t="shared" si="155"/>
        <v>0.95890572342371705</v>
      </c>
      <c r="BO234" s="8">
        <f t="shared" si="134"/>
        <v>116.65860486929537</v>
      </c>
      <c r="BP234" s="6">
        <f t="shared" si="135"/>
        <v>7.5271481307046315</v>
      </c>
      <c r="BQ234" s="9"/>
      <c r="BR234" s="9"/>
      <c r="BS234" s="9"/>
      <c r="BT234" s="9"/>
      <c r="BU234" s="8">
        <f t="shared" si="156"/>
        <v>1.2006613462715001</v>
      </c>
      <c r="BV234" s="8">
        <f t="shared" si="136"/>
        <v>174.13105444995261</v>
      </c>
      <c r="BW234" s="6">
        <f t="shared" si="137"/>
        <v>1.2289465500473966</v>
      </c>
      <c r="BY234" s="8">
        <f t="shared" si="157"/>
        <v>1.5340638404604414</v>
      </c>
      <c r="BZ234" s="8">
        <f t="shared" si="138"/>
        <v>174.46445694414157</v>
      </c>
      <c r="CA234" s="6">
        <f t="shared" si="139"/>
        <v>0.8955440558584371</v>
      </c>
      <c r="CB234" s="16"/>
      <c r="CC234" s="8">
        <f t="shared" si="158"/>
        <v>1.675588420963209</v>
      </c>
      <c r="CD234" s="8">
        <f t="shared" si="140"/>
        <v>174.60598152464433</v>
      </c>
      <c r="CE234" s="6">
        <f t="shared" si="141"/>
        <v>0.75401947535567615</v>
      </c>
      <c r="CF234" s="17"/>
      <c r="CG234" s="8">
        <f t="shared" si="159"/>
        <v>1.5489660351082302</v>
      </c>
      <c r="CH234" s="8">
        <f t="shared" si="142"/>
        <v>174.47935913878936</v>
      </c>
      <c r="CI234" s="6">
        <f t="shared" si="143"/>
        <v>0.88064186121064836</v>
      </c>
      <c r="CJ234" s="16"/>
      <c r="CK234" s="17"/>
      <c r="CL234" s="15"/>
      <c r="CM234" s="16"/>
      <c r="CN234" s="17"/>
      <c r="CO234" s="15"/>
      <c r="CP234" s="16"/>
      <c r="CQ234" s="17"/>
      <c r="CR234" s="15"/>
      <c r="CS234" s="16"/>
      <c r="CT234" s="17"/>
      <c r="CU234" s="15"/>
      <c r="CV234" s="16"/>
      <c r="CW234" s="17"/>
      <c r="CX234" s="15"/>
      <c r="CY234" s="16"/>
      <c r="CZ234" s="17"/>
      <c r="DA234" s="15"/>
      <c r="DB234" s="16"/>
      <c r="DC234" s="17"/>
      <c r="DD234" s="15"/>
      <c r="DE234" s="16"/>
      <c r="DF234" s="17"/>
    </row>
    <row r="235" spans="1:110" x14ac:dyDescent="0.2">
      <c r="A235" s="3">
        <v>44117</v>
      </c>
      <c r="B235" s="4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  <c r="W235" s="8">
        <f t="shared" si="144"/>
        <v>116.30815672294068</v>
      </c>
      <c r="X235" s="6">
        <f t="shared" si="120"/>
        <v>3.7912341060155869E-2</v>
      </c>
      <c r="Z235" s="8">
        <f t="shared" si="145"/>
        <v>118.20281960548762</v>
      </c>
      <c r="AA235" s="6">
        <f t="shared" si="121"/>
        <v>2.2239908201538785E-2</v>
      </c>
      <c r="AC235" s="24">
        <f t="shared" si="146"/>
        <v>119.94272607293584</v>
      </c>
      <c r="AD235" s="6">
        <f t="shared" si="122"/>
        <v>7.8476025610231658E-3</v>
      </c>
      <c r="AF235" s="8">
        <f t="shared" si="147"/>
        <v>122.62115069390369</v>
      </c>
      <c r="AG235" s="6">
        <f t="shared" si="123"/>
        <v>1.430801700891134E-2</v>
      </c>
      <c r="AH235" s="9"/>
      <c r="AI235" s="9"/>
      <c r="AJ235" s="9"/>
      <c r="AK235" s="9"/>
      <c r="AL235" s="8">
        <f t="shared" si="148"/>
        <v>170.10043909830259</v>
      </c>
      <c r="AM235" s="6">
        <f t="shared" si="124"/>
        <v>8.4498040008627491E-3</v>
      </c>
      <c r="AO235" s="8">
        <f t="shared" si="149"/>
        <v>172.6731947917182</v>
      </c>
      <c r="AP235" s="6">
        <f t="shared" si="125"/>
        <v>6.5473143227995096E-3</v>
      </c>
      <c r="AR235" s="24">
        <f t="shared" si="150"/>
        <v>174.14519705184057</v>
      </c>
      <c r="AS235" s="6">
        <f t="shared" si="126"/>
        <v>1.5127916097095987E-2</v>
      </c>
      <c r="AU235" s="8">
        <f t="shared" si="151"/>
        <v>175.11506971004243</v>
      </c>
      <c r="AV235" s="6">
        <f t="shared" si="127"/>
        <v>2.0781501881072133E-2</v>
      </c>
      <c r="BB235" s="8">
        <f t="shared" si="152"/>
        <v>1.1193090600265378</v>
      </c>
      <c r="BC235" s="8">
        <f t="shared" si="128"/>
        <v>121.06203513296238</v>
      </c>
      <c r="BD235" s="6">
        <f t="shared" si="129"/>
        <v>0.17060113296237489</v>
      </c>
      <c r="BF235" s="8">
        <f t="shared" si="153"/>
        <v>1.6887327478173657</v>
      </c>
      <c r="BG235" s="8">
        <f t="shared" si="130"/>
        <v>121.63145882075321</v>
      </c>
      <c r="BH235" s="6">
        <f t="shared" si="131"/>
        <v>0.74002482075320586</v>
      </c>
      <c r="BI235" s="16"/>
      <c r="BJ235" s="8">
        <f t="shared" si="154"/>
        <v>3.0536291857333735</v>
      </c>
      <c r="BK235" s="8">
        <f t="shared" si="132"/>
        <v>122.99635525866921</v>
      </c>
      <c r="BL235" s="6">
        <f t="shared" si="133"/>
        <v>2.1049212586692079</v>
      </c>
      <c r="BM235" s="17"/>
      <c r="BN235" s="8">
        <f t="shared" si="155"/>
        <v>3.8489323826273232</v>
      </c>
      <c r="BO235" s="8">
        <f t="shared" si="134"/>
        <v>123.79165845556317</v>
      </c>
      <c r="BP235" s="6">
        <f t="shared" si="135"/>
        <v>2.900224455563162</v>
      </c>
      <c r="BQ235" s="9"/>
      <c r="BR235" s="9"/>
      <c r="BS235" s="9"/>
      <c r="BT235" s="9"/>
      <c r="BU235" s="8">
        <f t="shared" si="156"/>
        <v>1.2034898666490887</v>
      </c>
      <c r="BV235" s="8">
        <f t="shared" si="136"/>
        <v>175.34868691848965</v>
      </c>
      <c r="BW235" s="6">
        <f t="shared" si="137"/>
        <v>3.7986839184896439</v>
      </c>
      <c r="BY235" s="8">
        <f t="shared" si="157"/>
        <v>1.4287080760011117</v>
      </c>
      <c r="BZ235" s="8">
        <f t="shared" si="138"/>
        <v>175.57390512784167</v>
      </c>
      <c r="CA235" s="6">
        <f t="shared" si="139"/>
        <v>4.0239021278416658</v>
      </c>
      <c r="CB235" s="16"/>
      <c r="CC235" s="8">
        <f t="shared" si="158"/>
        <v>1.371470668912723</v>
      </c>
      <c r="CD235" s="8">
        <f t="shared" si="140"/>
        <v>175.5166677207533</v>
      </c>
      <c r="CE235" s="6">
        <f t="shared" si="141"/>
        <v>3.9666647207533003</v>
      </c>
      <c r="CF235" s="17"/>
      <c r="CG235" s="8">
        <f t="shared" si="159"/>
        <v>1.2549033985932969</v>
      </c>
      <c r="CH235" s="8">
        <f t="shared" si="142"/>
        <v>175.40010045043385</v>
      </c>
      <c r="CI235" s="6">
        <f t="shared" si="143"/>
        <v>3.8500974504338501</v>
      </c>
      <c r="CJ235" s="16"/>
      <c r="CK235" s="17"/>
      <c r="CL235" s="15"/>
      <c r="CM235" s="16"/>
      <c r="CN235" s="17"/>
      <c r="CO235" s="15"/>
      <c r="CP235" s="16"/>
      <c r="CQ235" s="17"/>
      <c r="CR235" s="15"/>
      <c r="CS235" s="16"/>
      <c r="CT235" s="17"/>
      <c r="CU235" s="15"/>
      <c r="CV235" s="16"/>
      <c r="CW235" s="17"/>
      <c r="CX235" s="15"/>
      <c r="CY235" s="16"/>
      <c r="CZ235" s="17"/>
      <c r="DA235" s="15"/>
      <c r="DB235" s="16"/>
      <c r="DC235" s="17"/>
      <c r="DD235" s="15"/>
      <c r="DE235" s="16"/>
      <c r="DF235" s="17"/>
    </row>
    <row r="236" spans="1:110" x14ac:dyDescent="0.2">
      <c r="A236" s="3">
        <v>44118</v>
      </c>
      <c r="B236" s="4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  <c r="W236" s="8">
        <f t="shared" si="144"/>
        <v>117.13314663281136</v>
      </c>
      <c r="X236" s="6">
        <f t="shared" si="120"/>
        <v>3.1807652081475755E-2</v>
      </c>
      <c r="Z236" s="8">
        <f t="shared" si="145"/>
        <v>119.09006235567671</v>
      </c>
      <c r="AA236" s="6">
        <f t="shared" si="121"/>
        <v>1.5632291964675644E-2</v>
      </c>
      <c r="AC236" s="24">
        <f t="shared" si="146"/>
        <v>120.41708003646792</v>
      </c>
      <c r="AD236" s="6">
        <f t="shared" si="122"/>
        <v>4.6635064327522624E-3</v>
      </c>
      <c r="AF236" s="8">
        <f t="shared" si="147"/>
        <v>121.23737733878073</v>
      </c>
      <c r="AG236" s="6">
        <f t="shared" si="123"/>
        <v>2.1168592788182103E-3</v>
      </c>
      <c r="AH236" s="9"/>
      <c r="AI236" s="9"/>
      <c r="AJ236" s="9"/>
      <c r="AK236" s="9"/>
      <c r="AL236" s="8">
        <f t="shared" si="148"/>
        <v>170.36136060060812</v>
      </c>
      <c r="AM236" s="6">
        <f t="shared" si="124"/>
        <v>1.7920334244950362E-2</v>
      </c>
      <c r="AO236" s="8">
        <f t="shared" si="149"/>
        <v>172.30254150045118</v>
      </c>
      <c r="AP236" s="6">
        <f t="shared" si="125"/>
        <v>6.730036852589931E-3</v>
      </c>
      <c r="AR236" s="24">
        <f t="shared" si="150"/>
        <v>172.84760002592029</v>
      </c>
      <c r="AS236" s="6">
        <f t="shared" si="126"/>
        <v>3.5879458724376793E-3</v>
      </c>
      <c r="AU236" s="8">
        <f t="shared" si="151"/>
        <v>172.26301634200848</v>
      </c>
      <c r="AV236" s="6">
        <f t="shared" si="127"/>
        <v>6.9578869604751559E-3</v>
      </c>
      <c r="BB236" s="8">
        <f t="shared" si="152"/>
        <v>0.99031804072764662</v>
      </c>
      <c r="BC236" s="8">
        <f t="shared" si="128"/>
        <v>121.40739807719557</v>
      </c>
      <c r="BD236" s="6">
        <f t="shared" si="129"/>
        <v>0.42612107719556036</v>
      </c>
      <c r="BF236" s="8">
        <f t="shared" si="153"/>
        <v>1.2879877490032219</v>
      </c>
      <c r="BG236" s="8">
        <f t="shared" si="130"/>
        <v>121.70506778547114</v>
      </c>
      <c r="BH236" s="6">
        <f t="shared" si="131"/>
        <v>0.72379078547113807</v>
      </c>
      <c r="BI236" s="16"/>
      <c r="BJ236" s="8">
        <f t="shared" si="154"/>
        <v>1.3513075390805207</v>
      </c>
      <c r="BK236" s="8">
        <f t="shared" si="132"/>
        <v>121.76838757554845</v>
      </c>
      <c r="BL236" s="6">
        <f t="shared" si="133"/>
        <v>0.78711057554843933</v>
      </c>
      <c r="BM236" s="17"/>
      <c r="BN236" s="8">
        <f t="shared" si="155"/>
        <v>0.87930337382351054</v>
      </c>
      <c r="BO236" s="8">
        <f t="shared" si="134"/>
        <v>121.29638341029143</v>
      </c>
      <c r="BP236" s="6">
        <f t="shared" si="135"/>
        <v>0.3151064102914205</v>
      </c>
      <c r="BQ236" s="9"/>
      <c r="BR236" s="9"/>
      <c r="BS236" s="9"/>
      <c r="BT236" s="9"/>
      <c r="BU236" s="8">
        <f t="shared" si="156"/>
        <v>0.70327248813521459</v>
      </c>
      <c r="BV236" s="8">
        <f t="shared" si="136"/>
        <v>173.5508725140555</v>
      </c>
      <c r="BW236" s="6">
        <f t="shared" si="137"/>
        <v>8.0871514055502303E-2</v>
      </c>
      <c r="BY236" s="8">
        <f t="shared" si="157"/>
        <v>0.52902739236705154</v>
      </c>
      <c r="BZ236" s="8">
        <f t="shared" si="138"/>
        <v>173.37662741828734</v>
      </c>
      <c r="CA236" s="6">
        <f t="shared" si="139"/>
        <v>9.3373581712654641E-2</v>
      </c>
      <c r="CB236" s="16"/>
      <c r="CC236" s="8">
        <f t="shared" si="158"/>
        <v>-0.39011400967706072</v>
      </c>
      <c r="CD236" s="8">
        <f t="shared" si="140"/>
        <v>172.45748601624322</v>
      </c>
      <c r="CE236" s="6">
        <f t="shared" si="141"/>
        <v>1.0125149837567733</v>
      </c>
      <c r="CF236" s="17"/>
      <c r="CG236" s="8">
        <f t="shared" si="159"/>
        <v>-0.99129697497865288</v>
      </c>
      <c r="CH236" s="8">
        <f t="shared" si="142"/>
        <v>171.85630305094162</v>
      </c>
      <c r="CI236" s="6">
        <f t="shared" si="143"/>
        <v>1.6136979490583769</v>
      </c>
      <c r="CJ236" s="16"/>
      <c r="CK236" s="17"/>
      <c r="CL236" s="15"/>
      <c r="CM236" s="16"/>
      <c r="CN236" s="17"/>
      <c r="CO236" s="15"/>
      <c r="CP236" s="16"/>
      <c r="CQ236" s="17"/>
      <c r="CR236" s="15"/>
      <c r="CS236" s="16"/>
      <c r="CT236" s="17"/>
      <c r="CU236" s="15"/>
      <c r="CV236" s="16"/>
      <c r="CW236" s="17"/>
      <c r="CX236" s="15"/>
      <c r="CY236" s="16"/>
      <c r="CZ236" s="17"/>
      <c r="DA236" s="15"/>
      <c r="DB236" s="16"/>
      <c r="DC236" s="17"/>
      <c r="DD236" s="15"/>
      <c r="DE236" s="16"/>
      <c r="DF236" s="17"/>
    </row>
    <row r="237" spans="1:110" x14ac:dyDescent="0.2">
      <c r="A237" s="3">
        <v>44119</v>
      </c>
      <c r="B237" s="4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  <c r="W237" s="8">
        <f t="shared" si="144"/>
        <v>117.82581009890532</v>
      </c>
      <c r="X237" s="6">
        <f t="shared" si="120"/>
        <v>2.2209536330383105E-2</v>
      </c>
      <c r="Z237" s="8">
        <f t="shared" si="145"/>
        <v>119.71416318830339</v>
      </c>
      <c r="AA237" s="6">
        <f t="shared" si="121"/>
        <v>6.5388302151052E-3</v>
      </c>
      <c r="AC237" s="24">
        <f t="shared" si="146"/>
        <v>120.69917851823396</v>
      </c>
      <c r="AD237" s="6">
        <f t="shared" si="122"/>
        <v>1.6354280001875346E-3</v>
      </c>
      <c r="AF237" s="8">
        <f t="shared" si="147"/>
        <v>121.03249706775614</v>
      </c>
      <c r="AG237" s="6">
        <f t="shared" si="123"/>
        <v>4.401508698579441E-3</v>
      </c>
      <c r="AH237" s="9"/>
      <c r="AI237" s="9"/>
      <c r="AJ237" s="9"/>
      <c r="AK237" s="9"/>
      <c r="AL237" s="8">
        <f t="shared" si="148"/>
        <v>170.92091587249868</v>
      </c>
      <c r="AM237" s="6">
        <f t="shared" si="124"/>
        <v>9.7855577180683117E-3</v>
      </c>
      <c r="AO237" s="8">
        <f t="shared" si="149"/>
        <v>172.68780313530226</v>
      </c>
      <c r="AP237" s="6">
        <f t="shared" si="125"/>
        <v>4.5073944065529288E-4</v>
      </c>
      <c r="AR237" s="24">
        <f t="shared" si="150"/>
        <v>173.15880051296014</v>
      </c>
      <c r="AS237" s="6">
        <f t="shared" si="126"/>
        <v>3.1794189779312389E-3</v>
      </c>
      <c r="AU237" s="8">
        <f t="shared" si="151"/>
        <v>173.22860406840169</v>
      </c>
      <c r="AV237" s="6">
        <f t="shared" si="127"/>
        <v>3.5838193894783812E-3</v>
      </c>
      <c r="BB237" s="8">
        <f t="shared" si="152"/>
        <v>0.84867412893532568</v>
      </c>
      <c r="BC237" s="8">
        <f t="shared" si="128"/>
        <v>121.54785264716929</v>
      </c>
      <c r="BD237" s="6">
        <f t="shared" si="129"/>
        <v>1.0457466471692953</v>
      </c>
      <c r="BF237" s="8">
        <f t="shared" si="153"/>
        <v>0.95604429081495224</v>
      </c>
      <c r="BG237" s="8">
        <f t="shared" si="130"/>
        <v>121.65522280904892</v>
      </c>
      <c r="BH237" s="6">
        <f t="shared" si="131"/>
        <v>1.1531168090489246</v>
      </c>
      <c r="BI237" s="16"/>
      <c r="BJ237" s="8">
        <f t="shared" si="154"/>
        <v>0.64562956125296456</v>
      </c>
      <c r="BK237" s="8">
        <f t="shared" si="132"/>
        <v>121.34480807948692</v>
      </c>
      <c r="BL237" s="6">
        <f t="shared" si="133"/>
        <v>0.84270207948692644</v>
      </c>
      <c r="BM237" s="17"/>
      <c r="BN237" s="8">
        <f t="shared" si="155"/>
        <v>0.35376306881293795</v>
      </c>
      <c r="BO237" s="8">
        <f t="shared" si="134"/>
        <v>121.0529415870469</v>
      </c>
      <c r="BP237" s="6">
        <f t="shared" si="135"/>
        <v>0.55083558704690461</v>
      </c>
      <c r="BQ237" s="9"/>
      <c r="BR237" s="9"/>
      <c r="BS237" s="9"/>
      <c r="BT237" s="9"/>
      <c r="BU237" s="8">
        <f t="shared" si="156"/>
        <v>0.62485808791614272</v>
      </c>
      <c r="BV237" s="8">
        <f t="shared" si="136"/>
        <v>173.78365860087629</v>
      </c>
      <c r="BW237" s="6">
        <f t="shared" si="137"/>
        <v>1.1736576008762825</v>
      </c>
      <c r="BY237" s="8">
        <f t="shared" si="157"/>
        <v>0.45714451360907671</v>
      </c>
      <c r="BZ237" s="8">
        <f t="shared" si="138"/>
        <v>173.61594502656922</v>
      </c>
      <c r="CA237" s="6">
        <f t="shared" si="139"/>
        <v>1.0059440265692103</v>
      </c>
      <c r="CB237" s="16"/>
      <c r="CC237" s="8">
        <f t="shared" si="158"/>
        <v>7.2753558156103709E-2</v>
      </c>
      <c r="CD237" s="8">
        <f t="shared" si="140"/>
        <v>173.23155407111625</v>
      </c>
      <c r="CE237" s="6">
        <f t="shared" si="141"/>
        <v>0.6215530711162387</v>
      </c>
      <c r="CF237" s="17"/>
      <c r="CG237" s="8">
        <f t="shared" si="159"/>
        <v>0.15490079159763409</v>
      </c>
      <c r="CH237" s="8">
        <f t="shared" si="142"/>
        <v>173.31370130455778</v>
      </c>
      <c r="CI237" s="6">
        <f t="shared" si="143"/>
        <v>0.70370030455777055</v>
      </c>
      <c r="CJ237" s="16"/>
      <c r="CK237" s="17"/>
      <c r="CL237" s="15"/>
      <c r="CM237" s="16"/>
      <c r="CN237" s="17"/>
      <c r="CO237" s="15"/>
      <c r="CP237" s="16"/>
      <c r="CQ237" s="17"/>
      <c r="CR237" s="15"/>
      <c r="CS237" s="16"/>
      <c r="CT237" s="17"/>
      <c r="CU237" s="15"/>
      <c r="CV237" s="16"/>
      <c r="CW237" s="17"/>
      <c r="CX237" s="15"/>
      <c r="CY237" s="16"/>
      <c r="CZ237" s="17"/>
      <c r="DA237" s="15"/>
      <c r="DB237" s="16"/>
      <c r="DC237" s="17"/>
      <c r="DD237" s="15"/>
      <c r="DE237" s="16"/>
      <c r="DF237" s="17"/>
    </row>
    <row r="238" spans="1:110" x14ac:dyDescent="0.2">
      <c r="A238" s="3">
        <v>44120</v>
      </c>
      <c r="B238" s="4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  <c r="W238" s="8">
        <f t="shared" si="144"/>
        <v>118.30754336110238</v>
      </c>
      <c r="X238" s="6">
        <f t="shared" si="120"/>
        <v>4.2710650691156395E-3</v>
      </c>
      <c r="Z238" s="8">
        <f t="shared" si="145"/>
        <v>119.97418431616327</v>
      </c>
      <c r="AA238" s="6">
        <f t="shared" si="121"/>
        <v>9.7561269082355288E-3</v>
      </c>
      <c r="AC238" s="24">
        <f t="shared" si="146"/>
        <v>120.60064225911698</v>
      </c>
      <c r="AD238" s="6">
        <f t="shared" si="122"/>
        <v>1.5028675746582692E-2</v>
      </c>
      <c r="AF238" s="8">
        <f t="shared" si="147"/>
        <v>120.60818421355123</v>
      </c>
      <c r="AG238" s="6">
        <f t="shared" si="123"/>
        <v>1.5092152191471643E-2</v>
      </c>
      <c r="AH238" s="9"/>
      <c r="AI238" s="9"/>
      <c r="AJ238" s="9"/>
      <c r="AK238" s="9"/>
      <c r="AL238" s="8">
        <f t="shared" si="148"/>
        <v>171.22495119544891</v>
      </c>
      <c r="AM238" s="6">
        <f t="shared" si="124"/>
        <v>2.0788343725052946E-2</v>
      </c>
      <c r="AO238" s="8">
        <f t="shared" si="149"/>
        <v>172.6621284306525</v>
      </c>
      <c r="AP238" s="6">
        <f t="shared" si="125"/>
        <v>1.2569327214790017E-2</v>
      </c>
      <c r="AR238" s="24">
        <f t="shared" si="150"/>
        <v>172.88440075648009</v>
      </c>
      <c r="AS238" s="6">
        <f t="shared" si="126"/>
        <v>1.1298182730308463E-2</v>
      </c>
      <c r="AU238" s="8">
        <f t="shared" si="151"/>
        <v>172.73372161368033</v>
      </c>
      <c r="AV238" s="6">
        <f t="shared" si="127"/>
        <v>1.2159895768956791E-2</v>
      </c>
      <c r="BB238" s="8">
        <f t="shared" si="152"/>
        <v>0.65923205132486395</v>
      </c>
      <c r="BC238" s="8">
        <f t="shared" si="128"/>
        <v>121.25987431044184</v>
      </c>
      <c r="BD238" s="6">
        <f t="shared" si="129"/>
        <v>2.4448643104418437</v>
      </c>
      <c r="BF238" s="8">
        <f t="shared" si="153"/>
        <v>0.60803270933741338</v>
      </c>
      <c r="BG238" s="8">
        <f t="shared" si="130"/>
        <v>121.20867496845439</v>
      </c>
      <c r="BH238" s="6">
        <f t="shared" si="131"/>
        <v>2.393664968454388</v>
      </c>
      <c r="BI238" s="16"/>
      <c r="BJ238" s="8">
        <f t="shared" si="154"/>
        <v>0.15448011980879903</v>
      </c>
      <c r="BK238" s="8">
        <f t="shared" si="132"/>
        <v>120.75512237892578</v>
      </c>
      <c r="BL238" s="6">
        <f t="shared" si="133"/>
        <v>1.9401123789257753</v>
      </c>
      <c r="BM238" s="17"/>
      <c r="BN238" s="8">
        <f t="shared" si="155"/>
        <v>-4.4260339765392627E-2</v>
      </c>
      <c r="BO238" s="8">
        <f t="shared" si="134"/>
        <v>120.55638191935159</v>
      </c>
      <c r="BP238" s="6">
        <f t="shared" si="135"/>
        <v>1.7413719193515931</v>
      </c>
      <c r="BQ238" s="9"/>
      <c r="BR238" s="9"/>
      <c r="BS238" s="9"/>
      <c r="BT238" s="9"/>
      <c r="BU238" s="8">
        <f t="shared" si="156"/>
        <v>0.44500651903690402</v>
      </c>
      <c r="BV238" s="8">
        <f t="shared" si="136"/>
        <v>173.32940727551699</v>
      </c>
      <c r="BW238" s="6">
        <f t="shared" si="137"/>
        <v>1.5305937244830261</v>
      </c>
      <c r="BY238" s="8">
        <f t="shared" si="157"/>
        <v>0.21573490447966454</v>
      </c>
      <c r="BZ238" s="8">
        <f t="shared" si="138"/>
        <v>173.10013566095975</v>
      </c>
      <c r="CA238" s="6">
        <f t="shared" si="139"/>
        <v>1.7598653390402603</v>
      </c>
      <c r="CB238" s="16"/>
      <c r="CC238" s="8">
        <f t="shared" si="158"/>
        <v>-0.15636762950375835</v>
      </c>
      <c r="CD238" s="8">
        <f t="shared" si="140"/>
        <v>172.72803312697633</v>
      </c>
      <c r="CE238" s="6">
        <f t="shared" si="141"/>
        <v>2.1319678730236831</v>
      </c>
      <c r="CF238" s="17"/>
      <c r="CG238" s="8">
        <f t="shared" si="159"/>
        <v>-0.22288369071072869</v>
      </c>
      <c r="CH238" s="8">
        <f t="shared" si="142"/>
        <v>172.66151706576937</v>
      </c>
      <c r="CI238" s="6">
        <f t="shared" si="143"/>
        <v>2.1984839342306373</v>
      </c>
      <c r="CJ238" s="16"/>
      <c r="CK238" s="17"/>
      <c r="CL238" s="15"/>
      <c r="CM238" s="16"/>
      <c r="CN238" s="17"/>
      <c r="CO238" s="15"/>
      <c r="CP238" s="16"/>
      <c r="CQ238" s="17"/>
      <c r="CR238" s="15"/>
      <c r="CS238" s="16"/>
      <c r="CT238" s="17"/>
      <c r="CU238" s="15"/>
      <c r="CV238" s="16"/>
      <c r="CW238" s="17"/>
      <c r="CX238" s="15"/>
      <c r="CY238" s="16"/>
      <c r="CZ238" s="17"/>
      <c r="DA238" s="15"/>
      <c r="DB238" s="16"/>
      <c r="DC238" s="17"/>
      <c r="DD238" s="15"/>
      <c r="DE238" s="16"/>
      <c r="DF238" s="17"/>
    </row>
    <row r="239" spans="1:110" x14ac:dyDescent="0.2">
      <c r="A239" s="3">
        <v>44123</v>
      </c>
      <c r="B239" s="4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  <c r="W239" s="8">
        <f t="shared" si="144"/>
        <v>118.39888735610396</v>
      </c>
      <c r="X239" s="6">
        <f t="shared" si="120"/>
        <v>2.2617297280724917E-2</v>
      </c>
      <c r="Z239" s="8">
        <f t="shared" si="145"/>
        <v>119.59165679182939</v>
      </c>
      <c r="AA239" s="6">
        <f t="shared" si="121"/>
        <v>3.2919308421860187E-2</v>
      </c>
      <c r="AC239" s="24">
        <f t="shared" si="146"/>
        <v>119.7078261295585</v>
      </c>
      <c r="AD239" s="6">
        <f t="shared" si="122"/>
        <v>3.392266898400912E-2</v>
      </c>
      <c r="AF239" s="8">
        <f t="shared" si="147"/>
        <v>119.17364484271025</v>
      </c>
      <c r="AG239" s="6">
        <f t="shared" si="123"/>
        <v>2.9308917655656481E-2</v>
      </c>
      <c r="AH239" s="9"/>
      <c r="AI239" s="9"/>
      <c r="AJ239" s="9"/>
      <c r="AK239" s="9"/>
      <c r="AL239" s="8">
        <f t="shared" si="148"/>
        <v>171.87926016026813</v>
      </c>
      <c r="AM239" s="6">
        <f t="shared" si="124"/>
        <v>1.6857868582741738E-3</v>
      </c>
      <c r="AO239" s="8">
        <f t="shared" si="149"/>
        <v>173.38742637853716</v>
      </c>
      <c r="AP239" s="6">
        <f t="shared" si="125"/>
        <v>1.0475146689420886E-2</v>
      </c>
      <c r="AR239" s="24">
        <f t="shared" si="150"/>
        <v>173.87220087824005</v>
      </c>
      <c r="AS239" s="6">
        <f t="shared" si="126"/>
        <v>1.3300337615486844E-2</v>
      </c>
      <c r="AU239" s="8">
        <f t="shared" si="151"/>
        <v>174.43474512273608</v>
      </c>
      <c r="AV239" s="6">
        <f t="shared" si="127"/>
        <v>1.6578758605111578E-2</v>
      </c>
      <c r="BB239" s="8">
        <f t="shared" si="152"/>
        <v>0.34882241514819456</v>
      </c>
      <c r="BC239" s="8">
        <f t="shared" si="128"/>
        <v>120.05664854470669</v>
      </c>
      <c r="BD239" s="6">
        <f t="shared" si="129"/>
        <v>4.2763975447066827</v>
      </c>
      <c r="BF239" s="8">
        <f t="shared" si="153"/>
        <v>0.11275259250176756</v>
      </c>
      <c r="BG239" s="8">
        <f t="shared" si="130"/>
        <v>119.82057872206026</v>
      </c>
      <c r="BH239" s="6">
        <f t="shared" si="131"/>
        <v>4.0403277220602547</v>
      </c>
      <c r="BI239" s="16"/>
      <c r="BJ239" s="8">
        <f t="shared" si="154"/>
        <v>-0.53673540477360704</v>
      </c>
      <c r="BK239" s="8">
        <f t="shared" si="132"/>
        <v>119.17109072478489</v>
      </c>
      <c r="BL239" s="6">
        <f t="shared" si="133"/>
        <v>3.3908397247848825</v>
      </c>
      <c r="BM239" s="17"/>
      <c r="BN239" s="8">
        <f t="shared" si="155"/>
        <v>-0.79098943478331207</v>
      </c>
      <c r="BO239" s="8">
        <f t="shared" si="134"/>
        <v>118.91683669477518</v>
      </c>
      <c r="BP239" s="6">
        <f t="shared" si="135"/>
        <v>3.136585694775178</v>
      </c>
      <c r="BQ239" s="9"/>
      <c r="BR239" s="9"/>
      <c r="BS239" s="9"/>
      <c r="BT239" s="9"/>
      <c r="BU239" s="8">
        <f t="shared" si="156"/>
        <v>0.55356523958151527</v>
      </c>
      <c r="BV239" s="8">
        <f t="shared" si="136"/>
        <v>174.42576611782155</v>
      </c>
      <c r="BW239" s="6">
        <f t="shared" si="137"/>
        <v>2.8357701178215393</v>
      </c>
      <c r="BY239" s="8">
        <f t="shared" si="157"/>
        <v>0.47051642618216216</v>
      </c>
      <c r="BZ239" s="8">
        <f t="shared" si="138"/>
        <v>174.34271730442222</v>
      </c>
      <c r="CA239" s="6">
        <f t="shared" si="139"/>
        <v>2.7527213044222094</v>
      </c>
      <c r="CB239" s="16"/>
      <c r="CC239" s="8">
        <f t="shared" si="158"/>
        <v>0.59878308633029598</v>
      </c>
      <c r="CD239" s="8">
        <f t="shared" si="140"/>
        <v>174.47098396457034</v>
      </c>
      <c r="CE239" s="6">
        <f t="shared" si="141"/>
        <v>2.8809879645703234</v>
      </c>
      <c r="CF239" s="17"/>
      <c r="CG239" s="8">
        <f t="shared" si="159"/>
        <v>0.84251806426347764</v>
      </c>
      <c r="CH239" s="8">
        <f t="shared" si="142"/>
        <v>174.71471894250354</v>
      </c>
      <c r="CI239" s="6">
        <f t="shared" si="143"/>
        <v>3.1247229425035243</v>
      </c>
      <c r="CJ239" s="16"/>
      <c r="CK239" s="17"/>
      <c r="CL239" s="15"/>
      <c r="CM239" s="16"/>
      <c r="CN239" s="17"/>
      <c r="CO239" s="15"/>
      <c r="CP239" s="16"/>
      <c r="CQ239" s="17"/>
      <c r="CR239" s="15"/>
      <c r="CS239" s="16"/>
      <c r="CT239" s="17"/>
      <c r="CU239" s="15"/>
      <c r="CV239" s="16"/>
      <c r="CW239" s="17"/>
      <c r="CX239" s="15"/>
      <c r="CY239" s="16"/>
      <c r="CZ239" s="17"/>
      <c r="DA239" s="15"/>
      <c r="DB239" s="16"/>
      <c r="DC239" s="17"/>
      <c r="DD239" s="15"/>
      <c r="DE239" s="16"/>
      <c r="DF239" s="17"/>
    </row>
    <row r="240" spans="1:110" x14ac:dyDescent="0.2">
      <c r="A240" s="3">
        <v>44124</v>
      </c>
      <c r="B240" s="4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  <c r="W240" s="8">
        <f t="shared" si="144"/>
        <v>117.92753281200525</v>
      </c>
      <c r="X240" s="6">
        <f t="shared" si="120"/>
        <v>5.284531625983504E-3</v>
      </c>
      <c r="Z240" s="8">
        <f t="shared" si="145"/>
        <v>118.3338928805257</v>
      </c>
      <c r="AA240" s="6">
        <f t="shared" si="121"/>
        <v>8.7485868929184901E-3</v>
      </c>
      <c r="AC240" s="24">
        <f t="shared" si="146"/>
        <v>117.74403856477926</v>
      </c>
      <c r="AD240" s="6">
        <f t="shared" si="122"/>
        <v>3.7203173667679757E-3</v>
      </c>
      <c r="AF240" s="8">
        <f t="shared" si="147"/>
        <v>116.45892976854205</v>
      </c>
      <c r="AG240" s="6">
        <f t="shared" si="123"/>
        <v>7.2347154699932605E-3</v>
      </c>
      <c r="AH240" s="9"/>
      <c r="AI240" s="9"/>
      <c r="AJ240" s="9"/>
      <c r="AK240" s="9"/>
      <c r="AL240" s="8">
        <f t="shared" si="148"/>
        <v>171.82719261141989</v>
      </c>
      <c r="AM240" s="6">
        <f t="shared" si="124"/>
        <v>8.2696665700591442E-3</v>
      </c>
      <c r="AO240" s="8">
        <f t="shared" si="149"/>
        <v>172.7942743536199</v>
      </c>
      <c r="AP240" s="6">
        <f t="shared" si="125"/>
        <v>2.6879871858481006E-3</v>
      </c>
      <c r="AR240" s="24">
        <f t="shared" si="150"/>
        <v>172.73109843912005</v>
      </c>
      <c r="AS240" s="6">
        <f t="shared" si="126"/>
        <v>3.0526178930107735E-3</v>
      </c>
      <c r="AU240" s="8">
        <f t="shared" si="151"/>
        <v>172.15894582454723</v>
      </c>
      <c r="AV240" s="6">
        <f t="shared" si="127"/>
        <v>6.3548955744387042E-3</v>
      </c>
      <c r="BB240" s="8">
        <f t="shared" si="152"/>
        <v>-0.11369958083729204</v>
      </c>
      <c r="BC240" s="8">
        <f t="shared" si="128"/>
        <v>117.63033898394197</v>
      </c>
      <c r="BD240" s="6">
        <f t="shared" si="129"/>
        <v>0.3227219839419746</v>
      </c>
      <c r="BF240" s="8">
        <f t="shared" si="153"/>
        <v>-0.57250565940096443</v>
      </c>
      <c r="BG240" s="8">
        <f t="shared" si="130"/>
        <v>117.1715329053783</v>
      </c>
      <c r="BH240" s="6">
        <f t="shared" si="131"/>
        <v>0.13608409462169391</v>
      </c>
      <c r="BI240" s="16"/>
      <c r="BJ240" s="8">
        <f t="shared" si="154"/>
        <v>-1.4785898303773237</v>
      </c>
      <c r="BK240" s="8">
        <f t="shared" si="132"/>
        <v>116.26544873440193</v>
      </c>
      <c r="BL240" s="6">
        <f t="shared" si="133"/>
        <v>1.0421682655980646</v>
      </c>
      <c r="BM240" s="17"/>
      <c r="BN240" s="8">
        <f t="shared" si="155"/>
        <v>-1.8230517891797273</v>
      </c>
      <c r="BO240" s="8">
        <f t="shared" si="134"/>
        <v>115.92098677559953</v>
      </c>
      <c r="BP240" s="6">
        <f t="shared" si="135"/>
        <v>1.3866302244004629</v>
      </c>
      <c r="BQ240" s="9"/>
      <c r="BR240" s="9"/>
      <c r="BS240" s="9"/>
      <c r="BT240" s="9"/>
      <c r="BU240" s="8">
        <f t="shared" si="156"/>
        <v>0.21463170384121133</v>
      </c>
      <c r="BV240" s="8">
        <f t="shared" si="136"/>
        <v>172.94573014296125</v>
      </c>
      <c r="BW240" s="6">
        <f t="shared" si="137"/>
        <v>0.31426485703875073</v>
      </c>
      <c r="BY240" s="8">
        <f t="shared" si="157"/>
        <v>-6.1317799367552828E-2</v>
      </c>
      <c r="BZ240" s="8">
        <f t="shared" si="138"/>
        <v>172.6697806397525</v>
      </c>
      <c r="CA240" s="6">
        <f t="shared" si="139"/>
        <v>0.59021436024750074</v>
      </c>
      <c r="CB240" s="16"/>
      <c r="CC240" s="8">
        <f t="shared" si="158"/>
        <v>-0.54954136046690227</v>
      </c>
      <c r="CD240" s="8">
        <f t="shared" si="140"/>
        <v>172.18155707865316</v>
      </c>
      <c r="CE240" s="6">
        <f t="shared" si="141"/>
        <v>1.0784379213468469</v>
      </c>
      <c r="CF240" s="17"/>
      <c r="CG240" s="8">
        <f t="shared" si="159"/>
        <v>-0.90306797871398659</v>
      </c>
      <c r="CH240" s="8">
        <f t="shared" si="142"/>
        <v>171.82803046040607</v>
      </c>
      <c r="CI240" s="6">
        <f t="shared" si="143"/>
        <v>1.4319645395939347</v>
      </c>
      <c r="CJ240" s="16"/>
      <c r="CK240" s="17"/>
      <c r="CL240" s="15"/>
      <c r="CM240" s="16"/>
      <c r="CN240" s="17"/>
      <c r="CO240" s="15"/>
      <c r="CP240" s="16"/>
      <c r="CQ240" s="17"/>
      <c r="CR240" s="15"/>
      <c r="CS240" s="16"/>
      <c r="CT240" s="17"/>
      <c r="CU240" s="15"/>
      <c r="CV240" s="16"/>
      <c r="CW240" s="17"/>
      <c r="CX240" s="15"/>
      <c r="CY240" s="16"/>
      <c r="CZ240" s="17"/>
      <c r="DA240" s="15"/>
      <c r="DB240" s="16"/>
      <c r="DC240" s="17"/>
      <c r="DD240" s="15"/>
      <c r="DE240" s="16"/>
      <c r="DF240" s="17"/>
    </row>
    <row r="241" spans="1:110" x14ac:dyDescent="0.2">
      <c r="A241" s="3">
        <v>44125</v>
      </c>
      <c r="B241" s="4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  <c r="W241" s="8">
        <f t="shared" si="144"/>
        <v>117.81594796584432</v>
      </c>
      <c r="X241" s="6">
        <f t="shared" si="120"/>
        <v>9.8331748776503171E-3</v>
      </c>
      <c r="Z241" s="8">
        <f t="shared" si="145"/>
        <v>117.99522183995221</v>
      </c>
      <c r="AA241" s="6">
        <f t="shared" si="121"/>
        <v>1.1369780987338225E-2</v>
      </c>
      <c r="AC241" s="24">
        <f t="shared" si="146"/>
        <v>117.52582778238963</v>
      </c>
      <c r="AD241" s="6">
        <f t="shared" si="122"/>
        <v>7.3464742992271782E-3</v>
      </c>
      <c r="AF241" s="8">
        <f t="shared" si="147"/>
        <v>117.13787955370842</v>
      </c>
      <c r="AG241" s="6">
        <f t="shared" si="123"/>
        <v>4.0212624054105405E-3</v>
      </c>
      <c r="AH241" s="9"/>
      <c r="AI241" s="9"/>
      <c r="AJ241" s="9"/>
      <c r="AK241" s="9"/>
      <c r="AL241" s="8">
        <f t="shared" si="148"/>
        <v>172.08509704136432</v>
      </c>
      <c r="AM241" s="6">
        <f t="shared" si="124"/>
        <v>4.5403944081543347E-3</v>
      </c>
      <c r="AO241" s="8">
        <f t="shared" si="149"/>
        <v>172.94796216692532</v>
      </c>
      <c r="AP241" s="6">
        <f t="shared" si="125"/>
        <v>4.5101619240130847E-4</v>
      </c>
      <c r="AR241" s="24">
        <f t="shared" si="150"/>
        <v>172.99554671956002</v>
      </c>
      <c r="AS241" s="6">
        <f t="shared" si="126"/>
        <v>7.2627826222842313E-4</v>
      </c>
      <c r="AU241" s="8">
        <f t="shared" si="151"/>
        <v>173.03978516490946</v>
      </c>
      <c r="AV241" s="6">
        <f t="shared" si="127"/>
        <v>9.8218412576151089E-4</v>
      </c>
      <c r="BB241" s="8">
        <f t="shared" si="152"/>
        <v>-0.13460182114776026</v>
      </c>
      <c r="BC241" s="8">
        <f t="shared" si="128"/>
        <v>117.39122596124187</v>
      </c>
      <c r="BD241" s="6">
        <f t="shared" si="129"/>
        <v>0.72250196124187482</v>
      </c>
      <c r="BF241" s="8">
        <f t="shared" si="153"/>
        <v>-0.45558834998722508</v>
      </c>
      <c r="BG241" s="8">
        <f t="shared" si="130"/>
        <v>117.0702394324024</v>
      </c>
      <c r="BH241" s="6">
        <f t="shared" si="131"/>
        <v>0.40151543240240528</v>
      </c>
      <c r="BI241" s="16"/>
      <c r="BJ241" s="8">
        <f t="shared" si="154"/>
        <v>-0.64673965870544792</v>
      </c>
      <c r="BK241" s="8">
        <f t="shared" si="132"/>
        <v>116.87908812368418</v>
      </c>
      <c r="BL241" s="6">
        <f t="shared" si="133"/>
        <v>0.21036412368418667</v>
      </c>
      <c r="BM241" s="17"/>
      <c r="BN241" s="8">
        <f t="shared" si="155"/>
        <v>-0.41079170320444436</v>
      </c>
      <c r="BO241" s="8">
        <f t="shared" si="134"/>
        <v>117.11503607918519</v>
      </c>
      <c r="BP241" s="6">
        <f t="shared" si="135"/>
        <v>0.44631207918519067</v>
      </c>
      <c r="BQ241" s="9"/>
      <c r="BR241" s="9"/>
      <c r="BS241" s="9"/>
      <c r="BT241" s="9"/>
      <c r="BU241" s="8">
        <f t="shared" si="156"/>
        <v>0.2245950191609648</v>
      </c>
      <c r="BV241" s="8">
        <f t="shared" si="136"/>
        <v>173.220141738721</v>
      </c>
      <c r="BW241" s="6">
        <f t="shared" si="137"/>
        <v>0.35014673872100843</v>
      </c>
      <c r="BY241" s="8">
        <f t="shared" si="157"/>
        <v>4.6185006968932546E-2</v>
      </c>
      <c r="BZ241" s="8">
        <f t="shared" si="138"/>
        <v>173.04173172652895</v>
      </c>
      <c r="CA241" s="6">
        <f t="shared" si="139"/>
        <v>0.17173672652896244</v>
      </c>
      <c r="CB241" s="16"/>
      <c r="CC241" s="8">
        <f t="shared" si="158"/>
        <v>-1.2308197468360871E-2</v>
      </c>
      <c r="CD241" s="8">
        <f t="shared" si="140"/>
        <v>172.98323852209165</v>
      </c>
      <c r="CE241" s="6">
        <f t="shared" si="141"/>
        <v>0.11324352209166477</v>
      </c>
      <c r="CF241" s="17"/>
      <c r="CG241" s="8">
        <f t="shared" si="159"/>
        <v>0.12434632934150276</v>
      </c>
      <c r="CH241" s="8">
        <f t="shared" si="142"/>
        <v>173.11989304890153</v>
      </c>
      <c r="CI241" s="6">
        <f t="shared" si="143"/>
        <v>0.24989804890154232</v>
      </c>
      <c r="CJ241" s="16"/>
      <c r="CK241" s="17"/>
      <c r="CL241" s="15"/>
      <c r="CM241" s="16"/>
      <c r="CN241" s="17"/>
      <c r="CO241" s="15"/>
      <c r="CP241" s="16"/>
      <c r="CQ241" s="17"/>
      <c r="CR241" s="15"/>
      <c r="CS241" s="16"/>
      <c r="CT241" s="17"/>
      <c r="CU241" s="15"/>
      <c r="CV241" s="16"/>
      <c r="CW241" s="17"/>
      <c r="CX241" s="15"/>
      <c r="CY241" s="16"/>
      <c r="CZ241" s="17"/>
      <c r="DA241" s="15"/>
      <c r="DB241" s="16"/>
      <c r="DC241" s="17"/>
      <c r="DD241" s="15"/>
      <c r="DE241" s="16"/>
      <c r="DF241" s="17"/>
    </row>
    <row r="242" spans="1:110" x14ac:dyDescent="0.2">
      <c r="A242" s="3">
        <v>44126</v>
      </c>
      <c r="B242" s="4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  <c r="W242" s="8">
        <f t="shared" si="144"/>
        <v>117.60944765199235</v>
      </c>
      <c r="X242" s="6">
        <f t="shared" si="120"/>
        <v>1.7817327370259824E-2</v>
      </c>
      <c r="Z242" s="8">
        <f t="shared" si="145"/>
        <v>117.55747755276796</v>
      </c>
      <c r="AA242" s="6">
        <f t="shared" si="121"/>
        <v>1.7367567010426681E-2</v>
      </c>
      <c r="AC242" s="24">
        <f t="shared" si="146"/>
        <v>117.09727589119481</v>
      </c>
      <c r="AD242" s="6">
        <f t="shared" si="122"/>
        <v>1.3384883352054762E-2</v>
      </c>
      <c r="AF242" s="8">
        <f t="shared" si="147"/>
        <v>116.76255511074169</v>
      </c>
      <c r="AG242" s="6">
        <f t="shared" si="123"/>
        <v>1.0488138090703166E-2</v>
      </c>
      <c r="AH242" s="9"/>
      <c r="AI242" s="9"/>
      <c r="AJ242" s="9"/>
      <c r="AK242" s="9"/>
      <c r="AL242" s="8">
        <f t="shared" si="148"/>
        <v>172.22637867391876</v>
      </c>
      <c r="AM242" s="6">
        <f t="shared" si="124"/>
        <v>2.6144343620102834E-2</v>
      </c>
      <c r="AO242" s="8">
        <f t="shared" si="149"/>
        <v>172.92223300183997</v>
      </c>
      <c r="AP242" s="6">
        <f t="shared" si="125"/>
        <v>2.2209628865718201E-2</v>
      </c>
      <c r="AR242" s="24">
        <f t="shared" si="150"/>
        <v>172.93277085978002</v>
      </c>
      <c r="AS242" s="6">
        <f t="shared" si="126"/>
        <v>2.2150042450210527E-2</v>
      </c>
      <c r="AU242" s="8">
        <f t="shared" si="151"/>
        <v>172.90395303298189</v>
      </c>
      <c r="AV242" s="6">
        <f t="shared" si="127"/>
        <v>2.2312993119254509E-2</v>
      </c>
      <c r="BB242" s="8">
        <f t="shared" si="152"/>
        <v>-0.19339183515717112</v>
      </c>
      <c r="BC242" s="8">
        <f t="shared" si="128"/>
        <v>116.90388405603764</v>
      </c>
      <c r="BD242" s="6">
        <f t="shared" si="129"/>
        <v>1.3532400560376345</v>
      </c>
      <c r="BF242" s="8">
        <f t="shared" si="153"/>
        <v>-0.44666631858572958</v>
      </c>
      <c r="BG242" s="8">
        <f t="shared" si="130"/>
        <v>116.65060957260908</v>
      </c>
      <c r="BH242" s="6">
        <f t="shared" si="131"/>
        <v>1.0999655726090793</v>
      </c>
      <c r="BI242" s="16"/>
      <c r="BJ242" s="8">
        <f t="shared" si="154"/>
        <v>-0.50273573214842993</v>
      </c>
      <c r="BK242" s="8">
        <f t="shared" si="132"/>
        <v>116.59454015904639</v>
      </c>
      <c r="BL242" s="6">
        <f t="shared" si="133"/>
        <v>1.0438961590463833</v>
      </c>
      <c r="BM242" s="17"/>
      <c r="BN242" s="8">
        <f t="shared" si="155"/>
        <v>-0.42642066863597011</v>
      </c>
      <c r="BO242" s="8">
        <f t="shared" si="134"/>
        <v>116.67085522255884</v>
      </c>
      <c r="BP242" s="6">
        <f t="shared" si="135"/>
        <v>1.1202112225588365</v>
      </c>
      <c r="BQ242" s="9"/>
      <c r="BR242" s="9"/>
      <c r="BS242" s="9"/>
      <c r="BT242" s="9"/>
      <c r="BU242" s="8">
        <f t="shared" si="156"/>
        <v>0.16712084337277108</v>
      </c>
      <c r="BV242" s="8">
        <f t="shared" si="136"/>
        <v>173.09989170315279</v>
      </c>
      <c r="BW242" s="6">
        <f t="shared" si="137"/>
        <v>3.7501142968472152</v>
      </c>
      <c r="BY242" s="8">
        <f t="shared" si="157"/>
        <v>1.0227920941783521E-2</v>
      </c>
      <c r="BZ242" s="8">
        <f t="shared" si="138"/>
        <v>172.94299878072181</v>
      </c>
      <c r="CA242" s="6">
        <f t="shared" si="139"/>
        <v>3.9070072192781993</v>
      </c>
      <c r="CB242" s="16"/>
      <c r="CC242" s="8">
        <f t="shared" si="158"/>
        <v>-4.5616854594045263E-2</v>
      </c>
      <c r="CD242" s="8">
        <f t="shared" si="140"/>
        <v>172.88715400518598</v>
      </c>
      <c r="CE242" s="6">
        <f t="shared" si="141"/>
        <v>3.9628519948140308</v>
      </c>
      <c r="CF242" s="17"/>
      <c r="CG242" s="8">
        <f t="shared" si="159"/>
        <v>-4.0321197085423088E-2</v>
      </c>
      <c r="CH242" s="8">
        <f t="shared" si="142"/>
        <v>172.89244966269459</v>
      </c>
      <c r="CI242" s="6">
        <f t="shared" si="143"/>
        <v>3.9575563373054194</v>
      </c>
      <c r="CJ242" s="16"/>
      <c r="CK242" s="17"/>
      <c r="CL242" s="15"/>
      <c r="CM242" s="16"/>
      <c r="CN242" s="17"/>
      <c r="CO242" s="15"/>
      <c r="CP242" s="16"/>
      <c r="CQ242" s="17"/>
      <c r="CR242" s="15"/>
      <c r="CS242" s="16"/>
      <c r="CT242" s="17"/>
      <c r="CU242" s="15"/>
      <c r="CV242" s="16"/>
      <c r="CW242" s="17"/>
      <c r="CX242" s="15"/>
      <c r="CY242" s="16"/>
      <c r="CZ242" s="17"/>
      <c r="DA242" s="15"/>
      <c r="DB242" s="16"/>
      <c r="DC242" s="17"/>
      <c r="DD242" s="15"/>
      <c r="DE242" s="16"/>
      <c r="DF242" s="17"/>
    </row>
    <row r="243" spans="1:110" x14ac:dyDescent="0.2">
      <c r="A243" s="3">
        <v>44127</v>
      </c>
      <c r="B243" s="4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  <c r="W243" s="8">
        <f t="shared" si="144"/>
        <v>117.23886299463375</v>
      </c>
      <c r="X243" s="6">
        <f t="shared" si="120"/>
        <v>2.0872090745452591E-2</v>
      </c>
      <c r="Z243" s="8">
        <f t="shared" si="145"/>
        <v>116.89522248035453</v>
      </c>
      <c r="AA243" s="6">
        <f t="shared" si="121"/>
        <v>1.7879797905721431E-2</v>
      </c>
      <c r="AC243" s="24">
        <f t="shared" si="146"/>
        <v>116.32395994559741</v>
      </c>
      <c r="AD243" s="6">
        <f t="shared" si="122"/>
        <v>1.2905457799329011E-2</v>
      </c>
      <c r="AF243" s="8">
        <f t="shared" si="147"/>
        <v>115.79302622214834</v>
      </c>
      <c r="AG243" s="6">
        <f t="shared" si="123"/>
        <v>8.2822858710109581E-3</v>
      </c>
      <c r="AH243" s="9"/>
      <c r="AI243" s="9"/>
      <c r="AJ243" s="9"/>
      <c r="AK243" s="9"/>
      <c r="AL243" s="8">
        <f t="shared" si="148"/>
        <v>173.05863159261341</v>
      </c>
      <c r="AM243" s="6">
        <f t="shared" si="124"/>
        <v>1.4135590214969421E-2</v>
      </c>
      <c r="AO243" s="8">
        <f t="shared" si="149"/>
        <v>174.21839809123276</v>
      </c>
      <c r="AP243" s="6">
        <f t="shared" si="125"/>
        <v>7.5287396688414627E-3</v>
      </c>
      <c r="AR243" s="24">
        <f t="shared" si="150"/>
        <v>174.89138842989001</v>
      </c>
      <c r="AS243" s="6">
        <f t="shared" si="126"/>
        <v>3.6949105387624995E-3</v>
      </c>
      <c r="AU243" s="8">
        <f t="shared" si="151"/>
        <v>176.06079540659638</v>
      </c>
      <c r="AV243" s="6">
        <f t="shared" si="127"/>
        <v>2.9668589914799304E-3</v>
      </c>
      <c r="BB243" s="8">
        <f t="shared" si="152"/>
        <v>-0.30937665724521757</v>
      </c>
      <c r="BC243" s="8">
        <f t="shared" si="128"/>
        <v>116.01458328835218</v>
      </c>
      <c r="BD243" s="6">
        <f t="shared" si="129"/>
        <v>1.1727102883521781</v>
      </c>
      <c r="BF243" s="8">
        <f t="shared" si="153"/>
        <v>-0.55446069549958188</v>
      </c>
      <c r="BG243" s="8">
        <f t="shared" si="130"/>
        <v>115.76949925009782</v>
      </c>
      <c r="BH243" s="6">
        <f t="shared" si="131"/>
        <v>0.9276262500978163</v>
      </c>
      <c r="BI243" s="16"/>
      <c r="BJ243" s="8">
        <f t="shared" si="154"/>
        <v>-0.68131867302475224</v>
      </c>
      <c r="BK243" s="8">
        <f t="shared" si="132"/>
        <v>115.64264127257266</v>
      </c>
      <c r="BL243" s="6">
        <f t="shared" si="133"/>
        <v>0.80076827257265393</v>
      </c>
      <c r="BM243" s="17"/>
      <c r="BN243" s="8">
        <f t="shared" si="155"/>
        <v>-0.73168851236203125</v>
      </c>
      <c r="BO243" s="8">
        <f t="shared" si="134"/>
        <v>115.59227143323538</v>
      </c>
      <c r="BP243" s="6">
        <f t="shared" si="135"/>
        <v>0.75039843323537525</v>
      </c>
      <c r="BQ243" s="9"/>
      <c r="BR243" s="9"/>
      <c r="BS243" s="9"/>
      <c r="BT243" s="9"/>
      <c r="BU243" s="8">
        <f t="shared" si="156"/>
        <v>0.52542018872021556</v>
      </c>
      <c r="BV243" s="8">
        <f t="shared" si="136"/>
        <v>175.41680861861022</v>
      </c>
      <c r="BW243" s="6">
        <f t="shared" si="137"/>
        <v>0.12318438138979104</v>
      </c>
      <c r="BY243" s="8">
        <f t="shared" si="157"/>
        <v>0.65319650516729277</v>
      </c>
      <c r="BZ243" s="8">
        <f t="shared" si="138"/>
        <v>175.54458493505732</v>
      </c>
      <c r="CA243" s="6">
        <f t="shared" si="139"/>
        <v>4.5919350573058182E-3</v>
      </c>
      <c r="CB243" s="16"/>
      <c r="CC243" s="8">
        <f t="shared" si="158"/>
        <v>1.2771778657106203</v>
      </c>
      <c r="CD243" s="8">
        <f t="shared" si="140"/>
        <v>176.16856629560064</v>
      </c>
      <c r="CE243" s="6">
        <f t="shared" si="141"/>
        <v>0.62857329560063135</v>
      </c>
      <c r="CF243" s="17"/>
      <c r="CG243" s="8">
        <f t="shared" si="159"/>
        <v>1.7187449180465433</v>
      </c>
      <c r="CH243" s="8">
        <f t="shared" si="142"/>
        <v>176.61013334793657</v>
      </c>
      <c r="CI243" s="6">
        <f t="shared" si="143"/>
        <v>1.0701403479365581</v>
      </c>
      <c r="CJ243" s="16"/>
      <c r="CK243" s="17"/>
      <c r="CL243" s="15"/>
      <c r="CM243" s="16"/>
      <c r="CN243" s="17"/>
      <c r="CO243" s="15"/>
      <c r="CP243" s="16"/>
      <c r="CQ243" s="17"/>
      <c r="CR243" s="15"/>
      <c r="CS243" s="16"/>
      <c r="CT243" s="17"/>
      <c r="CU243" s="15"/>
      <c r="CV243" s="16"/>
      <c r="CW243" s="17"/>
      <c r="CX243" s="15"/>
      <c r="CY243" s="16"/>
      <c r="CZ243" s="17"/>
      <c r="DA243" s="15"/>
      <c r="DB243" s="16"/>
      <c r="DC243" s="17"/>
      <c r="DD243" s="15"/>
      <c r="DE243" s="16"/>
      <c r="DF243" s="17"/>
    </row>
    <row r="244" spans="1:110" x14ac:dyDescent="0.2">
      <c r="A244" s="3">
        <v>44130</v>
      </c>
      <c r="B244" s="4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  <c r="W244" s="8">
        <f t="shared" si="144"/>
        <v>116.80740479559968</v>
      </c>
      <c r="X244" s="6">
        <f t="shared" si="120"/>
        <v>1.702674150696052E-2</v>
      </c>
      <c r="Z244" s="8">
        <f t="shared" si="145"/>
        <v>116.21761715183753</v>
      </c>
      <c r="AA244" s="6">
        <f t="shared" si="121"/>
        <v>1.1891537907786947E-2</v>
      </c>
      <c r="AC244" s="24">
        <f t="shared" si="146"/>
        <v>115.5829164727987</v>
      </c>
      <c r="AD244" s="6">
        <f t="shared" si="122"/>
        <v>6.3652824057091112E-3</v>
      </c>
      <c r="AF244" s="8">
        <f t="shared" si="147"/>
        <v>115.03210364442968</v>
      </c>
      <c r="AG244" s="6">
        <f t="shared" si="123"/>
        <v>1.5694274083598448E-3</v>
      </c>
      <c r="AH244" s="9"/>
      <c r="AI244" s="9"/>
      <c r="AJ244" s="9"/>
      <c r="AK244" s="9"/>
      <c r="AL244" s="8">
        <f t="shared" si="148"/>
        <v>173.50527664594301</v>
      </c>
      <c r="AM244" s="6">
        <f t="shared" si="124"/>
        <v>1.9599686696494058E-2</v>
      </c>
      <c r="AO244" s="8">
        <f t="shared" si="149"/>
        <v>174.65452441112592</v>
      </c>
      <c r="AP244" s="6">
        <f t="shared" si="125"/>
        <v>2.6353214220087885E-2</v>
      </c>
      <c r="AR244" s="24">
        <f t="shared" si="150"/>
        <v>175.21569071494503</v>
      </c>
      <c r="AS244" s="6">
        <f t="shared" si="126"/>
        <v>2.965089483602764E-2</v>
      </c>
      <c r="AU244" s="8">
        <f t="shared" si="151"/>
        <v>175.64415348131928</v>
      </c>
      <c r="AV244" s="6">
        <f t="shared" si="127"/>
        <v>3.2168746228223417E-2</v>
      </c>
      <c r="BB244" s="8">
        <f t="shared" si="152"/>
        <v>-0.39571002035591568</v>
      </c>
      <c r="BC244" s="8">
        <f t="shared" si="128"/>
        <v>115.18720645244278</v>
      </c>
      <c r="BD244" s="6">
        <f t="shared" si="129"/>
        <v>0.33535445244278606</v>
      </c>
      <c r="BF244" s="8">
        <f t="shared" si="153"/>
        <v>-0.61603301200829352</v>
      </c>
      <c r="BG244" s="8">
        <f t="shared" si="130"/>
        <v>114.96688346079041</v>
      </c>
      <c r="BH244" s="6">
        <f t="shared" si="131"/>
        <v>0.11503146079041926</v>
      </c>
      <c r="BI244" s="16"/>
      <c r="BJ244" s="8">
        <f t="shared" si="154"/>
        <v>-0.72073704087556312</v>
      </c>
      <c r="BK244" s="8">
        <f t="shared" si="132"/>
        <v>114.86217943192314</v>
      </c>
      <c r="BL244" s="6">
        <f t="shared" si="133"/>
        <v>1.0327431923144559E-2</v>
      </c>
      <c r="BM244" s="17"/>
      <c r="BN244" s="8">
        <f t="shared" si="155"/>
        <v>-0.73992087754630687</v>
      </c>
      <c r="BO244" s="8">
        <f t="shared" si="134"/>
        <v>114.84299559525239</v>
      </c>
      <c r="BP244" s="6">
        <f t="shared" si="135"/>
        <v>8.8564047476040741E-3</v>
      </c>
      <c r="BQ244" s="9"/>
      <c r="BR244" s="9"/>
      <c r="BS244" s="9"/>
      <c r="BT244" s="9"/>
      <c r="BU244" s="8">
        <f t="shared" si="156"/>
        <v>0.4851966079871749</v>
      </c>
      <c r="BV244" s="8">
        <f t="shared" si="136"/>
        <v>175.7008873229322</v>
      </c>
      <c r="BW244" s="6">
        <f t="shared" si="137"/>
        <v>5.5308893229322109</v>
      </c>
      <c r="BY244" s="8">
        <f t="shared" si="157"/>
        <v>0.54466141253024003</v>
      </c>
      <c r="BZ244" s="8">
        <f t="shared" si="138"/>
        <v>175.76035212747527</v>
      </c>
      <c r="CA244" s="6">
        <f t="shared" si="139"/>
        <v>5.5903541274752797</v>
      </c>
      <c r="CB244" s="16"/>
      <c r="CC244" s="8">
        <f t="shared" si="158"/>
        <v>0.64827998247791874</v>
      </c>
      <c r="CD244" s="8">
        <f t="shared" si="140"/>
        <v>175.86397069742296</v>
      </c>
      <c r="CE244" s="6">
        <f t="shared" si="141"/>
        <v>5.6939726974229643</v>
      </c>
      <c r="CF244" s="17"/>
      <c r="CG244" s="8">
        <f t="shared" si="159"/>
        <v>0.49163540101399567</v>
      </c>
      <c r="CH244" s="8">
        <f t="shared" si="142"/>
        <v>175.70732611595903</v>
      </c>
      <c r="CI244" s="6">
        <f t="shared" si="143"/>
        <v>5.537328115959042</v>
      </c>
      <c r="CJ244" s="16"/>
      <c r="CK244" s="17"/>
      <c r="CL244" s="15"/>
      <c r="CM244" s="16"/>
      <c r="CN244" s="17"/>
      <c r="CO244" s="15"/>
      <c r="CP244" s="16"/>
      <c r="CQ244" s="17"/>
      <c r="CR244" s="15"/>
      <c r="CS244" s="16"/>
      <c r="CT244" s="17"/>
      <c r="CU244" s="15"/>
      <c r="CV244" s="16"/>
      <c r="CW244" s="17"/>
      <c r="CX244" s="15"/>
      <c r="CY244" s="16"/>
      <c r="CZ244" s="17"/>
      <c r="DA244" s="15"/>
      <c r="DB244" s="16"/>
      <c r="DC244" s="17"/>
      <c r="DD244" s="15"/>
      <c r="DE244" s="16"/>
      <c r="DF244" s="17"/>
    </row>
    <row r="245" spans="1:110" x14ac:dyDescent="0.2">
      <c r="A245" s="3">
        <v>44131</v>
      </c>
      <c r="B245" s="4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  <c r="W245" s="8">
        <f t="shared" si="144"/>
        <v>116.45540529239175</v>
      </c>
      <c r="X245" s="6">
        <f t="shared" si="120"/>
        <v>4.8305575140521239E-4</v>
      </c>
      <c r="Z245" s="8">
        <f t="shared" si="145"/>
        <v>115.76691465173114</v>
      </c>
      <c r="AA245" s="6">
        <f t="shared" si="121"/>
        <v>5.4318540657466189E-3</v>
      </c>
      <c r="AC245" s="24">
        <f t="shared" si="146"/>
        <v>115.21738423639934</v>
      </c>
      <c r="AD245" s="6">
        <f t="shared" si="122"/>
        <v>1.0152939083475882E-2</v>
      </c>
      <c r="AF245" s="8">
        <f t="shared" si="147"/>
        <v>114.88790232888593</v>
      </c>
      <c r="AG245" s="6">
        <f t="shared" si="123"/>
        <v>1.2983559652921925E-2</v>
      </c>
      <c r="AH245" s="9"/>
      <c r="AI245" s="9"/>
      <c r="AJ245" s="9"/>
      <c r="AK245" s="9"/>
      <c r="AL245" s="8">
        <f t="shared" si="148"/>
        <v>172.90492648967327</v>
      </c>
      <c r="AM245" s="6">
        <f t="shared" si="124"/>
        <v>3.6911103386346462E-2</v>
      </c>
      <c r="AO245" s="8">
        <f t="shared" si="149"/>
        <v>173.17463069545437</v>
      </c>
      <c r="AP245" s="6">
        <f t="shared" si="125"/>
        <v>3.8528519912769822E-2</v>
      </c>
      <c r="AR245" s="24">
        <f t="shared" si="150"/>
        <v>172.6928443574725</v>
      </c>
      <c r="AS245" s="6">
        <f t="shared" si="126"/>
        <v>3.5639246521574186E-2</v>
      </c>
      <c r="AU245" s="8">
        <f t="shared" si="151"/>
        <v>171.26482909626384</v>
      </c>
      <c r="AV245" s="6">
        <f t="shared" si="127"/>
        <v>2.7075436859153455E-2</v>
      </c>
      <c r="BB245" s="8">
        <f t="shared" si="152"/>
        <v>-0.38967446356460467</v>
      </c>
      <c r="BC245" s="8">
        <f t="shared" si="128"/>
        <v>114.82770977283474</v>
      </c>
      <c r="BD245" s="6">
        <f t="shared" si="129"/>
        <v>1.5714682271652691</v>
      </c>
      <c r="BF245" s="8">
        <f t="shared" si="153"/>
        <v>-0.53336775605734554</v>
      </c>
      <c r="BG245" s="8">
        <f t="shared" si="130"/>
        <v>114.684016480342</v>
      </c>
      <c r="BH245" s="6">
        <f t="shared" si="131"/>
        <v>1.715161519658011</v>
      </c>
      <c r="BI245" s="16"/>
      <c r="BJ245" s="8">
        <f t="shared" si="154"/>
        <v>-0.48630186992126934</v>
      </c>
      <c r="BK245" s="8">
        <f t="shared" si="132"/>
        <v>114.73108236647808</v>
      </c>
      <c r="BL245" s="6">
        <f t="shared" si="133"/>
        <v>1.6680956335219292</v>
      </c>
      <c r="BM245" s="17"/>
      <c r="BN245" s="8">
        <f t="shared" si="155"/>
        <v>-0.41045887333699405</v>
      </c>
      <c r="BO245" s="8">
        <f t="shared" si="134"/>
        <v>114.80692536306235</v>
      </c>
      <c r="BP245" s="6">
        <f t="shared" si="135"/>
        <v>1.5922526369376584</v>
      </c>
      <c r="BQ245" s="9"/>
      <c r="BR245" s="9"/>
      <c r="BS245" s="9"/>
      <c r="BT245" s="9"/>
      <c r="BU245" s="8">
        <f t="shared" si="156"/>
        <v>-0.1164119851047663</v>
      </c>
      <c r="BV245" s="8">
        <f t="shared" si="136"/>
        <v>172.57643237236772</v>
      </c>
      <c r="BW245" s="6">
        <f t="shared" si="137"/>
        <v>5.8264323723677194</v>
      </c>
      <c r="BY245" s="8">
        <f t="shared" si="157"/>
        <v>-0.46761615157067449</v>
      </c>
      <c r="BZ245" s="8">
        <f t="shared" si="138"/>
        <v>172.22522820590183</v>
      </c>
      <c r="CA245" s="6">
        <f t="shared" si="139"/>
        <v>5.4752282059018285</v>
      </c>
      <c r="CB245" s="16"/>
      <c r="CC245" s="8">
        <f t="shared" si="158"/>
        <v>-1.4446634018893783</v>
      </c>
      <c r="CD245" s="8">
        <f t="shared" si="140"/>
        <v>171.24818095558311</v>
      </c>
      <c r="CE245" s="6">
        <f t="shared" si="141"/>
        <v>4.4981809555831092</v>
      </c>
      <c r="CF245" s="17"/>
      <c r="CG245" s="8">
        <f t="shared" si="159"/>
        <v>-2.1611085464541477</v>
      </c>
      <c r="CH245" s="8">
        <f t="shared" si="142"/>
        <v>170.53173581101834</v>
      </c>
      <c r="CI245" s="6">
        <f t="shared" si="143"/>
        <v>3.7817358110183363</v>
      </c>
      <c r="CJ245" s="16"/>
      <c r="CK245" s="17"/>
      <c r="CL245" s="15"/>
      <c r="CM245" s="16"/>
      <c r="CN245" s="17"/>
      <c r="CO245" s="15"/>
      <c r="CP245" s="16"/>
      <c r="CQ245" s="17"/>
      <c r="CR245" s="15"/>
      <c r="CS245" s="16"/>
      <c r="CT245" s="17"/>
      <c r="CU245" s="15"/>
      <c r="CV245" s="16"/>
      <c r="CW245" s="17"/>
      <c r="CX245" s="15"/>
      <c r="CY245" s="16"/>
      <c r="CZ245" s="17"/>
      <c r="DA245" s="15"/>
      <c r="DB245" s="16"/>
      <c r="DC245" s="17"/>
      <c r="DD245" s="15"/>
      <c r="DE245" s="16"/>
      <c r="DF245" s="17"/>
    </row>
    <row r="246" spans="1:110" x14ac:dyDescent="0.2">
      <c r="A246" s="3">
        <v>44132</v>
      </c>
      <c r="B246" s="4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  <c r="W246" s="8">
        <f t="shared" si="144"/>
        <v>116.44528437976125</v>
      </c>
      <c r="X246" s="6">
        <f t="shared" si="120"/>
        <v>4.8976515809128353E-2</v>
      </c>
      <c r="Z246" s="8">
        <f t="shared" si="145"/>
        <v>115.97556155665986</v>
      </c>
      <c r="AA246" s="6">
        <f t="shared" si="121"/>
        <v>4.4745101776371143E-2</v>
      </c>
      <c r="AC246" s="24">
        <f t="shared" si="146"/>
        <v>115.80828111819967</v>
      </c>
      <c r="AD246" s="6">
        <f t="shared" si="122"/>
        <v>4.3238185867894192E-2</v>
      </c>
      <c r="AF246" s="8">
        <f t="shared" si="147"/>
        <v>116.09692286577719</v>
      </c>
      <c r="AG246" s="6">
        <f t="shared" si="123"/>
        <v>4.5838363421701118E-2</v>
      </c>
      <c r="AH246" s="9"/>
      <c r="AI246" s="9"/>
      <c r="AJ246" s="9"/>
      <c r="AK246" s="9"/>
      <c r="AL246" s="8">
        <f t="shared" si="148"/>
        <v>171.79703972153209</v>
      </c>
      <c r="AM246" s="6">
        <f t="shared" si="124"/>
        <v>6.600295022040395E-2</v>
      </c>
      <c r="AO246" s="8">
        <f t="shared" si="149"/>
        <v>171.05450256595441</v>
      </c>
      <c r="AP246" s="6">
        <f t="shared" si="125"/>
        <v>6.1395497148004678E-2</v>
      </c>
      <c r="AR246" s="24">
        <f t="shared" si="150"/>
        <v>169.72142217873625</v>
      </c>
      <c r="AS246" s="6">
        <f t="shared" si="126"/>
        <v>5.3123715352701668E-2</v>
      </c>
      <c r="AU246" s="8">
        <f t="shared" si="151"/>
        <v>167.65296581925276</v>
      </c>
      <c r="AV246" s="6">
        <f t="shared" si="127"/>
        <v>4.0288915724107144E-2</v>
      </c>
      <c r="BB246" s="8">
        <f t="shared" si="152"/>
        <v>-0.19356019449161713</v>
      </c>
      <c r="BC246" s="8">
        <f t="shared" si="128"/>
        <v>115.61472092370806</v>
      </c>
      <c r="BD246" s="6">
        <f t="shared" si="129"/>
        <v>4.6062449237080614</v>
      </c>
      <c r="BF246" s="8">
        <f t="shared" si="153"/>
        <v>-0.16236042556431157</v>
      </c>
      <c r="BG246" s="8">
        <f t="shared" si="130"/>
        <v>115.64592069263536</v>
      </c>
      <c r="BH246" s="6">
        <f t="shared" si="131"/>
        <v>4.6374446926353556</v>
      </c>
      <c r="BI246" s="16"/>
      <c r="BJ246" s="8">
        <f t="shared" si="154"/>
        <v>0.2246493062149883</v>
      </c>
      <c r="BK246" s="8">
        <f t="shared" si="132"/>
        <v>116.03293042441466</v>
      </c>
      <c r="BL246" s="6">
        <f t="shared" si="133"/>
        <v>5.0244544244146567</v>
      </c>
      <c r="BM246" s="17"/>
      <c r="BN246" s="8">
        <f t="shared" si="155"/>
        <v>0.47073419118385385</v>
      </c>
      <c r="BO246" s="8">
        <f t="shared" si="134"/>
        <v>116.27901530938352</v>
      </c>
      <c r="BP246" s="6">
        <f t="shared" si="135"/>
        <v>5.2705393093835227</v>
      </c>
      <c r="BQ246" s="9"/>
      <c r="BR246" s="9"/>
      <c r="BS246" s="9"/>
      <c r="BT246" s="9"/>
      <c r="BU246" s="8">
        <f t="shared" si="156"/>
        <v>-0.68741402383106265</v>
      </c>
      <c r="BV246" s="8">
        <f t="shared" si="136"/>
        <v>169.03400815490519</v>
      </c>
      <c r="BW246" s="6">
        <f t="shared" si="137"/>
        <v>7.874004154905208</v>
      </c>
      <c r="BY246" s="8">
        <f t="shared" si="157"/>
        <v>-1.2938721405353135</v>
      </c>
      <c r="BZ246" s="8">
        <f t="shared" si="138"/>
        <v>168.42755003820093</v>
      </c>
      <c r="CA246" s="6">
        <f t="shared" si="139"/>
        <v>7.2675460382009476</v>
      </c>
      <c r="CB246" s="16"/>
      <c r="CC246" s="8">
        <f t="shared" si="158"/>
        <v>-2.4523241946083121</v>
      </c>
      <c r="CD246" s="8">
        <f t="shared" si="140"/>
        <v>167.26909798412794</v>
      </c>
      <c r="CE246" s="6">
        <f t="shared" si="141"/>
        <v>6.1090939841279521</v>
      </c>
      <c r="CF246" s="17"/>
      <c r="CG246" s="8">
        <f t="shared" si="159"/>
        <v>-2.874184542862396</v>
      </c>
      <c r="CH246" s="8">
        <f t="shared" si="142"/>
        <v>166.84723763587385</v>
      </c>
      <c r="CI246" s="6">
        <f t="shared" si="143"/>
        <v>5.6872336358738664</v>
      </c>
      <c r="CJ246" s="16"/>
      <c r="CK246" s="17"/>
      <c r="CL246" s="15"/>
      <c r="CM246" s="16"/>
      <c r="CN246" s="17"/>
      <c r="CO246" s="15"/>
      <c r="CP246" s="16"/>
      <c r="CQ246" s="17"/>
      <c r="CR246" s="15"/>
      <c r="CS246" s="16"/>
      <c r="CT246" s="17"/>
      <c r="CU246" s="15"/>
      <c r="CV246" s="16"/>
      <c r="CW246" s="17"/>
      <c r="CX246" s="15"/>
      <c r="CY246" s="16"/>
      <c r="CZ246" s="17"/>
      <c r="DA246" s="15"/>
      <c r="DB246" s="16"/>
      <c r="DC246" s="17"/>
      <c r="DD246" s="15"/>
      <c r="DE246" s="16"/>
      <c r="DF246" s="17"/>
    </row>
    <row r="247" spans="1:110" x14ac:dyDescent="0.2">
      <c r="A247" s="3">
        <v>44133</v>
      </c>
      <c r="B247" s="4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  <c r="W247" s="8">
        <f t="shared" si="144"/>
        <v>115.46665887140423</v>
      </c>
      <c r="X247" s="6">
        <f t="shared" si="120"/>
        <v>2.9992244655799882E-3</v>
      </c>
      <c r="Z247" s="8">
        <f t="shared" si="145"/>
        <v>114.33642332296209</v>
      </c>
      <c r="AA247" s="6">
        <f t="shared" si="121"/>
        <v>6.8185479514206969E-3</v>
      </c>
      <c r="AC247" s="24">
        <f t="shared" si="146"/>
        <v>113.40837855909984</v>
      </c>
      <c r="AD247" s="6">
        <f t="shared" si="122"/>
        <v>1.4879993458905614E-2</v>
      </c>
      <c r="AF247" s="8">
        <f t="shared" si="147"/>
        <v>112.02616537315545</v>
      </c>
      <c r="AG247" s="6">
        <f t="shared" si="123"/>
        <v>2.6886565460718884E-2</v>
      </c>
      <c r="AH247" s="9"/>
      <c r="AI247" s="9"/>
      <c r="AJ247" s="9"/>
      <c r="AK247" s="9"/>
      <c r="AL247" s="8">
        <f t="shared" si="148"/>
        <v>169.88237329165634</v>
      </c>
      <c r="AM247" s="6">
        <f t="shared" si="124"/>
        <v>3.209214519503923E-2</v>
      </c>
      <c r="AO247" s="8">
        <f t="shared" si="149"/>
        <v>167.78931803918942</v>
      </c>
      <c r="AP247" s="6">
        <f t="shared" si="125"/>
        <v>1.9376135619274624E-2</v>
      </c>
      <c r="AR247" s="24">
        <f t="shared" si="150"/>
        <v>165.4407130893681</v>
      </c>
      <c r="AS247" s="6">
        <f t="shared" si="126"/>
        <v>5.1075762984364361E-3</v>
      </c>
      <c r="AU247" s="8">
        <f t="shared" si="151"/>
        <v>162.45859636385055</v>
      </c>
      <c r="AV247" s="6">
        <f t="shared" si="127"/>
        <v>1.3009778603224725E-2</v>
      </c>
      <c r="BB247" s="8">
        <f t="shared" si="152"/>
        <v>-0.6348286674132595</v>
      </c>
      <c r="BC247" s="8">
        <f t="shared" si="128"/>
        <v>112.77354989168659</v>
      </c>
      <c r="BD247" s="6">
        <f t="shared" si="129"/>
        <v>2.3478341083134211</v>
      </c>
      <c r="BF247" s="8">
        <f t="shared" si="153"/>
        <v>-0.90074932963103216</v>
      </c>
      <c r="BG247" s="8">
        <f t="shared" si="130"/>
        <v>112.50762922946882</v>
      </c>
      <c r="BH247" s="6">
        <f t="shared" si="131"/>
        <v>2.6137547705311874</v>
      </c>
      <c r="BI247" s="16"/>
      <c r="BJ247" s="8">
        <f t="shared" si="154"/>
        <v>-1.5075549248927909</v>
      </c>
      <c r="BK247" s="8">
        <f t="shared" si="132"/>
        <v>111.90082363420706</v>
      </c>
      <c r="BL247" s="6">
        <f t="shared" si="133"/>
        <v>3.2205603657929487</v>
      </c>
      <c r="BM247" s="17"/>
      <c r="BN247" s="8">
        <f t="shared" si="155"/>
        <v>-2.055426149065787</v>
      </c>
      <c r="BO247" s="8">
        <f t="shared" si="134"/>
        <v>111.35295241003406</v>
      </c>
      <c r="BP247" s="6">
        <f t="shared" si="135"/>
        <v>3.7684315899659424</v>
      </c>
      <c r="BQ247" s="9"/>
      <c r="BR247" s="9"/>
      <c r="BS247" s="9"/>
      <c r="BT247" s="9"/>
      <c r="BU247" s="8">
        <f t="shared" si="156"/>
        <v>-1.4060730369384791</v>
      </c>
      <c r="BV247" s="8">
        <f t="shared" si="136"/>
        <v>164.03464005242964</v>
      </c>
      <c r="BW247" s="6">
        <f t="shared" si="137"/>
        <v>0.56536594757037051</v>
      </c>
      <c r="BY247" s="8">
        <f t="shared" si="157"/>
        <v>-2.279528333650148</v>
      </c>
      <c r="BZ247" s="8">
        <f t="shared" si="138"/>
        <v>163.16118475571795</v>
      </c>
      <c r="CA247" s="6">
        <f t="shared" si="139"/>
        <v>1.4388212442820532</v>
      </c>
      <c r="CB247" s="16"/>
      <c r="CC247" s="8">
        <f t="shared" si="158"/>
        <v>-3.6590582251498018</v>
      </c>
      <c r="CD247" s="8">
        <f t="shared" si="140"/>
        <v>161.7816548642183</v>
      </c>
      <c r="CE247" s="6">
        <f t="shared" si="141"/>
        <v>2.818351135781711</v>
      </c>
      <c r="CF247" s="17"/>
      <c r="CG247" s="8">
        <f t="shared" si="159"/>
        <v>-4.1119261437874552</v>
      </c>
      <c r="CH247" s="8">
        <f t="shared" si="142"/>
        <v>161.32878694558065</v>
      </c>
      <c r="CI247" s="6">
        <f t="shared" si="143"/>
        <v>3.2712190544193618</v>
      </c>
      <c r="CJ247" s="16"/>
      <c r="CK247" s="17"/>
      <c r="CL247" s="15"/>
      <c r="CM247" s="16"/>
      <c r="CN247" s="17"/>
      <c r="CO247" s="15"/>
      <c r="CP247" s="16"/>
      <c r="CQ247" s="17"/>
      <c r="CR247" s="15"/>
      <c r="CS247" s="16"/>
      <c r="CT247" s="17"/>
      <c r="CU247" s="15"/>
      <c r="CV247" s="16"/>
      <c r="CW247" s="17"/>
      <c r="CX247" s="15"/>
      <c r="CY247" s="16"/>
      <c r="CZ247" s="17"/>
      <c r="DA247" s="15"/>
      <c r="DB247" s="16"/>
      <c r="DC247" s="17"/>
      <c r="DD247" s="15"/>
      <c r="DE247" s="16"/>
      <c r="DF247" s="17"/>
    </row>
    <row r="248" spans="1:110" x14ac:dyDescent="0.2">
      <c r="A248" s="3">
        <v>44134</v>
      </c>
      <c r="B248" s="4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  <c r="W248" s="8">
        <f t="shared" si="144"/>
        <v>115.40450939455148</v>
      </c>
      <c r="X248" s="6">
        <f t="shared" si="120"/>
        <v>6.1947524934008895E-2</v>
      </c>
      <c r="Z248" s="8">
        <f t="shared" si="145"/>
        <v>114.59546034638458</v>
      </c>
      <c r="AA248" s="6">
        <f t="shared" si="121"/>
        <v>5.4502689036707151E-2</v>
      </c>
      <c r="AC248" s="24">
        <f t="shared" si="146"/>
        <v>114.26488127954993</v>
      </c>
      <c r="AD248" s="6">
        <f t="shared" si="122"/>
        <v>5.1460714128951646E-2</v>
      </c>
      <c r="AF248" s="8">
        <f t="shared" si="147"/>
        <v>114.50234027463109</v>
      </c>
      <c r="AG248" s="6">
        <f t="shared" si="123"/>
        <v>5.3645801985766975E-2</v>
      </c>
      <c r="AH248" s="9"/>
      <c r="AI248" s="9"/>
      <c r="AJ248" s="9"/>
      <c r="AK248" s="9"/>
      <c r="AL248" s="8">
        <f t="shared" si="148"/>
        <v>168.9315471791582</v>
      </c>
      <c r="AM248" s="6">
        <f t="shared" si="124"/>
        <v>2.4137922107135324E-2</v>
      </c>
      <c r="AO248" s="8">
        <f t="shared" si="149"/>
        <v>166.7368450662569</v>
      </c>
      <c r="AP248" s="6">
        <f t="shared" si="125"/>
        <v>1.083266504246683E-2</v>
      </c>
      <c r="AR248" s="24">
        <f t="shared" si="150"/>
        <v>165.02035954468406</v>
      </c>
      <c r="AS248" s="6">
        <f t="shared" si="126"/>
        <v>4.2656893582155691E-4</v>
      </c>
      <c r="AU248" s="8">
        <f t="shared" si="151"/>
        <v>164.1717240727701</v>
      </c>
      <c r="AV248" s="6">
        <f t="shared" si="127"/>
        <v>4.7182354736865642E-3</v>
      </c>
      <c r="BB248" s="8">
        <f t="shared" si="152"/>
        <v>-0.3365623898405915</v>
      </c>
      <c r="BC248" s="8">
        <f t="shared" si="128"/>
        <v>113.92831888970933</v>
      </c>
      <c r="BD248" s="6">
        <f t="shared" si="129"/>
        <v>5.2558028897093294</v>
      </c>
      <c r="BF248" s="8">
        <f t="shared" si="153"/>
        <v>-0.32085615310426485</v>
      </c>
      <c r="BG248" s="8">
        <f t="shared" si="130"/>
        <v>113.94402512644567</v>
      </c>
      <c r="BH248" s="6">
        <f t="shared" si="131"/>
        <v>5.2715091264456646</v>
      </c>
      <c r="BI248" s="16"/>
      <c r="BJ248" s="8">
        <f t="shared" si="154"/>
        <v>5.2723121033504516E-2</v>
      </c>
      <c r="BK248" s="8">
        <f t="shared" si="132"/>
        <v>114.31760440058343</v>
      </c>
      <c r="BL248" s="6">
        <f t="shared" si="133"/>
        <v>5.6450884005834325</v>
      </c>
      <c r="BM248" s="17"/>
      <c r="BN248" s="8">
        <f t="shared" si="155"/>
        <v>0.50707125610817672</v>
      </c>
      <c r="BO248" s="8">
        <f t="shared" si="134"/>
        <v>114.7719525356581</v>
      </c>
      <c r="BP248" s="6">
        <f t="shared" si="135"/>
        <v>6.0994365356581</v>
      </c>
      <c r="BQ248" s="9"/>
      <c r="BR248" s="9"/>
      <c r="BS248" s="9"/>
      <c r="BT248" s="9"/>
      <c r="BU248" s="8">
        <f t="shared" si="156"/>
        <v>-1.2089291384875929</v>
      </c>
      <c r="BV248" s="8">
        <f t="shared" si="136"/>
        <v>163.81143040619645</v>
      </c>
      <c r="BW248" s="6">
        <f t="shared" si="137"/>
        <v>1.1385665938035459</v>
      </c>
      <c r="BY248" s="8">
        <f t="shared" si="157"/>
        <v>-1.6660006532913347</v>
      </c>
      <c r="BZ248" s="8">
        <f t="shared" si="138"/>
        <v>163.35435889139271</v>
      </c>
      <c r="CA248" s="6">
        <f t="shared" si="139"/>
        <v>1.5956381086072895</v>
      </c>
      <c r="CB248" s="16"/>
      <c r="CC248" s="8">
        <f t="shared" si="158"/>
        <v>-1.5215131360424039</v>
      </c>
      <c r="CD248" s="8">
        <f t="shared" si="140"/>
        <v>163.49884640864164</v>
      </c>
      <c r="CE248" s="6">
        <f t="shared" si="141"/>
        <v>1.4511505913583562</v>
      </c>
      <c r="CF248" s="17"/>
      <c r="CG248" s="8">
        <f t="shared" si="159"/>
        <v>-0.86334225657645658</v>
      </c>
      <c r="CH248" s="8">
        <f t="shared" si="142"/>
        <v>164.1570172881076</v>
      </c>
      <c r="CI248" s="6">
        <f t="shared" si="143"/>
        <v>0.79297971189240002</v>
      </c>
      <c r="CJ248" s="16"/>
      <c r="CK248" s="17"/>
      <c r="CL248" s="15"/>
      <c r="CM248" s="16"/>
      <c r="CN248" s="17"/>
      <c r="CO248" s="15"/>
      <c r="CP248" s="16"/>
      <c r="CQ248" s="17"/>
      <c r="CR248" s="15"/>
      <c r="CS248" s="16"/>
      <c r="CT248" s="17"/>
      <c r="CU248" s="15"/>
      <c r="CV248" s="16"/>
      <c r="CW248" s="17"/>
      <c r="CX248" s="15"/>
      <c r="CY248" s="16"/>
      <c r="CZ248" s="17"/>
      <c r="DA248" s="15"/>
      <c r="DB248" s="16"/>
      <c r="DC248" s="17"/>
      <c r="DD248" s="15"/>
      <c r="DE248" s="16"/>
      <c r="DF248" s="17"/>
    </row>
    <row r="249" spans="1:110" x14ac:dyDescent="0.2">
      <c r="A249" s="3">
        <v>44137</v>
      </c>
      <c r="B249" s="4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  <c r="W249" s="8">
        <f t="shared" si="144"/>
        <v>114.19275058353222</v>
      </c>
      <c r="X249" s="6">
        <f t="shared" si="120"/>
        <v>5.1666503444161425E-2</v>
      </c>
      <c r="Z249" s="8">
        <f t="shared" si="145"/>
        <v>112.64088871207767</v>
      </c>
      <c r="AA249" s="6">
        <f t="shared" si="121"/>
        <v>3.737451783350678E-2</v>
      </c>
      <c r="AC249" s="24">
        <f t="shared" si="146"/>
        <v>111.46869863977497</v>
      </c>
      <c r="AD249" s="6">
        <f t="shared" si="122"/>
        <v>2.6579147475834418E-2</v>
      </c>
      <c r="AF249" s="8">
        <f t="shared" si="147"/>
        <v>109.83848085492622</v>
      </c>
      <c r="AG249" s="6">
        <f t="shared" si="123"/>
        <v>1.1565537339609052E-2</v>
      </c>
      <c r="AH249" s="9"/>
      <c r="AI249" s="9"/>
      <c r="AJ249" s="9"/>
      <c r="AK249" s="9"/>
      <c r="AL249" s="8">
        <f t="shared" si="148"/>
        <v>168.21486814690974</v>
      </c>
      <c r="AM249" s="6">
        <f t="shared" si="124"/>
        <v>3.1076163942250504E-2</v>
      </c>
      <c r="AO249" s="8">
        <f t="shared" si="149"/>
        <v>166.14718520439212</v>
      </c>
      <c r="AP249" s="6">
        <f t="shared" si="125"/>
        <v>4.2986093846102184E-2</v>
      </c>
      <c r="AR249" s="24">
        <f t="shared" si="150"/>
        <v>164.98517827234201</v>
      </c>
      <c r="AS249" s="6">
        <f t="shared" si="126"/>
        <v>4.9679296572655393E-2</v>
      </c>
      <c r="AU249" s="8">
        <f t="shared" si="151"/>
        <v>164.79434241455402</v>
      </c>
      <c r="AV249" s="6">
        <f t="shared" si="127"/>
        <v>5.0778518142200732E-2</v>
      </c>
      <c r="BB249" s="8">
        <f t="shared" si="152"/>
        <v>-0.82848643982746428</v>
      </c>
      <c r="BC249" s="8">
        <f t="shared" si="128"/>
        <v>110.64021219994751</v>
      </c>
      <c r="BD249" s="6">
        <f t="shared" si="129"/>
        <v>2.0575481999475187</v>
      </c>
      <c r="BF249" s="8">
        <f t="shared" si="153"/>
        <v>-1.1377138937055924</v>
      </c>
      <c r="BG249" s="8">
        <f t="shared" si="130"/>
        <v>110.33098474606938</v>
      </c>
      <c r="BH249" s="6">
        <f t="shared" si="131"/>
        <v>1.7483207460693819</v>
      </c>
      <c r="BI249" s="16"/>
      <c r="BJ249" s="8">
        <f t="shared" si="154"/>
        <v>-1.8275546811000787</v>
      </c>
      <c r="BK249" s="8">
        <f t="shared" si="132"/>
        <v>109.64114395867489</v>
      </c>
      <c r="BL249" s="6">
        <f t="shared" si="133"/>
        <v>1.0584799586748943</v>
      </c>
      <c r="BM249" s="17"/>
      <c r="BN249" s="8">
        <f t="shared" si="155"/>
        <v>-2.3997921722689792</v>
      </c>
      <c r="BO249" s="8">
        <f t="shared" si="134"/>
        <v>109.068906467506</v>
      </c>
      <c r="BP249" s="6">
        <f t="shared" si="135"/>
        <v>0.48624246750600264</v>
      </c>
      <c r="BQ249" s="9"/>
      <c r="BR249" s="9"/>
      <c r="BS249" s="9"/>
      <c r="BT249" s="9"/>
      <c r="BU249" s="8">
        <f t="shared" si="156"/>
        <v>-0.97417956525848304</v>
      </c>
      <c r="BV249" s="8">
        <f t="shared" si="136"/>
        <v>164.01099870708353</v>
      </c>
      <c r="BW249" s="6">
        <f t="shared" si="137"/>
        <v>9.5990022929164809</v>
      </c>
      <c r="BY249" s="8">
        <f t="shared" si="157"/>
        <v>-1.1278302575780685</v>
      </c>
      <c r="BZ249" s="8">
        <f t="shared" si="138"/>
        <v>163.85734801476394</v>
      </c>
      <c r="CA249" s="6">
        <f t="shared" si="139"/>
        <v>9.7526529852360682</v>
      </c>
      <c r="CB249" s="16"/>
      <c r="CC249" s="8">
        <f t="shared" si="158"/>
        <v>-0.54053410600016605</v>
      </c>
      <c r="CD249" s="8">
        <f t="shared" si="140"/>
        <v>164.44464416634185</v>
      </c>
      <c r="CE249" s="6">
        <f t="shared" si="141"/>
        <v>9.1653568336581657</v>
      </c>
      <c r="CF249" s="17"/>
      <c r="CG249" s="8">
        <f t="shared" si="159"/>
        <v>-0.13456059045017324</v>
      </c>
      <c r="CH249" s="8">
        <f t="shared" si="142"/>
        <v>164.85061768189183</v>
      </c>
      <c r="CI249" s="6">
        <f t="shared" si="143"/>
        <v>8.7593833181081777</v>
      </c>
      <c r="CJ249" s="16"/>
      <c r="CK249" s="17"/>
      <c r="CL249" s="15"/>
      <c r="CM249" s="16"/>
      <c r="CN249" s="17"/>
      <c r="CO249" s="15"/>
      <c r="CP249" s="16"/>
      <c r="CQ249" s="17"/>
      <c r="CR249" s="15"/>
      <c r="CS249" s="16"/>
      <c r="CT249" s="17"/>
      <c r="CU249" s="15"/>
      <c r="CV249" s="16"/>
      <c r="CW249" s="17"/>
      <c r="CX249" s="15"/>
      <c r="CY249" s="16"/>
      <c r="CZ249" s="17"/>
      <c r="DA249" s="15"/>
      <c r="DB249" s="16"/>
      <c r="DC249" s="17"/>
      <c r="DD249" s="15"/>
      <c r="DE249" s="16"/>
      <c r="DF249" s="17"/>
    </row>
    <row r="250" spans="1:110" x14ac:dyDescent="0.2">
      <c r="A250" s="3">
        <v>44138</v>
      </c>
      <c r="B250" s="4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  <c r="W250" s="8">
        <f t="shared" si="144"/>
        <v>113.18293499849642</v>
      </c>
      <c r="X250" s="6">
        <f t="shared" si="120"/>
        <v>2.6604503211102842E-2</v>
      </c>
      <c r="Z250" s="8">
        <f t="shared" si="145"/>
        <v>111.30167455709204</v>
      </c>
      <c r="AA250" s="6">
        <f t="shared" si="121"/>
        <v>9.5408845579525326E-3</v>
      </c>
      <c r="AC250" s="24">
        <f t="shared" si="146"/>
        <v>110.02568131988748</v>
      </c>
      <c r="AD250" s="6">
        <f t="shared" si="122"/>
        <v>2.0327718717779368E-3</v>
      </c>
      <c r="AF250" s="8">
        <f t="shared" si="147"/>
        <v>108.83382737098523</v>
      </c>
      <c r="AG250" s="6">
        <f t="shared" si="123"/>
        <v>1.2843258727674006E-2</v>
      </c>
      <c r="AH250" s="9"/>
      <c r="AI250" s="9"/>
      <c r="AJ250" s="9"/>
      <c r="AK250" s="9"/>
      <c r="AL250" s="8">
        <f t="shared" si="148"/>
        <v>169.18599206046599</v>
      </c>
      <c r="AM250" s="6">
        <f t="shared" si="124"/>
        <v>5.5934459840370404E-2</v>
      </c>
      <c r="AO250" s="8">
        <f t="shared" si="149"/>
        <v>168.6099144169427</v>
      </c>
      <c r="AP250" s="6">
        <f t="shared" si="125"/>
        <v>5.914899932489423E-2</v>
      </c>
      <c r="AR250" s="24">
        <f t="shared" si="150"/>
        <v>169.29758963617101</v>
      </c>
      <c r="AS250" s="6">
        <f t="shared" si="126"/>
        <v>5.5311740285959476E-2</v>
      </c>
      <c r="AU250" s="8">
        <f t="shared" si="151"/>
        <v>171.8468692829108</v>
      </c>
      <c r="AV250" s="6">
        <f t="shared" si="127"/>
        <v>4.1086643766992254E-2</v>
      </c>
      <c r="BB250" s="8">
        <f t="shared" si="152"/>
        <v>-0.95139261583946921</v>
      </c>
      <c r="BC250" s="8">
        <f t="shared" si="128"/>
        <v>109.07428870404802</v>
      </c>
      <c r="BD250" s="6">
        <f t="shared" si="129"/>
        <v>1.1755052959519787</v>
      </c>
      <c r="BF250" s="8">
        <f t="shared" si="153"/>
        <v>-1.238464024345618</v>
      </c>
      <c r="BG250" s="8">
        <f t="shared" si="130"/>
        <v>108.78721729554186</v>
      </c>
      <c r="BH250" s="6">
        <f t="shared" si="131"/>
        <v>1.4625767044581295</v>
      </c>
      <c r="BI250" s="16"/>
      <c r="BJ250" s="8">
        <f t="shared" si="154"/>
        <v>-1.573760022699769</v>
      </c>
      <c r="BK250" s="8">
        <f t="shared" si="132"/>
        <v>108.45192129718771</v>
      </c>
      <c r="BL250" s="6">
        <f t="shared" si="133"/>
        <v>1.7978727028122847</v>
      </c>
      <c r="BM250" s="17"/>
      <c r="BN250" s="8">
        <f t="shared" si="155"/>
        <v>-1.5578303021732671</v>
      </c>
      <c r="BO250" s="8">
        <f t="shared" si="134"/>
        <v>108.46785101771421</v>
      </c>
      <c r="BP250" s="6">
        <f t="shared" si="135"/>
        <v>1.7819429822857842</v>
      </c>
      <c r="BQ250" s="9"/>
      <c r="BR250" s="9"/>
      <c r="BS250" s="9"/>
      <c r="BT250" s="9"/>
      <c r="BU250" s="8">
        <f t="shared" si="156"/>
        <v>8.3138620559013554E-2</v>
      </c>
      <c r="BV250" s="8">
        <f t="shared" si="136"/>
        <v>169.38072825673004</v>
      </c>
      <c r="BW250" s="6">
        <f t="shared" si="137"/>
        <v>9.8292787432699527</v>
      </c>
      <c r="BY250" s="8">
        <f t="shared" si="157"/>
        <v>0.66744947748626404</v>
      </c>
      <c r="BZ250" s="8">
        <f t="shared" si="138"/>
        <v>169.96503911365727</v>
      </c>
      <c r="CA250" s="6">
        <f t="shared" si="139"/>
        <v>9.2449678863427209</v>
      </c>
      <c r="CB250" s="16"/>
      <c r="CC250" s="8">
        <f t="shared" si="158"/>
        <v>2.6624099040870832</v>
      </c>
      <c r="CD250" s="8">
        <f t="shared" si="140"/>
        <v>171.95999954025808</v>
      </c>
      <c r="CE250" s="6">
        <f t="shared" si="141"/>
        <v>7.2500074597419086</v>
      </c>
      <c r="CF250" s="17"/>
      <c r="CG250" s="8">
        <f t="shared" si="159"/>
        <v>3.778774729315499</v>
      </c>
      <c r="CH250" s="8">
        <f t="shared" si="142"/>
        <v>173.07636436548651</v>
      </c>
      <c r="CI250" s="6">
        <f t="shared" si="143"/>
        <v>6.1336426345134782</v>
      </c>
      <c r="CJ250" s="16"/>
      <c r="CK250" s="17"/>
      <c r="CL250" s="15"/>
      <c r="CM250" s="16"/>
      <c r="CN250" s="17"/>
      <c r="CO250" s="15"/>
      <c r="CP250" s="16"/>
      <c r="CQ250" s="17"/>
      <c r="CR250" s="15"/>
      <c r="CS250" s="16"/>
      <c r="CT250" s="17"/>
      <c r="CU250" s="15"/>
      <c r="CV250" s="16"/>
      <c r="CW250" s="17"/>
      <c r="CX250" s="15"/>
      <c r="CY250" s="16"/>
      <c r="CZ250" s="17"/>
      <c r="DA250" s="15"/>
      <c r="DB250" s="16"/>
      <c r="DC250" s="17"/>
      <c r="DD250" s="15"/>
      <c r="DE250" s="16"/>
      <c r="DF250" s="17"/>
    </row>
    <row r="251" spans="1:110" x14ac:dyDescent="0.2">
      <c r="A251" s="3">
        <v>44139</v>
      </c>
      <c r="B251" s="4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  <c r="W251" s="8">
        <f t="shared" si="144"/>
        <v>112.65496961876707</v>
      </c>
      <c r="X251" s="6">
        <f t="shared" si="120"/>
        <v>1.8274644269300349E-2</v>
      </c>
      <c r="Z251" s="8">
        <f t="shared" si="145"/>
        <v>110.95455397325168</v>
      </c>
      <c r="AA251" s="6">
        <f t="shared" si="121"/>
        <v>3.3092820157437572E-2</v>
      </c>
      <c r="AC251" s="24">
        <f t="shared" si="146"/>
        <v>110.13773765994374</v>
      </c>
      <c r="AD251" s="6">
        <f t="shared" si="122"/>
        <v>4.0210919682585278E-2</v>
      </c>
      <c r="AF251" s="8">
        <f t="shared" si="147"/>
        <v>109.96660067419704</v>
      </c>
      <c r="AG251" s="6">
        <f t="shared" si="123"/>
        <v>4.1702283257396174E-2</v>
      </c>
      <c r="AH251" s="9"/>
      <c r="AI251" s="9"/>
      <c r="AJ251" s="9"/>
      <c r="AK251" s="9"/>
      <c r="AL251" s="8">
        <f t="shared" si="148"/>
        <v>170.99031474958213</v>
      </c>
      <c r="AM251" s="6">
        <f t="shared" si="124"/>
        <v>4.426632984937981E-2</v>
      </c>
      <c r="AO251" s="8">
        <f t="shared" si="149"/>
        <v>172.10794496935159</v>
      </c>
      <c r="AP251" s="6">
        <f t="shared" si="125"/>
        <v>3.8019444852554998E-2</v>
      </c>
      <c r="AR251" s="24">
        <f t="shared" si="150"/>
        <v>174.2537983180855</v>
      </c>
      <c r="AS251" s="6">
        <f t="shared" si="126"/>
        <v>2.6025407063958738E-2</v>
      </c>
      <c r="AU251" s="8">
        <f t="shared" si="151"/>
        <v>177.73737945658215</v>
      </c>
      <c r="AV251" s="6">
        <f t="shared" si="127"/>
        <v>6.5542703996465147E-3</v>
      </c>
      <c r="BB251" s="8">
        <f t="shared" si="152"/>
        <v>-0.73870282466032422</v>
      </c>
      <c r="BC251" s="8">
        <f t="shared" si="128"/>
        <v>109.39903483528342</v>
      </c>
      <c r="BD251" s="6">
        <f t="shared" si="129"/>
        <v>5.3529871647165805</v>
      </c>
      <c r="BF251" s="8">
        <f t="shared" si="153"/>
        <v>-0.7927923040929995</v>
      </c>
      <c r="BG251" s="8">
        <f t="shared" si="130"/>
        <v>109.34494535585074</v>
      </c>
      <c r="BH251" s="6">
        <f t="shared" si="131"/>
        <v>5.4070766441492566</v>
      </c>
      <c r="BI251" s="16"/>
      <c r="BJ251" s="8">
        <f t="shared" si="154"/>
        <v>-0.46112122328079241</v>
      </c>
      <c r="BK251" s="8">
        <f t="shared" si="132"/>
        <v>109.67661643666294</v>
      </c>
      <c r="BL251" s="6">
        <f t="shared" si="133"/>
        <v>5.0754055633370569</v>
      </c>
      <c r="BM251" s="17"/>
      <c r="BN251" s="8">
        <f t="shared" si="155"/>
        <v>-8.8330057011286781E-2</v>
      </c>
      <c r="BO251" s="8">
        <f t="shared" si="134"/>
        <v>110.04940760293245</v>
      </c>
      <c r="BP251" s="6">
        <f t="shared" si="135"/>
        <v>4.7026143970675491</v>
      </c>
      <c r="BQ251" s="9"/>
      <c r="BR251" s="9"/>
      <c r="BS251" s="9"/>
      <c r="BT251" s="9"/>
      <c r="BU251" s="8">
        <f t="shared" si="156"/>
        <v>1.0577526328301088</v>
      </c>
      <c r="BV251" s="8">
        <f t="shared" si="136"/>
        <v>175.3115509509156</v>
      </c>
      <c r="BW251" s="6">
        <f t="shared" si="137"/>
        <v>3.5984530490843838</v>
      </c>
      <c r="BY251" s="8">
        <f t="shared" si="157"/>
        <v>2.0827400149475785</v>
      </c>
      <c r="BZ251" s="8">
        <f t="shared" si="138"/>
        <v>176.33653833303308</v>
      </c>
      <c r="CA251" s="6">
        <f t="shared" si="139"/>
        <v>2.5734656669669107</v>
      </c>
      <c r="CB251" s="16"/>
      <c r="CC251" s="8">
        <f t="shared" si="158"/>
        <v>4.1763170974531709</v>
      </c>
      <c r="CD251" s="8">
        <f t="shared" si="140"/>
        <v>178.43011541553867</v>
      </c>
      <c r="CE251" s="6">
        <f t="shared" si="141"/>
        <v>0.47988858446132099</v>
      </c>
      <c r="CF251" s="17"/>
      <c r="CG251" s="8">
        <f t="shared" si="159"/>
        <v>4.8149166076026111</v>
      </c>
      <c r="CH251" s="8">
        <f t="shared" si="142"/>
        <v>179.06871492568811</v>
      </c>
      <c r="CI251" s="6">
        <f t="shared" si="143"/>
        <v>0.15871092568812628</v>
      </c>
      <c r="CJ251" s="16"/>
      <c r="CK251" s="17"/>
      <c r="CL251" s="15"/>
      <c r="CM251" s="16"/>
      <c r="CN251" s="17"/>
      <c r="CO251" s="15"/>
      <c r="CP251" s="16"/>
      <c r="CQ251" s="17"/>
      <c r="CR251" s="15"/>
      <c r="CS251" s="16"/>
      <c r="CT251" s="17"/>
      <c r="CU251" s="15"/>
      <c r="CV251" s="16"/>
      <c r="CW251" s="17"/>
      <c r="CX251" s="15"/>
      <c r="CY251" s="16"/>
      <c r="CZ251" s="17"/>
      <c r="DA251" s="15"/>
      <c r="DB251" s="16"/>
      <c r="DC251" s="17"/>
      <c r="DD251" s="15"/>
      <c r="DE251" s="16"/>
      <c r="DF251" s="17"/>
    </row>
    <row r="252" spans="1:110" x14ac:dyDescent="0.2">
      <c r="A252" s="3">
        <v>44140</v>
      </c>
      <c r="B252" s="4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  <c r="W252" s="8">
        <f t="shared" si="144"/>
        <v>113.032439047389</v>
      </c>
      <c r="X252" s="6">
        <f t="shared" si="120"/>
        <v>4.8748648002162304E-2</v>
      </c>
      <c r="Z252" s="8">
        <f t="shared" si="145"/>
        <v>112.20771842207861</v>
      </c>
      <c r="AA252" s="6">
        <f t="shared" si="121"/>
        <v>5.5689280412280447E-2</v>
      </c>
      <c r="AC252" s="24">
        <f t="shared" si="146"/>
        <v>112.44487982997187</v>
      </c>
      <c r="AD252" s="6">
        <f t="shared" si="122"/>
        <v>5.3693392224770084E-2</v>
      </c>
      <c r="AF252" s="8">
        <f t="shared" si="147"/>
        <v>113.79493773483941</v>
      </c>
      <c r="AG252" s="6">
        <f t="shared" si="123"/>
        <v>4.2331659096617423E-2</v>
      </c>
      <c r="AH252" s="9"/>
      <c r="AI252" s="9"/>
      <c r="AJ252" s="9"/>
      <c r="AK252" s="9"/>
      <c r="AL252" s="8">
        <f t="shared" si="148"/>
        <v>172.41585881465735</v>
      </c>
      <c r="AM252" s="6">
        <f t="shared" si="124"/>
        <v>5.927619077159995E-2</v>
      </c>
      <c r="AO252" s="8">
        <f t="shared" si="149"/>
        <v>174.35262444946557</v>
      </c>
      <c r="AP252" s="6">
        <f t="shared" si="125"/>
        <v>4.8708940414902764E-2</v>
      </c>
      <c r="AR252" s="24">
        <f t="shared" si="150"/>
        <v>176.58190115904273</v>
      </c>
      <c r="AS252" s="6">
        <f t="shared" si="126"/>
        <v>3.6545710811343217E-2</v>
      </c>
      <c r="AU252" s="8">
        <f t="shared" si="151"/>
        <v>178.67547909131642</v>
      </c>
      <c r="AV252" s="6">
        <f t="shared" si="127"/>
        <v>2.5122871747088917E-2</v>
      </c>
      <c r="BB252" s="8">
        <f t="shared" si="152"/>
        <v>-0.12953382572263361</v>
      </c>
      <c r="BC252" s="8">
        <f t="shared" si="128"/>
        <v>112.31534600424924</v>
      </c>
      <c r="BD252" s="6">
        <f t="shared" si="129"/>
        <v>6.5096509957507607</v>
      </c>
      <c r="BF252" s="8">
        <f t="shared" si="153"/>
        <v>0.23018607236697308</v>
      </c>
      <c r="BG252" s="8">
        <f t="shared" si="130"/>
        <v>112.67506590233884</v>
      </c>
      <c r="BH252" s="6">
        <f t="shared" si="131"/>
        <v>6.1499310976611525</v>
      </c>
      <c r="BI252" s="16"/>
      <c r="BJ252" s="8">
        <f t="shared" si="154"/>
        <v>1.365932616303096</v>
      </c>
      <c r="BK252" s="8">
        <f t="shared" si="132"/>
        <v>113.81081244627497</v>
      </c>
      <c r="BL252" s="6">
        <f t="shared" si="133"/>
        <v>5.0141845537250305</v>
      </c>
      <c r="BM252" s="17"/>
      <c r="BN252" s="8">
        <f t="shared" si="155"/>
        <v>2.0196855027833993</v>
      </c>
      <c r="BO252" s="8">
        <f t="shared" si="134"/>
        <v>114.46456533275527</v>
      </c>
      <c r="BP252" s="6">
        <f t="shared" si="135"/>
        <v>4.3604316672447254</v>
      </c>
      <c r="BQ252" s="9"/>
      <c r="BR252" s="9"/>
      <c r="BS252" s="9"/>
      <c r="BT252" s="9"/>
      <c r="BU252" s="8">
        <f t="shared" si="156"/>
        <v>1.3118226744555328</v>
      </c>
      <c r="BV252" s="8">
        <f t="shared" si="136"/>
        <v>177.89372383349826</v>
      </c>
      <c r="BW252" s="6">
        <f t="shared" si="137"/>
        <v>5.386275166501747</v>
      </c>
      <c r="BY252" s="8">
        <f t="shared" si="157"/>
        <v>2.163709747530763</v>
      </c>
      <c r="BZ252" s="8">
        <f t="shared" si="138"/>
        <v>178.74561090657349</v>
      </c>
      <c r="CA252" s="6">
        <f t="shared" si="139"/>
        <v>4.5343880934265144</v>
      </c>
      <c r="CB252" s="16"/>
      <c r="CC252" s="8">
        <f t="shared" si="158"/>
        <v>2.9564956881658491</v>
      </c>
      <c r="CD252" s="8">
        <f t="shared" si="140"/>
        <v>179.53839684720859</v>
      </c>
      <c r="CE252" s="6">
        <f t="shared" si="141"/>
        <v>3.7416021527914154</v>
      </c>
      <c r="CF252" s="17"/>
      <c r="CG252" s="8">
        <f t="shared" si="159"/>
        <v>2.6265204929546746</v>
      </c>
      <c r="CH252" s="8">
        <f t="shared" si="142"/>
        <v>179.20842165199741</v>
      </c>
      <c r="CI252" s="6">
        <f t="shared" si="143"/>
        <v>4.0715773480025916</v>
      </c>
      <c r="CJ252" s="16"/>
      <c r="CK252" s="17"/>
      <c r="CL252" s="15"/>
      <c r="CM252" s="16"/>
      <c r="CN252" s="17"/>
      <c r="CO252" s="15"/>
      <c r="CP252" s="16"/>
      <c r="CQ252" s="17"/>
      <c r="CR252" s="15"/>
      <c r="CS252" s="16"/>
      <c r="CT252" s="17"/>
      <c r="CU252" s="15"/>
      <c r="CV252" s="16"/>
      <c r="CW252" s="17"/>
      <c r="CX252" s="15"/>
      <c r="CY252" s="16"/>
      <c r="CZ252" s="17"/>
      <c r="DA252" s="15"/>
      <c r="DB252" s="16"/>
      <c r="DC252" s="17"/>
      <c r="DD252" s="15"/>
      <c r="DE252" s="16"/>
      <c r="DF252" s="17"/>
    </row>
    <row r="253" spans="1:110" ht="17" thickBot="1" x14ac:dyDescent="0.25">
      <c r="A253" s="3">
        <v>44141</v>
      </c>
      <c r="B253" s="4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  <c r="W253" s="8">
        <f t="shared" si="144"/>
        <v>114.07509947885899</v>
      </c>
      <c r="X253" s="6">
        <f t="shared" si="120"/>
        <v>3.8881981998290127E-2</v>
      </c>
      <c r="Z253" s="8">
        <f t="shared" si="145"/>
        <v>114.39142035279266</v>
      </c>
      <c r="AA253" s="6">
        <f t="shared" si="121"/>
        <v>3.6216880737834529E-2</v>
      </c>
      <c r="AC253" s="24">
        <f t="shared" si="146"/>
        <v>115.63493841498592</v>
      </c>
      <c r="AD253" s="6">
        <f t="shared" si="122"/>
        <v>2.573985620974277E-2</v>
      </c>
      <c r="AF253" s="8">
        <f t="shared" si="147"/>
        <v>117.81898514696788</v>
      </c>
      <c r="AG253" s="6">
        <f t="shared" si="123"/>
        <v>7.3385865561964615E-3</v>
      </c>
      <c r="AH253" s="9"/>
      <c r="AI253" s="9"/>
      <c r="AJ253" s="9"/>
      <c r="AK253" s="9"/>
      <c r="AL253" s="8">
        <f t="shared" si="148"/>
        <v>174.37140404801903</v>
      </c>
      <c r="AM253" s="6">
        <f t="shared" si="124"/>
        <v>5.371791250398502E-2</v>
      </c>
      <c r="AO253" s="8">
        <f t="shared" si="149"/>
        <v>177.29865805114193</v>
      </c>
      <c r="AP253" s="6">
        <f t="shared" si="125"/>
        <v>3.7832234208113831E-2</v>
      </c>
      <c r="AR253" s="24">
        <f t="shared" si="150"/>
        <v>179.93095007952138</v>
      </c>
      <c r="AS253" s="6">
        <f t="shared" si="126"/>
        <v>2.3547261226947277E-2</v>
      </c>
      <c r="AU253" s="8">
        <f t="shared" si="151"/>
        <v>182.3590950182633</v>
      </c>
      <c r="AV253" s="6">
        <f t="shared" si="127"/>
        <v>1.0370157596223293E-2</v>
      </c>
      <c r="BB253" s="8">
        <f t="shared" si="152"/>
        <v>0.53438465642470456</v>
      </c>
      <c r="BC253" s="8">
        <f t="shared" si="128"/>
        <v>116.16932307141063</v>
      </c>
      <c r="BD253" s="6">
        <f t="shared" si="129"/>
        <v>2.5206789285893763</v>
      </c>
      <c r="BF253" s="8">
        <f t="shared" si="153"/>
        <v>1.2069440015405108</v>
      </c>
      <c r="BG253" s="8">
        <f t="shared" si="130"/>
        <v>116.84188241652643</v>
      </c>
      <c r="BH253" s="6">
        <f t="shared" si="131"/>
        <v>1.8481195834735757</v>
      </c>
      <c r="BI253" s="16"/>
      <c r="BJ253" s="8">
        <f t="shared" si="154"/>
        <v>2.5698557556523305</v>
      </c>
      <c r="BK253" s="8">
        <f t="shared" si="132"/>
        <v>118.20479417063825</v>
      </c>
      <c r="BL253" s="6">
        <f t="shared" si="133"/>
        <v>0.48520782936175522</v>
      </c>
      <c r="BM253" s="17"/>
      <c r="BN253" s="8">
        <f t="shared" si="155"/>
        <v>3.0496138151463783</v>
      </c>
      <c r="BO253" s="8">
        <f t="shared" si="134"/>
        <v>118.6845522301323</v>
      </c>
      <c r="BP253" s="6">
        <f t="shared" si="135"/>
        <v>5.4497698677096196E-3</v>
      </c>
      <c r="BQ253" s="9"/>
      <c r="BR253" s="9"/>
      <c r="BS253" s="9"/>
      <c r="BT253" s="9"/>
      <c r="BU253" s="8">
        <f t="shared" si="156"/>
        <v>1.7192679236601567</v>
      </c>
      <c r="BV253" s="8">
        <f t="shared" si="136"/>
        <v>181.65021800318155</v>
      </c>
      <c r="BW253" s="6">
        <f t="shared" si="137"/>
        <v>2.6197859968184503</v>
      </c>
      <c r="BY253" s="8">
        <f t="shared" si="157"/>
        <v>2.5548716746035662</v>
      </c>
      <c r="BZ253" s="8">
        <f t="shared" si="138"/>
        <v>182.48582175412494</v>
      </c>
      <c r="CA253" s="6">
        <f t="shared" si="139"/>
        <v>1.7841822458750585</v>
      </c>
      <c r="CB253" s="16"/>
      <c r="CC253" s="8">
        <f t="shared" si="158"/>
        <v>3.2155808214922987</v>
      </c>
      <c r="CD253" s="8">
        <f t="shared" si="140"/>
        <v>183.14653090101368</v>
      </c>
      <c r="CE253" s="6">
        <f t="shared" si="141"/>
        <v>1.1234730989863237</v>
      </c>
      <c r="CF253" s="17"/>
      <c r="CG253" s="8">
        <f t="shared" si="159"/>
        <v>3.2623455091757743</v>
      </c>
      <c r="CH253" s="8">
        <f t="shared" si="142"/>
        <v>183.19329558869717</v>
      </c>
      <c r="CI253" s="6">
        <f t="shared" si="143"/>
        <v>1.0767084113028318</v>
      </c>
      <c r="CJ253" s="16"/>
      <c r="CK253" s="17"/>
      <c r="CL253" s="15"/>
      <c r="CM253" s="16"/>
      <c r="CN253" s="17"/>
      <c r="CO253" s="15"/>
      <c r="CP253" s="16"/>
      <c r="CQ253" s="17"/>
      <c r="CR253" s="15"/>
      <c r="CS253" s="16"/>
      <c r="CT253" s="17"/>
      <c r="CU253" s="15"/>
      <c r="CV253" s="16"/>
      <c r="CW253" s="17"/>
      <c r="CX253" s="15"/>
      <c r="CY253" s="16"/>
      <c r="CZ253" s="17"/>
      <c r="DA253" s="15"/>
      <c r="DB253" s="16"/>
      <c r="DC253" s="17"/>
      <c r="DD253" s="15"/>
      <c r="DE253" s="16"/>
      <c r="DF253" s="17"/>
    </row>
    <row r="254" spans="1:110" ht="25" thickBot="1" x14ac:dyDescent="0.25">
      <c r="A254" s="3">
        <v>44144</v>
      </c>
      <c r="B254" s="4">
        <v>253</v>
      </c>
      <c r="C254" s="5"/>
      <c r="D254" s="2"/>
      <c r="E254" s="5"/>
      <c r="F254" s="2"/>
      <c r="W254" s="25">
        <f t="shared" si="144"/>
        <v>114.90578193266437</v>
      </c>
      <c r="X254" s="7"/>
      <c r="Z254" s="25">
        <f t="shared" si="145"/>
        <v>115.80995229637108</v>
      </c>
      <c r="AA254" s="7"/>
      <c r="AC254" s="25">
        <f t="shared" si="146"/>
        <v>117.16247020749296</v>
      </c>
      <c r="AD254" s="7"/>
      <c r="AF254" s="25">
        <f t="shared" si="147"/>
        <v>118.51579862939359</v>
      </c>
      <c r="AG254" s="7"/>
      <c r="AH254" s="10"/>
      <c r="AI254" s="10"/>
      <c r="AJ254" s="10"/>
      <c r="AK254" s="10"/>
      <c r="AL254" s="25">
        <f t="shared" si="148"/>
        <v>176.15315203937561</v>
      </c>
      <c r="AM254" s="7"/>
      <c r="AO254" s="25">
        <f t="shared" si="149"/>
        <v>179.59920221426509</v>
      </c>
      <c r="AP254" s="7"/>
      <c r="AR254" s="25">
        <f t="shared" si="150"/>
        <v>182.10047703976068</v>
      </c>
      <c r="AS254" s="7"/>
      <c r="AU254" s="25">
        <f t="shared" si="151"/>
        <v>183.88782220365266</v>
      </c>
      <c r="AV254" s="7"/>
      <c r="BB254" s="20">
        <f t="shared" si="152"/>
        <v>0.73301408364117049</v>
      </c>
      <c r="BC254" s="25">
        <f t="shared" si="128"/>
        <v>117.89548429113412</v>
      </c>
      <c r="BD254" s="7"/>
      <c r="BF254" s="20">
        <f t="shared" si="153"/>
        <v>1.3127379725594635</v>
      </c>
      <c r="BG254" s="25">
        <f t="shared" si="130"/>
        <v>118.47520818005242</v>
      </c>
      <c r="BH254" s="7"/>
      <c r="BI254" s="16"/>
      <c r="BJ254" s="20">
        <f t="shared" si="154"/>
        <v>1.8819219399764346</v>
      </c>
      <c r="BK254" s="25">
        <f t="shared" si="132"/>
        <v>119.0443921474694</v>
      </c>
      <c r="BL254" s="7"/>
      <c r="BM254" s="18"/>
      <c r="BN254" s="20">
        <f t="shared" si="155"/>
        <v>1.7101816352237553</v>
      </c>
      <c r="BO254" s="25">
        <f t="shared" si="134"/>
        <v>118.87265184271672</v>
      </c>
      <c r="BP254" s="7"/>
      <c r="BQ254" s="10"/>
      <c r="BR254" s="10"/>
      <c r="BS254" s="10"/>
      <c r="BT254" s="10"/>
      <c r="BU254" s="20">
        <f t="shared" si="156"/>
        <v>1.8093197309759845</v>
      </c>
      <c r="BV254" s="25">
        <f t="shared" si="136"/>
        <v>183.90979677073665</v>
      </c>
      <c r="BW254" s="7"/>
      <c r="BY254" s="20">
        <f t="shared" si="157"/>
        <v>2.4277079188633568</v>
      </c>
      <c r="BZ254" s="25">
        <f t="shared" si="138"/>
        <v>184.52818495862402</v>
      </c>
      <c r="CA254" s="7"/>
      <c r="CB254" s="16"/>
      <c r="CC254" s="20">
        <f t="shared" si="158"/>
        <v>2.5251852730653166</v>
      </c>
      <c r="CD254" s="25">
        <f t="shared" si="140"/>
        <v>184.62566231282599</v>
      </c>
      <c r="CE254" s="7"/>
      <c r="CF254" s="18"/>
      <c r="CG254" s="20">
        <f t="shared" si="159"/>
        <v>2.3006651861116731</v>
      </c>
      <c r="CH254" s="25">
        <f t="shared" si="142"/>
        <v>184.40114222587235</v>
      </c>
      <c r="CI254" s="7"/>
      <c r="CJ254" s="16"/>
      <c r="CK254" s="18"/>
      <c r="CL254" s="15"/>
      <c r="CM254" s="16"/>
      <c r="CN254" s="18"/>
      <c r="CO254" s="15"/>
      <c r="CP254" s="16"/>
      <c r="CQ254" s="18"/>
      <c r="CR254" s="15"/>
      <c r="CS254" s="16"/>
      <c r="CT254" s="18"/>
      <c r="CU254" s="15"/>
      <c r="CV254" s="16"/>
      <c r="CW254" s="18"/>
      <c r="CX254" s="15"/>
      <c r="CY254" s="16"/>
      <c r="CZ254" s="18"/>
      <c r="DA254" s="15"/>
      <c r="DB254" s="16"/>
      <c r="DC254" s="18"/>
      <c r="DD254" s="15"/>
      <c r="DE254" s="16"/>
      <c r="DF254" s="18"/>
    </row>
    <row r="255" spans="1:110" x14ac:dyDescent="0.2">
      <c r="A255" s="3">
        <v>44145</v>
      </c>
      <c r="B255" s="4">
        <v>254</v>
      </c>
      <c r="C255" s="2"/>
      <c r="D255" s="2"/>
      <c r="E255" s="2"/>
      <c r="F255" s="2"/>
      <c r="BF255"/>
      <c r="BG255"/>
      <c r="BH255"/>
      <c r="BJ255"/>
      <c r="BK255"/>
      <c r="BL255"/>
      <c r="CB255" s="15"/>
      <c r="CF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</row>
    <row r="256" spans="1:110" ht="24" x14ac:dyDescent="0.3">
      <c r="A256" s="3">
        <v>44146</v>
      </c>
      <c r="B256" s="4">
        <v>255</v>
      </c>
      <c r="C256" s="2"/>
      <c r="D256" s="2"/>
      <c r="E256" s="2"/>
      <c r="F256" s="2"/>
      <c r="X256" s="26">
        <f>AVERAGE(X2:X253) * 100</f>
        <v>3.4783353393414664</v>
      </c>
      <c r="AA256" s="26">
        <f>AVERAGE(AA2:AA253) * 100</f>
        <v>2.5275549819262091</v>
      </c>
      <c r="AD256" s="26">
        <f>AVERAGE(AD2:AD253) * 100</f>
        <v>2.1374436095400342</v>
      </c>
      <c r="AG256" s="26">
        <f>AVERAGE(AG2:AG253) * 100</f>
        <v>1.9542387918763753</v>
      </c>
      <c r="AH256" s="14"/>
      <c r="AI256" s="14"/>
      <c r="AJ256" s="14"/>
      <c r="AK256" s="14"/>
      <c r="AM256" s="26">
        <f>AVERAGE(AM2:AM253) * 100</f>
        <v>2.9055586866550729</v>
      </c>
      <c r="AP256" s="26">
        <f>AVERAGE(AP2:AP253) * 100</f>
        <v>2.3893632842258219</v>
      </c>
      <c r="AS256" s="26">
        <f>AVERAGE(AS2:AS253) * 100</f>
        <v>2.0857263580303056</v>
      </c>
      <c r="AV256" s="26">
        <f>AVERAGE(AV2:AV253) * 100</f>
        <v>1.8691726179888009</v>
      </c>
      <c r="BD256" s="26">
        <f>(SUM(BD2:BD253) / SUM(C2:C253)) * 100</f>
        <v>1.9893562416219934</v>
      </c>
      <c r="BF256"/>
      <c r="BG256"/>
      <c r="BH256" s="26">
        <f>(SUM(BH2:BH253) / SUM(C2:C253)) * 100</f>
        <v>1.961599743447956</v>
      </c>
      <c r="BJ256"/>
      <c r="BK256"/>
      <c r="BL256" s="26">
        <f>(SUM(BL2:BL253) / SUM(C2:C253)) * 100</f>
        <v>1.9396643833552003</v>
      </c>
      <c r="BM256" s="19"/>
      <c r="BP256" s="26">
        <f>(SUM(BP2:BP253) / SUM(C2:C253)) * 100</f>
        <v>1.9501979293682359</v>
      </c>
      <c r="BQ256" s="14"/>
      <c r="BR256" s="14"/>
      <c r="BS256" s="14"/>
      <c r="BT256" s="14"/>
      <c r="BW256" s="26">
        <f>(SUM(BW2:BW253) / SUM(E2:E253)) * 100</f>
        <v>1.8756840045200427</v>
      </c>
      <c r="CA256" s="26">
        <f>(SUM(CA2:CA253) / SUM(E2:E253)) * 100</f>
        <v>1.8277177304993835</v>
      </c>
      <c r="CB256" s="15"/>
      <c r="CE256" s="26">
        <f>(SUM(CE2:CE253) / SUM(E2:E253)) * 100</f>
        <v>1.7466139154163909</v>
      </c>
      <c r="CF256" s="19"/>
      <c r="CI256" s="26">
        <f>(SUM(CI2:CI253) / SUM(E2:E253)) * 100</f>
        <v>1.7256676680269705</v>
      </c>
      <c r="CJ256" s="15"/>
      <c r="CK256" s="19"/>
      <c r="CL256" s="15"/>
      <c r="CM256" s="15"/>
      <c r="CN256" s="19"/>
      <c r="CO256" s="15"/>
      <c r="CP256" s="15"/>
      <c r="CQ256" s="19"/>
      <c r="CR256" s="15"/>
      <c r="CS256" s="15"/>
      <c r="CT256" s="19"/>
      <c r="CU256" s="15"/>
      <c r="CV256" s="15"/>
      <c r="CW256" s="19"/>
      <c r="CX256" s="15"/>
      <c r="CY256" s="15"/>
      <c r="CZ256" s="19"/>
      <c r="DA256" s="15"/>
      <c r="DB256" s="15"/>
      <c r="DC256" s="19"/>
      <c r="DD256" s="15"/>
      <c r="DE256" s="15"/>
      <c r="DF256" s="19"/>
    </row>
    <row r="257" spans="1:6" x14ac:dyDescent="0.2">
      <c r="A257" s="3">
        <v>44147</v>
      </c>
      <c r="B257" s="4">
        <v>256</v>
      </c>
      <c r="C257" s="2"/>
      <c r="D257" s="2"/>
      <c r="E257" s="2"/>
      <c r="F257" s="2"/>
    </row>
    <row r="258" spans="1:6" x14ac:dyDescent="0.2">
      <c r="A258" s="3">
        <v>44148</v>
      </c>
      <c r="B258" s="4">
        <v>257</v>
      </c>
      <c r="C258" s="2"/>
      <c r="D258" s="2"/>
      <c r="E258" s="2"/>
      <c r="F258" s="2"/>
    </row>
  </sheetData>
  <mergeCells count="4">
    <mergeCell ref="AJ1:AK1"/>
    <mergeCell ref="U1:V1"/>
    <mergeCell ref="AZ1:BA1"/>
    <mergeCell ref="BS1:B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AC259"/>
  <sheetViews>
    <sheetView topLeftCell="H1" zoomScale="86" workbookViewId="0">
      <pane ySplit="1" topLeftCell="A2" activePane="bottomLeft" state="frozen"/>
      <selection pane="bottomLeft" activeCell="V262" sqref="V262"/>
    </sheetView>
  </sheetViews>
  <sheetFormatPr baseColWidth="10" defaultRowHeight="16" x14ac:dyDescent="0.2"/>
  <cols>
    <col min="3" max="3" width="20.33203125" customWidth="1"/>
    <col min="4" max="4" width="24.1640625" customWidth="1"/>
    <col min="5" max="5" width="23.1640625" customWidth="1"/>
    <col min="6" max="6" width="26.33203125" customWidth="1"/>
    <col min="8" max="9" width="10.83203125" customWidth="1"/>
    <col min="10" max="10" width="21.1640625" customWidth="1"/>
    <col min="11" max="11" width="10.83203125" customWidth="1"/>
    <col min="12" max="12" width="18.83203125" customWidth="1"/>
    <col min="27" max="27" width="20" customWidth="1"/>
    <col min="29" max="29" width="18" customWidth="1"/>
  </cols>
  <sheetData>
    <row r="1" spans="1:29" s="55" customFormat="1" ht="73" thickBot="1" x14ac:dyDescent="0.25">
      <c r="A1" s="54" t="s">
        <v>0</v>
      </c>
      <c r="B1" s="64" t="s">
        <v>5</v>
      </c>
      <c r="C1" s="64" t="s">
        <v>1</v>
      </c>
      <c r="D1" s="54" t="s">
        <v>2</v>
      </c>
      <c r="E1" s="54" t="s">
        <v>4</v>
      </c>
      <c r="F1" s="54" t="s">
        <v>3</v>
      </c>
      <c r="H1" s="56" t="s">
        <v>18</v>
      </c>
      <c r="J1" s="59" t="s">
        <v>39</v>
      </c>
      <c r="L1" s="59" t="s">
        <v>40</v>
      </c>
      <c r="Y1" s="56" t="s">
        <v>17</v>
      </c>
      <c r="AA1" s="59" t="s">
        <v>29</v>
      </c>
      <c r="AC1" s="59" t="s">
        <v>30</v>
      </c>
    </row>
    <row r="2" spans="1:29" ht="17" thickTop="1" x14ac:dyDescent="0.2">
      <c r="A2" s="3">
        <v>43777</v>
      </c>
      <c r="B2" s="33">
        <v>1</v>
      </c>
      <c r="C2" s="30">
        <v>63.954543999999999</v>
      </c>
      <c r="D2" s="2">
        <v>69986400</v>
      </c>
      <c r="E2" s="1">
        <v>177.02937299999999</v>
      </c>
      <c r="F2" s="2">
        <v>1636800</v>
      </c>
      <c r="J2" s="2" t="s">
        <v>28</v>
      </c>
      <c r="L2" s="2" t="s">
        <v>28</v>
      </c>
      <c r="AA2" s="44" t="s">
        <v>28</v>
      </c>
      <c r="AC2" s="44" t="s">
        <v>28</v>
      </c>
    </row>
    <row r="3" spans="1:29" x14ac:dyDescent="0.2">
      <c r="A3" s="3">
        <v>43780</v>
      </c>
      <c r="B3" s="34">
        <v>2</v>
      </c>
      <c r="C3" s="31">
        <v>64.460991000000007</v>
      </c>
      <c r="D3" s="2">
        <v>81821200</v>
      </c>
      <c r="E3" s="1">
        <v>176.658142</v>
      </c>
      <c r="F3" s="2">
        <v>1594600</v>
      </c>
      <c r="J3" s="2" t="s">
        <v>28</v>
      </c>
      <c r="L3" s="2" t="s">
        <v>28</v>
      </c>
      <c r="AA3" s="44" t="s">
        <v>28</v>
      </c>
      <c r="AC3" s="44" t="s">
        <v>28</v>
      </c>
    </row>
    <row r="4" spans="1:29" x14ac:dyDescent="0.2">
      <c r="A4" s="3">
        <v>43781</v>
      </c>
      <c r="B4" s="34">
        <v>3</v>
      </c>
      <c r="C4" s="31">
        <v>64.401978</v>
      </c>
      <c r="D4" s="2">
        <v>87388800</v>
      </c>
      <c r="E4" s="1">
        <v>177.810913</v>
      </c>
      <c r="F4" s="2">
        <v>1816900</v>
      </c>
      <c r="J4" s="2" t="s">
        <v>28</v>
      </c>
      <c r="L4" s="2" t="s">
        <v>28</v>
      </c>
      <c r="AA4" s="45" t="s">
        <v>28</v>
      </c>
      <c r="AC4" s="45" t="s">
        <v>28</v>
      </c>
    </row>
    <row r="5" spans="1:29" x14ac:dyDescent="0.2">
      <c r="A5" s="3">
        <v>43782</v>
      </c>
      <c r="B5" s="34">
        <v>4</v>
      </c>
      <c r="C5" s="31">
        <v>65.019051000000005</v>
      </c>
      <c r="D5" s="2">
        <v>102734400</v>
      </c>
      <c r="E5" s="1">
        <v>177.752319</v>
      </c>
      <c r="F5" s="2">
        <v>1855200</v>
      </c>
      <c r="J5" s="2" t="s">
        <v>28</v>
      </c>
      <c r="L5" s="2" t="s">
        <v>28</v>
      </c>
      <c r="AA5" s="45" t="s">
        <v>28</v>
      </c>
      <c r="AC5" s="45" t="s">
        <v>28</v>
      </c>
    </row>
    <row r="6" spans="1:29" ht="17" thickBot="1" x14ac:dyDescent="0.25">
      <c r="A6" s="3">
        <v>43783</v>
      </c>
      <c r="B6" s="34">
        <v>5</v>
      </c>
      <c r="C6" s="31">
        <v>64.569159999999997</v>
      </c>
      <c r="D6" s="2">
        <v>89182800</v>
      </c>
      <c r="E6" s="1">
        <v>176.37780799999999</v>
      </c>
      <c r="F6" s="2">
        <v>2208300</v>
      </c>
      <c r="H6" s="23" t="s">
        <v>27</v>
      </c>
      <c r="J6" s="28">
        <f>$H$7*C5 + $H$8*C4 + $H$9*C3 + $H$10*C2</f>
        <v>64.615866400000002</v>
      </c>
      <c r="L6" s="28">
        <f>$H$7*E5 + $H$8*E4 + $H$9*E3 + $H$10*E2</f>
        <v>177.47876720000002</v>
      </c>
      <c r="AA6" s="46">
        <f>ABS((C6 - J6) / C6)</f>
        <v>7.2335461697201943E-4</v>
      </c>
      <c r="AC6" s="46">
        <f>ABS((E6 - L6) / E6)</f>
        <v>6.242050587225996E-3</v>
      </c>
    </row>
    <row r="7" spans="1:29" ht="17" thickTop="1" x14ac:dyDescent="0.2">
      <c r="A7" s="3">
        <v>43784</v>
      </c>
      <c r="B7" s="34">
        <v>6</v>
      </c>
      <c r="C7" s="31">
        <v>65.336212000000003</v>
      </c>
      <c r="D7" s="2">
        <v>100206400</v>
      </c>
      <c r="E7" s="1">
        <v>178.43956</v>
      </c>
      <c r="F7" s="2">
        <v>3242700</v>
      </c>
      <c r="H7" s="21">
        <v>0.4</v>
      </c>
      <c r="J7" s="13">
        <f t="shared" ref="J7:L70" si="0">$H$7*C6 + $H$8*C5 + $H$9*C4 + $H$10*C3</f>
        <v>64.659874000000002</v>
      </c>
      <c r="L7" s="13">
        <f t="shared" si="0"/>
        <v>177.10481569999999</v>
      </c>
      <c r="AA7" s="47">
        <f t="shared" ref="AA7:AC70" si="1">ABS((C7 - J7) / C7)</f>
        <v>1.0351656138253028E-2</v>
      </c>
      <c r="AC7" s="47">
        <f t="shared" si="1"/>
        <v>7.4800918585542983E-3</v>
      </c>
    </row>
    <row r="8" spans="1:29" x14ac:dyDescent="0.2">
      <c r="A8" s="3">
        <v>43787</v>
      </c>
      <c r="B8" s="34">
        <v>7</v>
      </c>
      <c r="C8" s="31">
        <v>65.665633999999997</v>
      </c>
      <c r="D8" s="2">
        <v>86703200</v>
      </c>
      <c r="E8" s="1">
        <v>176.52507</v>
      </c>
      <c r="F8" s="2">
        <v>2405800</v>
      </c>
      <c r="H8" s="21">
        <v>0.3</v>
      </c>
      <c r="J8" s="13">
        <f t="shared" si="0"/>
        <v>64.949240800000013</v>
      </c>
      <c r="L8" s="13">
        <f t="shared" si="0"/>
        <v>177.6207215</v>
      </c>
      <c r="AA8" s="47">
        <f t="shared" si="1"/>
        <v>1.0909712681674323E-2</v>
      </c>
      <c r="AC8" s="47">
        <f t="shared" si="1"/>
        <v>6.2067756154975742E-3</v>
      </c>
    </row>
    <row r="9" spans="1:29" x14ac:dyDescent="0.2">
      <c r="A9" s="3">
        <v>43788</v>
      </c>
      <c r="B9" s="34">
        <v>8</v>
      </c>
      <c r="C9" s="31">
        <v>65.466507000000007</v>
      </c>
      <c r="D9" s="2">
        <v>76167200</v>
      </c>
      <c r="E9" s="1">
        <v>176.839249</v>
      </c>
      <c r="F9" s="2">
        <v>2673200</v>
      </c>
      <c r="H9" s="21">
        <v>0.2</v>
      </c>
      <c r="J9" s="13">
        <f t="shared" si="0"/>
        <v>65.282854299999997</v>
      </c>
      <c r="L9" s="13">
        <f t="shared" si="0"/>
        <v>177.1926895</v>
      </c>
      <c r="AA9" s="47">
        <f t="shared" si="1"/>
        <v>2.8052924833764279E-3</v>
      </c>
      <c r="AC9" s="47">
        <f t="shared" si="1"/>
        <v>1.998654156238839E-3</v>
      </c>
    </row>
    <row r="10" spans="1:29" x14ac:dyDescent="0.2">
      <c r="A10" s="3">
        <v>43789</v>
      </c>
      <c r="B10" s="34">
        <v>9</v>
      </c>
      <c r="C10" s="31">
        <v>64.704375999999996</v>
      </c>
      <c r="D10" s="2">
        <v>106234400</v>
      </c>
      <c r="E10" s="1">
        <v>173.99208100000001</v>
      </c>
      <c r="F10" s="2">
        <v>4190700</v>
      </c>
      <c r="H10" s="22">
        <v>0.1</v>
      </c>
      <c r="J10" s="13">
        <f t="shared" si="0"/>
        <v>65.410451399999999</v>
      </c>
      <c r="L10" s="13">
        <f t="shared" si="0"/>
        <v>177.0189134</v>
      </c>
      <c r="AA10" s="47">
        <f t="shared" si="1"/>
        <v>1.0912328402641626E-2</v>
      </c>
      <c r="AC10" s="47">
        <f t="shared" si="1"/>
        <v>1.7396380241006423E-2</v>
      </c>
    </row>
    <row r="11" spans="1:29" x14ac:dyDescent="0.2">
      <c r="A11" s="3">
        <v>43790</v>
      </c>
      <c r="B11" s="34">
        <v>10</v>
      </c>
      <c r="C11" s="31">
        <v>64.414268000000007</v>
      </c>
      <c r="D11" s="2">
        <v>121395200</v>
      </c>
      <c r="E11" s="1">
        <v>173.31463600000001</v>
      </c>
      <c r="F11" s="2">
        <v>3135100</v>
      </c>
      <c r="J11" s="13">
        <f t="shared" si="0"/>
        <v>65.188450500000002</v>
      </c>
      <c r="L11" s="13">
        <f t="shared" si="0"/>
        <v>175.79757710000001</v>
      </c>
      <c r="AA11" s="47">
        <f t="shared" si="1"/>
        <v>1.2018804591554076E-2</v>
      </c>
      <c r="AC11" s="47">
        <f t="shared" si="1"/>
        <v>1.4326205549080142E-2</v>
      </c>
    </row>
    <row r="12" spans="1:29" x14ac:dyDescent="0.2">
      <c r="A12" s="3">
        <v>43791</v>
      </c>
      <c r="B12" s="34">
        <v>11</v>
      </c>
      <c r="C12" s="31">
        <v>64.357726999999997</v>
      </c>
      <c r="D12" s="2">
        <v>65325200</v>
      </c>
      <c r="E12" s="1">
        <v>173.56990099999999</v>
      </c>
      <c r="F12" s="2">
        <v>1852200</v>
      </c>
      <c r="J12" s="13">
        <f t="shared" si="0"/>
        <v>64.836884800000007</v>
      </c>
      <c r="L12" s="13">
        <f t="shared" si="0"/>
        <v>174.5438355</v>
      </c>
      <c r="AA12" s="47">
        <f t="shared" si="1"/>
        <v>7.4452256525468974E-3</v>
      </c>
      <c r="AC12" s="47">
        <f t="shared" si="1"/>
        <v>5.6111946506209789E-3</v>
      </c>
    </row>
    <row r="13" spans="1:29" x14ac:dyDescent="0.2">
      <c r="A13" s="3">
        <v>43794</v>
      </c>
      <c r="B13" s="34">
        <v>12</v>
      </c>
      <c r="C13" s="31">
        <v>65.486168000000006</v>
      </c>
      <c r="D13" s="2">
        <v>84020400</v>
      </c>
      <c r="E13" s="1">
        <v>173.29499799999999</v>
      </c>
      <c r="F13" s="2">
        <v>2657500</v>
      </c>
      <c r="J13" s="13">
        <f t="shared" si="0"/>
        <v>64.554897100000005</v>
      </c>
      <c r="L13" s="13">
        <f t="shared" si="0"/>
        <v>173.90469229999999</v>
      </c>
      <c r="AA13" s="47">
        <f t="shared" si="1"/>
        <v>1.4220879438234975E-2</v>
      </c>
      <c r="AC13" s="47">
        <f t="shared" si="1"/>
        <v>3.5182452294439627E-3</v>
      </c>
    </row>
    <row r="14" spans="1:29" x14ac:dyDescent="0.2">
      <c r="A14" s="3">
        <v>43795</v>
      </c>
      <c r="B14" s="34">
        <v>13</v>
      </c>
      <c r="C14" s="31">
        <v>64.974815000000007</v>
      </c>
      <c r="D14" s="2">
        <v>105207600</v>
      </c>
      <c r="E14" s="1">
        <v>175.26838699999999</v>
      </c>
      <c r="F14" s="2">
        <v>4578900</v>
      </c>
      <c r="J14" s="13">
        <f t="shared" si="0"/>
        <v>64.85507650000001</v>
      </c>
      <c r="L14" s="13">
        <f t="shared" si="0"/>
        <v>173.45110480000002</v>
      </c>
      <c r="AA14" s="47">
        <f t="shared" si="1"/>
        <v>1.8428448007123505E-3</v>
      </c>
      <c r="AC14" s="47">
        <f t="shared" si="1"/>
        <v>1.036856806356052E-2</v>
      </c>
    </row>
    <row r="15" spans="1:29" x14ac:dyDescent="0.2">
      <c r="A15" s="3">
        <v>43796</v>
      </c>
      <c r="B15" s="34">
        <v>14</v>
      </c>
      <c r="C15" s="31">
        <v>65.847565000000003</v>
      </c>
      <c r="D15" s="2">
        <v>65235600</v>
      </c>
      <c r="E15" s="1">
        <v>176.151993</v>
      </c>
      <c r="F15" s="2">
        <v>1044800</v>
      </c>
      <c r="J15" s="13">
        <f t="shared" si="0"/>
        <v>64.948748600000002</v>
      </c>
      <c r="L15" s="13">
        <f t="shared" si="0"/>
        <v>174.14129800000001</v>
      </c>
      <c r="AA15" s="47">
        <f t="shared" si="1"/>
        <v>1.364995653218158E-2</v>
      </c>
      <c r="AC15" s="47">
        <f t="shared" si="1"/>
        <v>1.1414545846211335E-2</v>
      </c>
    </row>
    <row r="16" spans="1:29" x14ac:dyDescent="0.2">
      <c r="A16" s="3">
        <v>43798</v>
      </c>
      <c r="B16" s="34">
        <v>15</v>
      </c>
      <c r="C16" s="31">
        <v>65.702515000000005</v>
      </c>
      <c r="D16" s="2">
        <v>46617600</v>
      </c>
      <c r="E16" s="1">
        <v>175.29785200000001</v>
      </c>
      <c r="F16" s="2">
        <v>1633100</v>
      </c>
      <c r="J16" s="13">
        <f t="shared" si="0"/>
        <v>65.364476800000006</v>
      </c>
      <c r="L16" s="13">
        <f t="shared" si="0"/>
        <v>175.05730299999999</v>
      </c>
      <c r="AA16" s="47">
        <f t="shared" si="1"/>
        <v>5.1449811320008025E-3</v>
      </c>
      <c r="AC16" s="47">
        <f t="shared" si="1"/>
        <v>1.3722301628659754E-3</v>
      </c>
    </row>
    <row r="17" spans="1:29" x14ac:dyDescent="0.2">
      <c r="A17" s="3">
        <v>43801</v>
      </c>
      <c r="B17" s="34">
        <v>16</v>
      </c>
      <c r="C17" s="31">
        <v>64.942841000000001</v>
      </c>
      <c r="D17" s="2">
        <v>94487200</v>
      </c>
      <c r="E17" s="1">
        <v>171.144913</v>
      </c>
      <c r="F17" s="2">
        <v>3053500</v>
      </c>
      <c r="J17" s="13">
        <f t="shared" si="0"/>
        <v>65.578855300000015</v>
      </c>
      <c r="L17" s="13">
        <f t="shared" si="0"/>
        <v>175.34791590000003</v>
      </c>
      <c r="AA17" s="47">
        <f t="shared" si="1"/>
        <v>9.7934474409583274E-3</v>
      </c>
      <c r="AC17" s="47">
        <f t="shared" si="1"/>
        <v>2.4558152657450177E-2</v>
      </c>
    </row>
    <row r="18" spans="1:29" x14ac:dyDescent="0.2">
      <c r="A18" s="3">
        <v>43802</v>
      </c>
      <c r="B18" s="34">
        <v>17</v>
      </c>
      <c r="C18" s="31">
        <v>63.784916000000003</v>
      </c>
      <c r="D18" s="2">
        <v>114430400</v>
      </c>
      <c r="E18" s="1">
        <v>169.40713500000001</v>
      </c>
      <c r="F18" s="2">
        <v>3775500</v>
      </c>
      <c r="J18" s="13">
        <f t="shared" si="0"/>
        <v>65.354885400000001</v>
      </c>
      <c r="L18" s="13">
        <f t="shared" si="0"/>
        <v>173.80455810000001</v>
      </c>
      <c r="AA18" s="47">
        <f t="shared" si="1"/>
        <v>2.4613490123589689E-2</v>
      </c>
      <c r="AC18" s="47">
        <f t="shared" si="1"/>
        <v>2.5957720730003474E-2</v>
      </c>
    </row>
    <row r="19" spans="1:29" x14ac:dyDescent="0.2">
      <c r="A19" s="3">
        <v>43803</v>
      </c>
      <c r="B19" s="34">
        <v>18</v>
      </c>
      <c r="C19" s="31">
        <v>64.347892999999999</v>
      </c>
      <c r="D19" s="2">
        <v>67181600</v>
      </c>
      <c r="E19" s="1">
        <v>170.055115</v>
      </c>
      <c r="F19" s="2">
        <v>2933400</v>
      </c>
      <c r="J19" s="13">
        <f t="shared" si="0"/>
        <v>64.722078200000013</v>
      </c>
      <c r="L19" s="13">
        <f t="shared" si="0"/>
        <v>171.78109760000001</v>
      </c>
      <c r="AA19" s="47">
        <f t="shared" si="1"/>
        <v>5.8150342234207057E-3</v>
      </c>
      <c r="AC19" s="47">
        <f t="shared" si="1"/>
        <v>1.0149548280273774E-2</v>
      </c>
    </row>
    <row r="20" spans="1:29" x14ac:dyDescent="0.2">
      <c r="A20" s="3">
        <v>43804</v>
      </c>
      <c r="B20" s="34">
        <v>19</v>
      </c>
      <c r="C20" s="31">
        <v>65.291945999999996</v>
      </c>
      <c r="D20" s="2">
        <v>74424400</v>
      </c>
      <c r="E20" s="1">
        <v>170.84053</v>
      </c>
      <c r="F20" s="2">
        <v>2342100</v>
      </c>
      <c r="J20" s="13">
        <f t="shared" si="0"/>
        <v>64.433451700000006</v>
      </c>
      <c r="L20" s="13">
        <f t="shared" si="0"/>
        <v>170.60295429999999</v>
      </c>
      <c r="AA20" s="47">
        <f t="shared" si="1"/>
        <v>1.3148548214507033E-2</v>
      </c>
      <c r="AC20" s="47">
        <f t="shared" si="1"/>
        <v>1.3906284416233539E-3</v>
      </c>
    </row>
    <row r="21" spans="1:29" x14ac:dyDescent="0.2">
      <c r="A21" s="3">
        <v>43805</v>
      </c>
      <c r="B21" s="34">
        <v>20</v>
      </c>
      <c r="C21" s="31">
        <v>66.553130999999993</v>
      </c>
      <c r="D21" s="2">
        <v>106075600</v>
      </c>
      <c r="E21" s="1">
        <v>172.26414500000001</v>
      </c>
      <c r="F21" s="2">
        <v>2118000</v>
      </c>
      <c r="J21" s="13">
        <f t="shared" si="0"/>
        <v>64.672413599999999</v>
      </c>
      <c r="L21" s="13">
        <f t="shared" si="0"/>
        <v>170.34866479999999</v>
      </c>
      <c r="AA21" s="47">
        <f t="shared" si="1"/>
        <v>2.8258886873406375E-2</v>
      </c>
      <c r="AC21" s="47">
        <f t="shared" si="1"/>
        <v>1.1119436374876611E-2</v>
      </c>
    </row>
    <row r="22" spans="1:29" x14ac:dyDescent="0.2">
      <c r="A22" s="3">
        <v>43808</v>
      </c>
      <c r="B22" s="34">
        <v>21</v>
      </c>
      <c r="C22" s="31">
        <v>65.621384000000006</v>
      </c>
      <c r="D22" s="2">
        <v>128042400</v>
      </c>
      <c r="E22" s="1">
        <v>171.31179800000001</v>
      </c>
      <c r="F22" s="2">
        <v>1556500</v>
      </c>
      <c r="J22" s="13">
        <f t="shared" si="0"/>
        <v>65.456906399999994</v>
      </c>
      <c r="L22" s="13">
        <f t="shared" si="0"/>
        <v>171.1095535</v>
      </c>
      <c r="AA22" s="47">
        <f t="shared" si="1"/>
        <v>2.5064634418562716E-3</v>
      </c>
      <c r="AC22" s="47">
        <f t="shared" si="1"/>
        <v>1.1805637577862918E-3</v>
      </c>
    </row>
    <row r="23" spans="1:29" x14ac:dyDescent="0.2">
      <c r="A23" s="3">
        <v>43809</v>
      </c>
      <c r="B23" s="34">
        <v>22</v>
      </c>
      <c r="C23" s="31">
        <v>66.004897999999997</v>
      </c>
      <c r="D23" s="2">
        <v>90420400</v>
      </c>
      <c r="E23" s="1">
        <v>170.86998</v>
      </c>
      <c r="F23" s="2">
        <v>2027800</v>
      </c>
      <c r="J23" s="13">
        <f t="shared" si="0"/>
        <v>65.707671400000009</v>
      </c>
      <c r="L23" s="13">
        <f t="shared" si="0"/>
        <v>171.37758020000001</v>
      </c>
      <c r="AA23" s="47">
        <f t="shared" si="1"/>
        <v>4.5030991487932867E-3</v>
      </c>
      <c r="AC23" s="47">
        <f t="shared" si="1"/>
        <v>2.9706809821129086E-3</v>
      </c>
    </row>
    <row r="24" spans="1:29" x14ac:dyDescent="0.2">
      <c r="A24" s="3">
        <v>43810</v>
      </c>
      <c r="B24" s="34">
        <v>23</v>
      </c>
      <c r="C24" s="31">
        <v>66.567886000000001</v>
      </c>
      <c r="D24" s="2">
        <v>78756800</v>
      </c>
      <c r="E24" s="1">
        <v>172.804092</v>
      </c>
      <c r="F24" s="2">
        <v>2174100</v>
      </c>
      <c r="J24" s="13">
        <f t="shared" si="0"/>
        <v>65.928195200000005</v>
      </c>
      <c r="L24" s="13">
        <f t="shared" si="0"/>
        <v>171.27841340000003</v>
      </c>
      <c r="AA24" s="47">
        <f t="shared" si="1"/>
        <v>9.6096006413662702E-3</v>
      </c>
      <c r="AC24" s="47">
        <f t="shared" si="1"/>
        <v>8.8289494903856999E-3</v>
      </c>
    </row>
    <row r="25" spans="1:29" x14ac:dyDescent="0.2">
      <c r="A25" s="3">
        <v>43811</v>
      </c>
      <c r="B25" s="34">
        <v>24</v>
      </c>
      <c r="C25" s="31">
        <v>66.737517999999994</v>
      </c>
      <c r="D25" s="2">
        <v>137310400</v>
      </c>
      <c r="E25" s="1">
        <v>174.15898100000001</v>
      </c>
      <c r="F25" s="2">
        <v>2277600</v>
      </c>
      <c r="J25" s="13">
        <f t="shared" si="0"/>
        <v>66.208213700000002</v>
      </c>
      <c r="L25" s="13">
        <f t="shared" si="0"/>
        <v>171.87140490000002</v>
      </c>
      <c r="AA25" s="47">
        <f t="shared" si="1"/>
        <v>7.9311355270957583E-3</v>
      </c>
      <c r="AC25" s="47">
        <f t="shared" si="1"/>
        <v>1.3134987853425689E-2</v>
      </c>
    </row>
    <row r="26" spans="1:29" x14ac:dyDescent="0.2">
      <c r="A26" s="3">
        <v>43812</v>
      </c>
      <c r="B26" s="34">
        <v>25</v>
      </c>
      <c r="C26" s="31">
        <v>67.644706999999997</v>
      </c>
      <c r="D26" s="2">
        <v>133587600</v>
      </c>
      <c r="E26" s="1">
        <v>173.756439</v>
      </c>
      <c r="F26" s="2">
        <v>2050200</v>
      </c>
      <c r="J26" s="13">
        <f t="shared" si="0"/>
        <v>66.428490999999994</v>
      </c>
      <c r="L26" s="13">
        <f t="shared" si="0"/>
        <v>172.80999580000002</v>
      </c>
      <c r="AA26" s="47">
        <f t="shared" si="1"/>
        <v>1.7979470293218995E-2</v>
      </c>
      <c r="AC26" s="47">
        <f t="shared" si="1"/>
        <v>5.4469532493122514E-3</v>
      </c>
    </row>
    <row r="27" spans="1:29" x14ac:dyDescent="0.2">
      <c r="A27" s="3">
        <v>43815</v>
      </c>
      <c r="B27" s="34">
        <v>26</v>
      </c>
      <c r="C27" s="31">
        <v>68.802634999999995</v>
      </c>
      <c r="D27" s="2">
        <v>128186000</v>
      </c>
      <c r="E27" s="1">
        <v>173.18699599999999</v>
      </c>
      <c r="F27" s="2">
        <v>3207600</v>
      </c>
      <c r="J27" s="13">
        <f t="shared" si="0"/>
        <v>66.993205200000006</v>
      </c>
      <c r="L27" s="13">
        <f t="shared" si="0"/>
        <v>173.39808629999999</v>
      </c>
      <c r="AA27" s="47">
        <f t="shared" si="1"/>
        <v>2.6298844513731046E-2</v>
      </c>
      <c r="AC27" s="47">
        <f t="shared" si="1"/>
        <v>1.2188576791296447E-3</v>
      </c>
    </row>
    <row r="28" spans="1:29" x14ac:dyDescent="0.2">
      <c r="A28" s="3">
        <v>43816</v>
      </c>
      <c r="B28" s="34">
        <v>27</v>
      </c>
      <c r="C28" s="31">
        <v>68.937850999999995</v>
      </c>
      <c r="D28" s="2">
        <v>114158400</v>
      </c>
      <c r="E28" s="1">
        <v>173.481537</v>
      </c>
      <c r="F28" s="2">
        <v>3039800</v>
      </c>
      <c r="J28" s="13">
        <f t="shared" si="0"/>
        <v>67.818758299999999</v>
      </c>
      <c r="L28" s="13">
        <f t="shared" si="0"/>
        <v>173.5139355</v>
      </c>
      <c r="AA28" s="47">
        <f t="shared" si="1"/>
        <v>1.6233356331342503E-2</v>
      </c>
      <c r="AC28" s="47">
        <f t="shared" si="1"/>
        <v>1.8675474382037166E-4</v>
      </c>
    </row>
    <row r="29" spans="1:29" x14ac:dyDescent="0.2">
      <c r="A29" s="3">
        <v>43817</v>
      </c>
      <c r="B29" s="34">
        <v>28</v>
      </c>
      <c r="C29" s="31">
        <v>68.773132000000004</v>
      </c>
      <c r="D29" s="2">
        <v>116028400</v>
      </c>
      <c r="E29" s="1">
        <v>171.45906099999999</v>
      </c>
      <c r="F29" s="2">
        <v>3614700</v>
      </c>
      <c r="J29" s="13">
        <f t="shared" si="0"/>
        <v>68.418624100000002</v>
      </c>
      <c r="L29" s="13">
        <f t="shared" si="0"/>
        <v>173.51589949999999</v>
      </c>
      <c r="AA29" s="47">
        <f t="shared" si="1"/>
        <v>5.154744152120359E-3</v>
      </c>
      <c r="AC29" s="47">
        <f t="shared" si="1"/>
        <v>1.1996091008570249E-2</v>
      </c>
    </row>
    <row r="30" spans="1:29" x14ac:dyDescent="0.2">
      <c r="A30" s="3">
        <v>43818</v>
      </c>
      <c r="B30" s="34">
        <v>29</v>
      </c>
      <c r="C30" s="31">
        <v>68.841965000000002</v>
      </c>
      <c r="D30" s="2">
        <v>98369200</v>
      </c>
      <c r="E30" s="1">
        <v>173.28518700000001</v>
      </c>
      <c r="F30" s="2">
        <v>2680600</v>
      </c>
      <c r="J30" s="13">
        <f t="shared" si="0"/>
        <v>68.715605800000006</v>
      </c>
      <c r="L30" s="13">
        <f t="shared" si="0"/>
        <v>172.6411286</v>
      </c>
      <c r="AA30" s="47">
        <f t="shared" si="1"/>
        <v>1.8354967061151727E-3</v>
      </c>
      <c r="AC30" s="47">
        <f t="shared" si="1"/>
        <v>3.7167539311943943E-3</v>
      </c>
    </row>
    <row r="31" spans="1:29" x14ac:dyDescent="0.2">
      <c r="A31" s="3">
        <v>43819</v>
      </c>
      <c r="B31" s="34">
        <v>30</v>
      </c>
      <c r="C31" s="31">
        <v>68.699387000000002</v>
      </c>
      <c r="D31" s="2">
        <v>275978000</v>
      </c>
      <c r="E31" s="1">
        <v>173.19682299999999</v>
      </c>
      <c r="F31" s="2">
        <v>4351900</v>
      </c>
      <c r="J31" s="13">
        <f t="shared" si="0"/>
        <v>68.836559300000005</v>
      </c>
      <c r="L31" s="13">
        <f t="shared" si="0"/>
        <v>172.76680009999998</v>
      </c>
      <c r="AA31" s="47">
        <f t="shared" si="1"/>
        <v>1.9967034058106388E-3</v>
      </c>
      <c r="AC31" s="47">
        <f t="shared" si="1"/>
        <v>2.4828567438561593E-3</v>
      </c>
    </row>
    <row r="32" spans="1:29" x14ac:dyDescent="0.2">
      <c r="A32" s="3">
        <v>43822</v>
      </c>
      <c r="B32" s="34">
        <v>31</v>
      </c>
      <c r="C32" s="31">
        <v>69.820442</v>
      </c>
      <c r="D32" s="2">
        <v>98572000</v>
      </c>
      <c r="E32" s="1">
        <v>173.21646100000001</v>
      </c>
      <c r="F32" s="2">
        <v>2577700</v>
      </c>
      <c r="J32" s="13">
        <f t="shared" si="0"/>
        <v>68.780755799999994</v>
      </c>
      <c r="L32" s="13">
        <f t="shared" si="0"/>
        <v>172.90425120000003</v>
      </c>
      <c r="AA32" s="47">
        <f t="shared" si="1"/>
        <v>1.4890856749374425E-2</v>
      </c>
      <c r="AC32" s="47">
        <f t="shared" si="1"/>
        <v>1.8024256944031241E-3</v>
      </c>
    </row>
    <row r="33" spans="1:29" x14ac:dyDescent="0.2">
      <c r="A33" s="3">
        <v>43823</v>
      </c>
      <c r="B33" s="34">
        <v>32</v>
      </c>
      <c r="C33" s="31">
        <v>69.886818000000005</v>
      </c>
      <c r="D33" s="2">
        <v>48478800</v>
      </c>
      <c r="E33" s="1">
        <v>173.098648</v>
      </c>
      <c r="F33" s="2">
        <v>625500</v>
      </c>
      <c r="J33" s="13">
        <f t="shared" si="0"/>
        <v>69.183699100000013</v>
      </c>
      <c r="L33" s="13">
        <f t="shared" si="0"/>
        <v>173.04857480000001</v>
      </c>
      <c r="AA33" s="47">
        <f t="shared" si="1"/>
        <v>1.0060822915131043E-2</v>
      </c>
      <c r="AC33" s="47">
        <f t="shared" si="1"/>
        <v>2.8927551184562526E-4</v>
      </c>
    </row>
    <row r="34" spans="1:29" x14ac:dyDescent="0.2">
      <c r="A34" s="3">
        <v>43825</v>
      </c>
      <c r="B34" s="34">
        <v>33</v>
      </c>
      <c r="C34" s="31">
        <v>71.273392000000001</v>
      </c>
      <c r="D34" s="2">
        <v>93121200</v>
      </c>
      <c r="E34" s="1">
        <v>173.658264</v>
      </c>
      <c r="F34" s="2">
        <v>1269700</v>
      </c>
      <c r="J34" s="13">
        <f t="shared" si="0"/>
        <v>69.524933700000005</v>
      </c>
      <c r="L34" s="13">
        <f t="shared" si="0"/>
        <v>173.17228079999998</v>
      </c>
      <c r="AA34" s="47">
        <f t="shared" si="1"/>
        <v>2.4531711637913848E-2</v>
      </c>
      <c r="AC34" s="47">
        <f t="shared" si="1"/>
        <v>2.7985031567517053E-3</v>
      </c>
    </row>
    <row r="35" spans="1:29" x14ac:dyDescent="0.2">
      <c r="A35" s="3">
        <v>43826</v>
      </c>
      <c r="B35" s="34">
        <v>34</v>
      </c>
      <c r="C35" s="31">
        <v>71.246352999999999</v>
      </c>
      <c r="D35" s="2">
        <v>146266000</v>
      </c>
      <c r="E35" s="1">
        <v>173.26556400000001</v>
      </c>
      <c r="F35" s="2">
        <v>1303900</v>
      </c>
      <c r="J35" s="13">
        <f t="shared" si="0"/>
        <v>70.309429300000005</v>
      </c>
      <c r="L35" s="13">
        <f t="shared" si="0"/>
        <v>173.35587450000003</v>
      </c>
      <c r="AA35" s="47">
        <f t="shared" si="1"/>
        <v>1.3150479435768371E-2</v>
      </c>
      <c r="AC35" s="47">
        <f t="shared" si="1"/>
        <v>5.2122590268436307E-4</v>
      </c>
    </row>
    <row r="36" spans="1:29" x14ac:dyDescent="0.2">
      <c r="A36" s="3">
        <v>43829</v>
      </c>
      <c r="B36" s="34">
        <v>35</v>
      </c>
      <c r="C36" s="31">
        <v>71.669212000000002</v>
      </c>
      <c r="D36" s="2">
        <v>144114400</v>
      </c>
      <c r="E36" s="1">
        <v>173.20661899999999</v>
      </c>
      <c r="F36" s="2">
        <v>1670100</v>
      </c>
      <c r="J36" s="13">
        <f t="shared" si="0"/>
        <v>70.839966600000011</v>
      </c>
      <c r="L36" s="13">
        <f t="shared" si="0"/>
        <v>173.34508050000002</v>
      </c>
      <c r="AA36" s="47">
        <f t="shared" si="1"/>
        <v>1.1570455106998953E-2</v>
      </c>
      <c r="AC36" s="47">
        <f t="shared" si="1"/>
        <v>7.9940074345561686E-4</v>
      </c>
    </row>
    <row r="37" spans="1:29" x14ac:dyDescent="0.2">
      <c r="A37" s="3">
        <v>43830</v>
      </c>
      <c r="B37" s="34">
        <v>36</v>
      </c>
      <c r="C37" s="31">
        <v>72.192863000000003</v>
      </c>
      <c r="D37" s="2">
        <v>100805600</v>
      </c>
      <c r="E37" s="1">
        <v>173.776062</v>
      </c>
      <c r="F37" s="2">
        <v>1728900</v>
      </c>
      <c r="J37" s="13">
        <f t="shared" si="0"/>
        <v>71.284950899999998</v>
      </c>
      <c r="L37" s="13">
        <f t="shared" si="0"/>
        <v>173.30383440000003</v>
      </c>
      <c r="AA37" s="47">
        <f t="shared" si="1"/>
        <v>1.2576202996686865E-2</v>
      </c>
      <c r="AC37" s="47">
        <f t="shared" si="1"/>
        <v>2.7174490811051302E-3</v>
      </c>
    </row>
    <row r="38" spans="1:29" x14ac:dyDescent="0.2">
      <c r="A38" s="3">
        <v>43832</v>
      </c>
      <c r="B38" s="34">
        <v>37</v>
      </c>
      <c r="C38" s="31">
        <v>73.840041999999997</v>
      </c>
      <c r="D38" s="2">
        <v>135480400</v>
      </c>
      <c r="E38" s="1">
        <v>177.49704</v>
      </c>
      <c r="F38" s="2">
        <v>2857400</v>
      </c>
      <c r="J38" s="13">
        <f t="shared" si="0"/>
        <v>71.754518599999997</v>
      </c>
      <c r="L38" s="13">
        <f t="shared" si="0"/>
        <v>173.4913497</v>
      </c>
      <c r="AA38" s="47">
        <f t="shared" si="1"/>
        <v>2.8243800294696468E-2</v>
      </c>
      <c r="AC38" s="47">
        <f t="shared" si="1"/>
        <v>2.2567645635104664E-2</v>
      </c>
    </row>
    <row r="39" spans="1:29" x14ac:dyDescent="0.2">
      <c r="A39" s="3">
        <v>43833</v>
      </c>
      <c r="B39" s="34">
        <v>38</v>
      </c>
      <c r="C39" s="31">
        <v>73.122153999999995</v>
      </c>
      <c r="D39" s="2">
        <v>146322800</v>
      </c>
      <c r="E39" s="1">
        <v>175.602203</v>
      </c>
      <c r="F39" s="2">
        <v>2805200</v>
      </c>
      <c r="J39" s="13">
        <f t="shared" si="0"/>
        <v>72.652353399999996</v>
      </c>
      <c r="L39" s="13">
        <f t="shared" si="0"/>
        <v>175.09951480000001</v>
      </c>
      <c r="AA39" s="47">
        <f t="shared" si="1"/>
        <v>6.4248736436292517E-3</v>
      </c>
      <c r="AC39" s="47">
        <f t="shared" si="1"/>
        <v>2.8626531524777875E-3</v>
      </c>
    </row>
    <row r="40" spans="1:29" x14ac:dyDescent="0.2">
      <c r="A40" s="3">
        <v>43836</v>
      </c>
      <c r="B40" s="34">
        <v>39</v>
      </c>
      <c r="C40" s="31">
        <v>73.704819000000001</v>
      </c>
      <c r="D40" s="2">
        <v>118387200</v>
      </c>
      <c r="E40" s="1">
        <v>174.276794</v>
      </c>
      <c r="F40" s="2">
        <v>3277900</v>
      </c>
      <c r="J40" s="13">
        <f t="shared" si="0"/>
        <v>73.006367999999995</v>
      </c>
      <c r="L40" s="13">
        <f t="shared" si="0"/>
        <v>175.5658675</v>
      </c>
      <c r="AA40" s="47">
        <f t="shared" si="1"/>
        <v>9.4763274569605246E-3</v>
      </c>
      <c r="AC40" s="47">
        <f t="shared" si="1"/>
        <v>7.396701938411839E-3</v>
      </c>
    </row>
    <row r="41" spans="1:29" x14ac:dyDescent="0.2">
      <c r="A41" s="3">
        <v>43837</v>
      </c>
      <c r="B41" s="34">
        <v>40</v>
      </c>
      <c r="C41" s="31">
        <v>73.358185000000006</v>
      </c>
      <c r="D41" s="2">
        <v>108872000</v>
      </c>
      <c r="E41" s="1">
        <v>174.37496899999999</v>
      </c>
      <c r="F41" s="2">
        <v>3002800</v>
      </c>
      <c r="J41" s="13">
        <f t="shared" si="0"/>
        <v>73.405868499999997</v>
      </c>
      <c r="L41" s="13">
        <f t="shared" si="0"/>
        <v>175.26839269999999</v>
      </c>
      <c r="AA41" s="47">
        <f t="shared" si="1"/>
        <v>6.5000926617787618E-4</v>
      </c>
      <c r="AC41" s="47">
        <f t="shared" si="1"/>
        <v>5.1235776850518016E-3</v>
      </c>
    </row>
    <row r="42" spans="1:29" x14ac:dyDescent="0.2">
      <c r="A42" s="3">
        <v>43838</v>
      </c>
      <c r="B42" s="34">
        <v>41</v>
      </c>
      <c r="C42" s="31">
        <v>74.538239000000004</v>
      </c>
      <c r="D42" s="2">
        <v>132079200</v>
      </c>
      <c r="E42" s="1">
        <v>174.522232</v>
      </c>
      <c r="F42" s="2">
        <v>2545500</v>
      </c>
      <c r="J42" s="13">
        <f t="shared" si="0"/>
        <v>73.46315469999999</v>
      </c>
      <c r="L42" s="13">
        <f t="shared" si="0"/>
        <v>174.90317039999999</v>
      </c>
      <c r="AA42" s="47">
        <f t="shared" si="1"/>
        <v>1.442325864446589E-2</v>
      </c>
      <c r="AC42" s="47">
        <f t="shared" si="1"/>
        <v>2.1827499891245426E-3</v>
      </c>
    </row>
    <row r="43" spans="1:29" x14ac:dyDescent="0.2">
      <c r="A43" s="3">
        <v>43839</v>
      </c>
      <c r="B43" s="34">
        <v>42</v>
      </c>
      <c r="C43" s="31">
        <v>76.121498000000003</v>
      </c>
      <c r="D43" s="2">
        <v>170108400</v>
      </c>
      <c r="E43" s="1">
        <v>175.80838</v>
      </c>
      <c r="F43" s="2">
        <v>1789500</v>
      </c>
      <c r="J43" s="13">
        <f t="shared" si="0"/>
        <v>73.875930300000007</v>
      </c>
      <c r="L43" s="13">
        <f t="shared" si="0"/>
        <v>174.53696260000001</v>
      </c>
      <c r="AA43" s="47">
        <f t="shared" si="1"/>
        <v>2.9499783359491889E-2</v>
      </c>
      <c r="AC43" s="47">
        <f t="shared" si="1"/>
        <v>7.2318361616209078E-3</v>
      </c>
    </row>
    <row r="44" spans="1:29" x14ac:dyDescent="0.2">
      <c r="A44" s="3">
        <v>43840</v>
      </c>
      <c r="B44" s="34">
        <v>43</v>
      </c>
      <c r="C44" s="31">
        <v>76.293578999999994</v>
      </c>
      <c r="D44" s="2">
        <v>140644800</v>
      </c>
      <c r="E44" s="1">
        <v>175.42546100000001</v>
      </c>
      <c r="F44" s="2">
        <v>1671700</v>
      </c>
      <c r="J44" s="13">
        <f t="shared" si="0"/>
        <v>74.852189800000005</v>
      </c>
      <c r="L44" s="13">
        <f t="shared" si="0"/>
        <v>174.98269479999999</v>
      </c>
      <c r="AA44" s="47">
        <f t="shared" si="1"/>
        <v>1.8892667232192489E-2</v>
      </c>
      <c r="AC44" s="47">
        <f t="shared" si="1"/>
        <v>2.5239563144144879E-3</v>
      </c>
    </row>
    <row r="45" spans="1:29" x14ac:dyDescent="0.2">
      <c r="A45" s="3">
        <v>43843</v>
      </c>
      <c r="B45" s="34">
        <v>44</v>
      </c>
      <c r="C45" s="31">
        <v>77.923537999999994</v>
      </c>
      <c r="D45" s="2">
        <v>121532000</v>
      </c>
      <c r="E45" s="1">
        <v>177.96829199999999</v>
      </c>
      <c r="F45" s="2">
        <v>2261900</v>
      </c>
      <c r="J45" s="13">
        <f t="shared" si="0"/>
        <v>75.59734730000001</v>
      </c>
      <c r="L45" s="13">
        <f t="shared" si="0"/>
        <v>175.25464170000004</v>
      </c>
      <c r="AA45" s="47">
        <f t="shared" si="1"/>
        <v>2.9852221289028022E-2</v>
      </c>
      <c r="AC45" s="47">
        <f t="shared" si="1"/>
        <v>1.5247942594178266E-2</v>
      </c>
    </row>
    <row r="46" spans="1:29" x14ac:dyDescent="0.2">
      <c r="A46" s="3">
        <v>43844</v>
      </c>
      <c r="B46" s="34">
        <v>45</v>
      </c>
      <c r="C46" s="31">
        <v>76.871323000000004</v>
      </c>
      <c r="D46" s="2">
        <v>161954400</v>
      </c>
      <c r="E46" s="1">
        <v>177.16322299999999</v>
      </c>
      <c r="F46" s="2">
        <v>2191200</v>
      </c>
      <c r="J46" s="13">
        <f t="shared" si="0"/>
        <v>76.735612400000008</v>
      </c>
      <c r="L46" s="13">
        <f t="shared" si="0"/>
        <v>176.42885430000001</v>
      </c>
      <c r="AA46" s="47">
        <f t="shared" si="1"/>
        <v>1.7654255800956607E-3</v>
      </c>
      <c r="AC46" s="47">
        <f t="shared" si="1"/>
        <v>4.145153195818616E-3</v>
      </c>
    </row>
    <row r="47" spans="1:29" x14ac:dyDescent="0.2">
      <c r="A47" s="3">
        <v>43845</v>
      </c>
      <c r="B47" s="34">
        <v>46</v>
      </c>
      <c r="C47" s="31">
        <v>76.541884999999994</v>
      </c>
      <c r="D47" s="2">
        <v>121923600</v>
      </c>
      <c r="E47" s="1">
        <v>177.43812600000001</v>
      </c>
      <c r="F47" s="2">
        <v>2600800</v>
      </c>
      <c r="J47" s="13">
        <f t="shared" si="0"/>
        <v>76.996456199999997</v>
      </c>
      <c r="L47" s="13">
        <f t="shared" si="0"/>
        <v>176.921707</v>
      </c>
      <c r="AA47" s="47">
        <f t="shared" si="1"/>
        <v>5.938855569078339E-3</v>
      </c>
      <c r="AC47" s="47">
        <f t="shared" si="1"/>
        <v>2.910417347396992E-3</v>
      </c>
    </row>
    <row r="48" spans="1:29" x14ac:dyDescent="0.2">
      <c r="A48" s="3">
        <v>43846</v>
      </c>
      <c r="B48" s="34">
        <v>47</v>
      </c>
      <c r="C48" s="31">
        <v>77.500693999999996</v>
      </c>
      <c r="D48" s="2">
        <v>108829200</v>
      </c>
      <c r="E48" s="1">
        <v>178.94026199999999</v>
      </c>
      <c r="F48" s="2">
        <v>2215400</v>
      </c>
      <c r="J48" s="13">
        <f t="shared" si="0"/>
        <v>76.892216400000009</v>
      </c>
      <c r="L48" s="13">
        <f t="shared" si="0"/>
        <v>177.26042180000002</v>
      </c>
      <c r="AA48" s="47">
        <f t="shared" si="1"/>
        <v>7.8512535642582294E-3</v>
      </c>
      <c r="AC48" s="47">
        <f t="shared" si="1"/>
        <v>9.3877151023729517E-3</v>
      </c>
    </row>
    <row r="49" spans="1:29" x14ac:dyDescent="0.2">
      <c r="A49" s="3">
        <v>43847</v>
      </c>
      <c r="B49" s="34">
        <v>48</v>
      </c>
      <c r="C49" s="31">
        <v>78.358695999999995</v>
      </c>
      <c r="D49" s="2">
        <v>137816400</v>
      </c>
      <c r="E49" s="1">
        <v>179.89259300000001</v>
      </c>
      <c r="F49" s="2">
        <v>2608000</v>
      </c>
      <c r="J49" s="13">
        <f t="shared" si="0"/>
        <v>77.129461500000005</v>
      </c>
      <c r="L49" s="13">
        <f t="shared" si="0"/>
        <v>178.0370164</v>
      </c>
      <c r="AA49" s="47">
        <f t="shared" si="1"/>
        <v>1.5687276112915278E-2</v>
      </c>
      <c r="AC49" s="47">
        <f t="shared" si="1"/>
        <v>1.0314913855291452E-2</v>
      </c>
    </row>
    <row r="50" spans="1:29" x14ac:dyDescent="0.2">
      <c r="A50" s="3">
        <v>43851</v>
      </c>
      <c r="B50" s="34">
        <v>49</v>
      </c>
      <c r="C50" s="31">
        <v>77.827667000000005</v>
      </c>
      <c r="D50" s="2">
        <v>110843200</v>
      </c>
      <c r="E50" s="1">
        <v>177.634491</v>
      </c>
      <c r="F50" s="2">
        <v>2188600</v>
      </c>
      <c r="J50" s="13">
        <f t="shared" si="0"/>
        <v>77.589195899999993</v>
      </c>
      <c r="L50" s="13">
        <f t="shared" si="0"/>
        <v>178.84306330000001</v>
      </c>
      <c r="AA50" s="47">
        <f t="shared" si="1"/>
        <v>3.0640915909764116E-3</v>
      </c>
      <c r="AC50" s="47">
        <f t="shared" si="1"/>
        <v>6.8037028912364458E-3</v>
      </c>
    </row>
    <row r="51" spans="1:29" x14ac:dyDescent="0.2">
      <c r="A51" s="3">
        <v>43852</v>
      </c>
      <c r="B51" s="34">
        <v>50</v>
      </c>
      <c r="C51" s="31">
        <v>78.105475999999996</v>
      </c>
      <c r="D51" s="2">
        <v>101832400</v>
      </c>
      <c r="E51" s="1">
        <v>176.770523</v>
      </c>
      <c r="F51" s="2">
        <v>1881700</v>
      </c>
      <c r="J51" s="13">
        <f t="shared" si="0"/>
        <v>77.793002900000005</v>
      </c>
      <c r="L51" s="13">
        <f t="shared" si="0"/>
        <v>178.55343930000001</v>
      </c>
      <c r="AA51" s="47">
        <f t="shared" si="1"/>
        <v>4.0006554726072108E-3</v>
      </c>
      <c r="AC51" s="47">
        <f t="shared" si="1"/>
        <v>1.0086049810465351E-2</v>
      </c>
    </row>
    <row r="52" spans="1:29" x14ac:dyDescent="0.2">
      <c r="A52" s="3">
        <v>43853</v>
      </c>
      <c r="B52" s="34">
        <v>51</v>
      </c>
      <c r="C52" s="31">
        <v>78.481621000000004</v>
      </c>
      <c r="D52" s="2">
        <v>104472000</v>
      </c>
      <c r="E52" s="1">
        <v>176.30909700000001</v>
      </c>
      <c r="F52" s="2">
        <v>2434000</v>
      </c>
      <c r="J52" s="13">
        <f t="shared" si="0"/>
        <v>78.012299100000007</v>
      </c>
      <c r="L52" s="13">
        <f t="shared" si="0"/>
        <v>177.87110130000002</v>
      </c>
      <c r="AA52" s="47">
        <f t="shared" si="1"/>
        <v>5.9800230171086427E-3</v>
      </c>
      <c r="AC52" s="47">
        <f t="shared" si="1"/>
        <v>8.8594651471671504E-3</v>
      </c>
    </row>
    <row r="53" spans="1:29" x14ac:dyDescent="0.2">
      <c r="A53" s="3">
        <v>43854</v>
      </c>
      <c r="B53" s="34">
        <v>52</v>
      </c>
      <c r="C53" s="31">
        <v>78.255439999999993</v>
      </c>
      <c r="D53" s="2">
        <v>146537600</v>
      </c>
      <c r="E53" s="1">
        <v>173.903717</v>
      </c>
      <c r="F53" s="2">
        <v>2737000</v>
      </c>
      <c r="J53" s="13">
        <f t="shared" si="0"/>
        <v>78.225694200000007</v>
      </c>
      <c r="L53" s="13">
        <f t="shared" si="0"/>
        <v>177.07095320000002</v>
      </c>
      <c r="AA53" s="47">
        <f t="shared" si="1"/>
        <v>3.8011159351971431E-4</v>
      </c>
      <c r="AC53" s="47">
        <f t="shared" si="1"/>
        <v>1.8212584840840516E-2</v>
      </c>
    </row>
    <row r="54" spans="1:29" x14ac:dyDescent="0.2">
      <c r="A54" s="3">
        <v>43857</v>
      </c>
      <c r="B54" s="34">
        <v>53</v>
      </c>
      <c r="C54" s="31">
        <v>75.954314999999994</v>
      </c>
      <c r="D54" s="2">
        <v>161940000</v>
      </c>
      <c r="E54" s="1">
        <v>170.37908899999999</v>
      </c>
      <c r="F54" s="2">
        <v>2491500</v>
      </c>
      <c r="J54" s="13">
        <f t="shared" si="0"/>
        <v>78.250524200000001</v>
      </c>
      <c r="L54" s="13">
        <f t="shared" si="0"/>
        <v>175.57176960000001</v>
      </c>
      <c r="AA54" s="47">
        <f t="shared" si="1"/>
        <v>3.0231451629838372E-2</v>
      </c>
      <c r="AC54" s="47">
        <f t="shared" si="1"/>
        <v>3.0477217776413965E-2</v>
      </c>
    </row>
    <row r="55" spans="1:29" x14ac:dyDescent="0.2">
      <c r="A55" s="3">
        <v>43858</v>
      </c>
      <c r="B55" s="34">
        <v>54</v>
      </c>
      <c r="C55" s="31">
        <v>78.103012000000007</v>
      </c>
      <c r="D55" s="2">
        <v>162234000</v>
      </c>
      <c r="E55" s="1">
        <v>172.26414500000001</v>
      </c>
      <c r="F55" s="2">
        <v>2178400</v>
      </c>
      <c r="J55" s="13">
        <f t="shared" si="0"/>
        <v>77.365229800000009</v>
      </c>
      <c r="L55" s="13">
        <f t="shared" si="0"/>
        <v>173.26162240000002</v>
      </c>
      <c r="AA55" s="47">
        <f t="shared" si="1"/>
        <v>9.4462707789041214E-3</v>
      </c>
      <c r="AC55" s="47">
        <f t="shared" si="1"/>
        <v>5.7903947452327244E-3</v>
      </c>
    </row>
    <row r="56" spans="1:29" x14ac:dyDescent="0.2">
      <c r="A56" s="3">
        <v>43859</v>
      </c>
      <c r="B56" s="34">
        <v>55</v>
      </c>
      <c r="C56" s="31">
        <v>79.737899999999996</v>
      </c>
      <c r="D56" s="2">
        <v>216229200</v>
      </c>
      <c r="E56" s="1">
        <v>172.47030599999999</v>
      </c>
      <c r="F56" s="2">
        <v>2199000</v>
      </c>
      <c r="J56" s="13">
        <f t="shared" si="0"/>
        <v>77.5267494</v>
      </c>
      <c r="L56" s="13">
        <f t="shared" si="0"/>
        <v>172.43103779999998</v>
      </c>
      <c r="AA56" s="47">
        <f t="shared" si="1"/>
        <v>2.7730233678087791E-2</v>
      </c>
      <c r="AC56" s="47">
        <f t="shared" si="1"/>
        <v>2.276809319281274E-4</v>
      </c>
    </row>
    <row r="57" spans="1:29" x14ac:dyDescent="0.2">
      <c r="A57" s="3">
        <v>43860</v>
      </c>
      <c r="B57" s="34">
        <v>56</v>
      </c>
      <c r="C57" s="31">
        <v>79.622337000000002</v>
      </c>
      <c r="D57" s="2">
        <v>126743200</v>
      </c>
      <c r="E57" s="1">
        <v>175.09165999999999</v>
      </c>
      <c r="F57" s="2">
        <v>3076100</v>
      </c>
      <c r="J57" s="13">
        <f t="shared" si="0"/>
        <v>78.342470599999999</v>
      </c>
      <c r="L57" s="13">
        <f t="shared" si="0"/>
        <v>172.13355540000001</v>
      </c>
      <c r="AA57" s="47">
        <f t="shared" si="1"/>
        <v>1.6074212943536222E-2</v>
      </c>
      <c r="AC57" s="47">
        <f t="shared" si="1"/>
        <v>1.6894605945251672E-2</v>
      </c>
    </row>
    <row r="58" spans="1:29" x14ac:dyDescent="0.2">
      <c r="A58" s="3">
        <v>43861</v>
      </c>
      <c r="B58" s="34">
        <v>57</v>
      </c>
      <c r="C58" s="31">
        <v>76.091994999999997</v>
      </c>
      <c r="D58" s="2">
        <v>199588400</v>
      </c>
      <c r="E58" s="1">
        <v>170.06492600000001</v>
      </c>
      <c r="F58" s="2">
        <v>5500000</v>
      </c>
      <c r="J58" s="13">
        <f t="shared" si="0"/>
        <v>78.986338700000019</v>
      </c>
      <c r="L58" s="13">
        <f t="shared" si="0"/>
        <v>173.26849369999999</v>
      </c>
      <c r="AA58" s="47">
        <f t="shared" si="1"/>
        <v>3.803742693301735E-2</v>
      </c>
      <c r="AC58" s="47">
        <f t="shared" si="1"/>
        <v>1.8837321576819308E-2</v>
      </c>
    </row>
    <row r="59" spans="1:29" x14ac:dyDescent="0.2">
      <c r="A59" s="3">
        <v>43864</v>
      </c>
      <c r="B59" s="34">
        <v>58</v>
      </c>
      <c r="C59" s="31">
        <v>75.883018000000007</v>
      </c>
      <c r="D59" s="2">
        <v>173985600</v>
      </c>
      <c r="E59" s="1">
        <v>168.19955400000001</v>
      </c>
      <c r="F59" s="2">
        <v>3542700</v>
      </c>
      <c r="J59" s="13">
        <f t="shared" si="0"/>
        <v>78.081380299999992</v>
      </c>
      <c r="L59" s="13">
        <f t="shared" si="0"/>
        <v>172.27394409999999</v>
      </c>
      <c r="AA59" s="47">
        <f t="shared" si="1"/>
        <v>2.8970412062419355E-2</v>
      </c>
      <c r="AC59" s="47">
        <f t="shared" si="1"/>
        <v>2.4223548773500244E-2</v>
      </c>
    </row>
    <row r="60" spans="1:29" x14ac:dyDescent="0.2">
      <c r="A60" s="3">
        <v>43865</v>
      </c>
      <c r="B60" s="34">
        <v>59</v>
      </c>
      <c r="C60" s="31">
        <v>78.388199</v>
      </c>
      <c r="D60" s="2">
        <v>136616400</v>
      </c>
      <c r="E60" s="1">
        <v>172.01869199999999</v>
      </c>
      <c r="F60" s="2">
        <v>2992500</v>
      </c>
      <c r="J60" s="13">
        <f t="shared" si="0"/>
        <v>77.079063099999999</v>
      </c>
      <c r="L60" s="13">
        <f t="shared" si="0"/>
        <v>170.564662</v>
      </c>
      <c r="AA60" s="47">
        <f t="shared" si="1"/>
        <v>1.6700675824941471E-2</v>
      </c>
      <c r="AC60" s="47">
        <f t="shared" si="1"/>
        <v>8.4527441936367523E-3</v>
      </c>
    </row>
    <row r="61" spans="1:29" x14ac:dyDescent="0.2">
      <c r="A61" s="3">
        <v>43866</v>
      </c>
      <c r="B61" s="34">
        <v>60</v>
      </c>
      <c r="C61" s="31">
        <v>79.027405000000002</v>
      </c>
      <c r="D61" s="2">
        <v>118826800</v>
      </c>
      <c r="E61" s="1">
        <v>173.677887</v>
      </c>
      <c r="F61" s="2">
        <v>2818100</v>
      </c>
      <c r="J61" s="13">
        <f t="shared" si="0"/>
        <v>77.30081770000001</v>
      </c>
      <c r="L61" s="13">
        <f t="shared" si="0"/>
        <v>170.78949420000001</v>
      </c>
      <c r="AA61" s="47">
        <f t="shared" si="1"/>
        <v>2.1847956414613276E-2</v>
      </c>
      <c r="AC61" s="47">
        <f t="shared" si="1"/>
        <v>1.6630745858855316E-2</v>
      </c>
    </row>
    <row r="62" spans="1:29" x14ac:dyDescent="0.2">
      <c r="A62" s="3">
        <v>43867</v>
      </c>
      <c r="B62" s="34">
        <v>61</v>
      </c>
      <c r="C62" s="31">
        <v>79.951774999999998</v>
      </c>
      <c r="D62" s="2">
        <v>105425600</v>
      </c>
      <c r="E62" s="1">
        <v>173.137924</v>
      </c>
      <c r="F62" s="2">
        <v>2427500</v>
      </c>
      <c r="J62" s="13">
        <f t="shared" si="0"/>
        <v>77.913224800000009</v>
      </c>
      <c r="L62" s="13">
        <f t="shared" si="0"/>
        <v>171.7231658</v>
      </c>
      <c r="AA62" s="47">
        <f t="shared" si="1"/>
        <v>2.5497247559544349E-2</v>
      </c>
      <c r="AC62" s="47">
        <f t="shared" si="1"/>
        <v>8.1712785235890564E-3</v>
      </c>
    </row>
    <row r="63" spans="1:29" x14ac:dyDescent="0.2">
      <c r="A63" s="3">
        <v>43868</v>
      </c>
      <c r="B63" s="34">
        <v>62</v>
      </c>
      <c r="C63" s="31">
        <v>78.865020999999999</v>
      </c>
      <c r="D63" s="2">
        <v>117684000</v>
      </c>
      <c r="E63" s="1">
        <v>172.08738700000001</v>
      </c>
      <c r="F63" s="2">
        <v>3254500</v>
      </c>
      <c r="J63" s="13">
        <f t="shared" si="0"/>
        <v>78.9548731</v>
      </c>
      <c r="L63" s="13">
        <f t="shared" si="0"/>
        <v>172.58222950000001</v>
      </c>
      <c r="AA63" s="47">
        <f t="shared" si="1"/>
        <v>1.1393149822403732E-3</v>
      </c>
      <c r="AC63" s="47">
        <f t="shared" si="1"/>
        <v>2.8755303257641087E-3</v>
      </c>
    </row>
    <row r="64" spans="1:29" x14ac:dyDescent="0.2">
      <c r="A64" s="3">
        <v>43871</v>
      </c>
      <c r="B64" s="34">
        <v>63</v>
      </c>
      <c r="C64" s="31">
        <v>79.239593999999997</v>
      </c>
      <c r="D64" s="2">
        <v>109348800</v>
      </c>
      <c r="E64" s="1">
        <v>173.72699</v>
      </c>
      <c r="F64" s="2">
        <v>2399700</v>
      </c>
      <c r="J64" s="13">
        <f t="shared" si="0"/>
        <v>79.175841800000001</v>
      </c>
      <c r="L64" s="13">
        <f t="shared" si="0"/>
        <v>172.71377860000001</v>
      </c>
      <c r="AA64" s="47">
        <f t="shared" si="1"/>
        <v>8.0454980624958977E-4</v>
      </c>
      <c r="AC64" s="47">
        <f t="shared" si="1"/>
        <v>5.8322048865290807E-3</v>
      </c>
    </row>
    <row r="65" spans="1:29" x14ac:dyDescent="0.2">
      <c r="A65" s="3">
        <v>43872</v>
      </c>
      <c r="B65" s="34">
        <v>64</v>
      </c>
      <c r="C65" s="31">
        <v>78.761520000000004</v>
      </c>
      <c r="D65" s="2">
        <v>94323200</v>
      </c>
      <c r="E65" s="1">
        <v>175.88691700000001</v>
      </c>
      <c r="F65" s="2">
        <v>2948500</v>
      </c>
      <c r="J65" s="13">
        <f t="shared" si="0"/>
        <v>79.248439399999995</v>
      </c>
      <c r="L65" s="13">
        <f t="shared" si="0"/>
        <v>173.11238560000001</v>
      </c>
      <c r="AA65" s="47">
        <f t="shared" si="1"/>
        <v>6.1821991246485686E-3</v>
      </c>
      <c r="AC65" s="47">
        <f t="shared" si="1"/>
        <v>1.5774518351470111E-2</v>
      </c>
    </row>
    <row r="66" spans="1:29" x14ac:dyDescent="0.2">
      <c r="A66" s="3">
        <v>43873</v>
      </c>
      <c r="B66" s="34">
        <v>65</v>
      </c>
      <c r="C66" s="31">
        <v>80.631927000000005</v>
      </c>
      <c r="D66" s="2">
        <v>113730400</v>
      </c>
      <c r="E66" s="1">
        <v>177.879929</v>
      </c>
      <c r="F66" s="2">
        <v>2950800</v>
      </c>
      <c r="J66" s="13">
        <f t="shared" si="0"/>
        <v>79.044667900000007</v>
      </c>
      <c r="L66" s="13">
        <f t="shared" si="0"/>
        <v>174.20413360000001</v>
      </c>
      <c r="AA66" s="47">
        <f t="shared" si="1"/>
        <v>1.9685243290787247E-2</v>
      </c>
      <c r="AC66" s="47">
        <f t="shared" si="1"/>
        <v>2.0664475304574683E-2</v>
      </c>
    </row>
    <row r="67" spans="1:29" x14ac:dyDescent="0.2">
      <c r="A67" s="3">
        <v>43874</v>
      </c>
      <c r="B67" s="34">
        <v>66</v>
      </c>
      <c r="C67" s="31">
        <v>80.057738999999998</v>
      </c>
      <c r="D67" s="2">
        <v>94747600</v>
      </c>
      <c r="E67" s="1">
        <v>176.839249</v>
      </c>
      <c r="F67" s="2">
        <v>1985700</v>
      </c>
      <c r="J67" s="13">
        <f t="shared" si="0"/>
        <v>79.615647699999997</v>
      </c>
      <c r="L67" s="13">
        <f t="shared" si="0"/>
        <v>175.87218340000001</v>
      </c>
      <c r="AA67" s="47">
        <f t="shared" si="1"/>
        <v>5.5221557031482158E-3</v>
      </c>
      <c r="AC67" s="47">
        <f t="shared" si="1"/>
        <v>5.4686140405401954E-3</v>
      </c>
    </row>
    <row r="68" spans="1:29" x14ac:dyDescent="0.2">
      <c r="A68" s="3">
        <v>43875</v>
      </c>
      <c r="B68" s="34">
        <v>67</v>
      </c>
      <c r="C68" s="31">
        <v>80.077461</v>
      </c>
      <c r="D68" s="2">
        <v>80113600</v>
      </c>
      <c r="E68" s="1">
        <v>177.516693</v>
      </c>
      <c r="F68" s="2">
        <v>2489000</v>
      </c>
      <c r="J68" s="13">
        <f t="shared" si="0"/>
        <v>79.888937099999993</v>
      </c>
      <c r="L68" s="13">
        <f t="shared" si="0"/>
        <v>176.6497607</v>
      </c>
      <c r="AA68" s="47">
        <f t="shared" si="1"/>
        <v>2.3542691994193842E-3</v>
      </c>
      <c r="AC68" s="47">
        <f t="shared" si="1"/>
        <v>4.8836663490571105E-3</v>
      </c>
    </row>
    <row r="69" spans="1:29" x14ac:dyDescent="0.2">
      <c r="A69" s="3">
        <v>43879</v>
      </c>
      <c r="B69" s="34">
        <v>68</v>
      </c>
      <c r="C69" s="31">
        <v>78.611198000000002</v>
      </c>
      <c r="D69" s="2">
        <v>152531200</v>
      </c>
      <c r="E69" s="1">
        <v>176.151993</v>
      </c>
      <c r="F69" s="2">
        <v>1818600</v>
      </c>
      <c r="J69" s="13">
        <f t="shared" si="0"/>
        <v>80.050843500000013</v>
      </c>
      <c r="L69" s="13">
        <f t="shared" si="0"/>
        <v>177.2231294</v>
      </c>
      <c r="AA69" s="47">
        <f t="shared" si="1"/>
        <v>1.8313491418868996E-2</v>
      </c>
      <c r="AC69" s="47">
        <f t="shared" si="1"/>
        <v>6.0807509569307016E-3</v>
      </c>
    </row>
    <row r="70" spans="1:29" x14ac:dyDescent="0.2">
      <c r="A70" s="3">
        <v>43880</v>
      </c>
      <c r="B70" s="34">
        <v>69</v>
      </c>
      <c r="C70" s="31">
        <v>79.749701999999999</v>
      </c>
      <c r="D70" s="2">
        <v>93984000</v>
      </c>
      <c r="E70" s="1">
        <v>177.565765</v>
      </c>
      <c r="F70" s="2">
        <v>2464500</v>
      </c>
      <c r="J70" s="13">
        <f t="shared" si="0"/>
        <v>79.542458000000011</v>
      </c>
      <c r="L70" s="13">
        <f t="shared" si="0"/>
        <v>176.87164780000001</v>
      </c>
      <c r="AA70" s="47">
        <f t="shared" si="1"/>
        <v>2.5986805568250105E-3</v>
      </c>
      <c r="AC70" s="47">
        <f t="shared" si="1"/>
        <v>3.909071098249112E-3</v>
      </c>
    </row>
    <row r="71" spans="1:29" x14ac:dyDescent="0.2">
      <c r="A71" s="3">
        <v>43881</v>
      </c>
      <c r="B71" s="34">
        <v>70</v>
      </c>
      <c r="C71" s="31">
        <v>78.931563999999995</v>
      </c>
      <c r="D71" s="2">
        <v>100566000</v>
      </c>
      <c r="E71" s="1">
        <v>177.408691</v>
      </c>
      <c r="F71" s="2">
        <v>2336800</v>
      </c>
      <c r="J71" s="13">
        <f t="shared" ref="J71:L101" si="2">$H$7*C70 + $H$8*C69 + $H$9*C68 + $H$10*C67</f>
        <v>79.504506299999989</v>
      </c>
      <c r="L71" s="13">
        <f t="shared" si="2"/>
        <v>177.05916740000001</v>
      </c>
      <c r="AA71" s="47">
        <f t="shared" ref="AA71:AC134" si="3">ABS((C71 - J71) / C71)</f>
        <v>7.2587222521017583E-3</v>
      </c>
      <c r="AC71" s="47">
        <f t="shared" si="3"/>
        <v>1.9701605261266356E-3</v>
      </c>
    </row>
    <row r="72" spans="1:29" x14ac:dyDescent="0.2">
      <c r="A72" s="3">
        <v>43882</v>
      </c>
      <c r="B72" s="34">
        <v>71</v>
      </c>
      <c r="C72" s="31">
        <v>77.144942999999998</v>
      </c>
      <c r="D72" s="2">
        <v>129554000</v>
      </c>
      <c r="E72" s="1">
        <v>176.603622</v>
      </c>
      <c r="F72" s="2">
        <v>1940400</v>
      </c>
      <c r="J72" s="13">
        <f t="shared" si="2"/>
        <v>79.227521900000013</v>
      </c>
      <c r="L72" s="13">
        <f t="shared" si="2"/>
        <v>177.21527380000001</v>
      </c>
      <c r="AA72" s="47">
        <f t="shared" si="3"/>
        <v>2.6995663215410189E-2</v>
      </c>
      <c r="AC72" s="47">
        <f t="shared" si="3"/>
        <v>3.4634159428508448E-3</v>
      </c>
    </row>
    <row r="73" spans="1:29" x14ac:dyDescent="0.2">
      <c r="A73" s="3">
        <v>43885</v>
      </c>
      <c r="B73" s="34">
        <v>72</v>
      </c>
      <c r="C73" s="31">
        <v>73.480521999999993</v>
      </c>
      <c r="D73" s="2">
        <v>222195200</v>
      </c>
      <c r="E73" s="1">
        <v>172.07759100000001</v>
      </c>
      <c r="F73" s="2">
        <v>3204300</v>
      </c>
      <c r="J73" s="13">
        <f t="shared" si="2"/>
        <v>78.348506599999993</v>
      </c>
      <c r="L73" s="13">
        <f t="shared" si="2"/>
        <v>176.99240840000002</v>
      </c>
      <c r="AA73" s="47">
        <f t="shared" si="3"/>
        <v>6.6248639333291615E-2</v>
      </c>
      <c r="AC73" s="47">
        <f t="shared" si="3"/>
        <v>2.8561635314850519E-2</v>
      </c>
    </row>
    <row r="74" spans="1:29" x14ac:dyDescent="0.2">
      <c r="A74" s="3">
        <v>43886</v>
      </c>
      <c r="B74" s="34">
        <v>73</v>
      </c>
      <c r="C74" s="31">
        <v>70.991577000000007</v>
      </c>
      <c r="D74" s="2">
        <v>230673600</v>
      </c>
      <c r="E74" s="1">
        <v>164.743652</v>
      </c>
      <c r="F74" s="2">
        <v>4092200</v>
      </c>
      <c r="J74" s="13">
        <f t="shared" si="2"/>
        <v>76.296974700000007</v>
      </c>
      <c r="L74" s="13">
        <f t="shared" si="2"/>
        <v>175.0504377</v>
      </c>
      <c r="AA74" s="47">
        <f t="shared" si="3"/>
        <v>7.4732777101148215E-2</v>
      </c>
      <c r="AC74" s="47">
        <f t="shared" si="3"/>
        <v>6.2562566598924285E-2</v>
      </c>
    </row>
    <row r="75" spans="1:29" x14ac:dyDescent="0.2">
      <c r="A75" s="3">
        <v>43887</v>
      </c>
      <c r="B75" s="34">
        <v>74</v>
      </c>
      <c r="C75" s="31">
        <v>72.117767000000001</v>
      </c>
      <c r="D75" s="2">
        <v>198054800</v>
      </c>
      <c r="E75" s="1">
        <v>164.134918</v>
      </c>
      <c r="F75" s="2">
        <v>3411700</v>
      </c>
      <c r="J75" s="13">
        <f t="shared" si="2"/>
        <v>73.762932399999997</v>
      </c>
      <c r="L75" s="13">
        <f t="shared" si="2"/>
        <v>170.58233160000003</v>
      </c>
      <c r="AA75" s="47">
        <f t="shared" si="3"/>
        <v>2.2812206595359451E-2</v>
      </c>
      <c r="AC75" s="47">
        <f t="shared" si="3"/>
        <v>3.9281182082169942E-2</v>
      </c>
    </row>
    <row r="76" spans="1:29" x14ac:dyDescent="0.2">
      <c r="A76" s="3">
        <v>43888</v>
      </c>
      <c r="B76" s="34">
        <v>75</v>
      </c>
      <c r="C76" s="31">
        <v>67.403557000000006</v>
      </c>
      <c r="D76" s="2">
        <v>320605600</v>
      </c>
      <c r="E76" s="1">
        <v>157.49176</v>
      </c>
      <c r="F76" s="2">
        <v>3951300</v>
      </c>
      <c r="J76" s="13">
        <f t="shared" si="2"/>
        <v>72.555178600000005</v>
      </c>
      <c r="L76" s="13">
        <f t="shared" si="2"/>
        <v>167.15294320000001</v>
      </c>
      <c r="AA76" s="47">
        <f t="shared" si="3"/>
        <v>7.6429521367841133E-2</v>
      </c>
      <c r="AC76" s="47">
        <f t="shared" si="3"/>
        <v>6.1344055079453112E-2</v>
      </c>
    </row>
    <row r="77" spans="1:29" x14ac:dyDescent="0.2">
      <c r="A77" s="3">
        <v>43889</v>
      </c>
      <c r="B77" s="34">
        <v>76</v>
      </c>
      <c r="C77" s="31">
        <v>67.364127999999994</v>
      </c>
      <c r="D77" s="2">
        <v>426884800</v>
      </c>
      <c r="E77" s="1">
        <v>160.077957</v>
      </c>
      <c r="F77" s="2">
        <v>9558100</v>
      </c>
      <c r="J77" s="13">
        <f t="shared" si="2"/>
        <v>70.143120500000009</v>
      </c>
      <c r="L77" s="13">
        <f t="shared" si="2"/>
        <v>162.39366889999999</v>
      </c>
      <c r="AA77" s="47">
        <f t="shared" si="3"/>
        <v>4.1253298788340519E-2</v>
      </c>
      <c r="AC77" s="47">
        <f t="shared" si="3"/>
        <v>1.4466151014158662E-2</v>
      </c>
    </row>
    <row r="78" spans="1:29" x14ac:dyDescent="0.2">
      <c r="A78" s="3">
        <v>43892</v>
      </c>
      <c r="B78" s="34">
        <v>77</v>
      </c>
      <c r="C78" s="31">
        <v>73.635773</v>
      </c>
      <c r="D78" s="2">
        <v>341397200</v>
      </c>
      <c r="E78" s="1">
        <v>162.12127699999999</v>
      </c>
      <c r="F78" s="2">
        <v>6744900</v>
      </c>
      <c r="J78" s="13">
        <f t="shared" si="2"/>
        <v>68.689429400000009</v>
      </c>
      <c r="L78" s="13">
        <f t="shared" si="2"/>
        <v>160.5800596</v>
      </c>
      <c r="AA78" s="47">
        <f t="shared" si="3"/>
        <v>6.7173106202062849E-2</v>
      </c>
      <c r="AC78" s="47">
        <f t="shared" si="3"/>
        <v>9.5065708124171377E-3</v>
      </c>
    </row>
    <row r="79" spans="1:29" x14ac:dyDescent="0.2">
      <c r="A79" s="3">
        <v>43893</v>
      </c>
      <c r="B79" s="34">
        <v>78</v>
      </c>
      <c r="C79" s="31">
        <v>71.297156999999999</v>
      </c>
      <c r="D79" s="2">
        <v>319475600</v>
      </c>
      <c r="E79" s="1">
        <v>159.80157500000001</v>
      </c>
      <c r="F79" s="2">
        <v>6108500</v>
      </c>
      <c r="J79" s="13">
        <f t="shared" si="2"/>
        <v>70.356035700000007</v>
      </c>
      <c r="L79" s="13">
        <f t="shared" si="2"/>
        <v>160.78374170000001</v>
      </c>
      <c r="AA79" s="47">
        <f t="shared" si="3"/>
        <v>1.3199983556146452E-2</v>
      </c>
      <c r="AC79" s="47">
        <f t="shared" si="3"/>
        <v>6.1461640787958023E-3</v>
      </c>
    </row>
    <row r="80" spans="1:29" x14ac:dyDescent="0.2">
      <c r="A80" s="3">
        <v>43894</v>
      </c>
      <c r="B80" s="34">
        <v>79</v>
      </c>
      <c r="C80" s="31">
        <v>74.604240000000004</v>
      </c>
      <c r="D80" s="2">
        <v>219178400</v>
      </c>
      <c r="E80" s="1">
        <v>168.98161300000001</v>
      </c>
      <c r="F80" s="2">
        <v>4532500</v>
      </c>
      <c r="J80" s="13">
        <f t="shared" si="2"/>
        <v>70.82277599999999</v>
      </c>
      <c r="L80" s="13">
        <f t="shared" si="2"/>
        <v>160.32178050000002</v>
      </c>
      <c r="AA80" s="47">
        <f t="shared" si="3"/>
        <v>5.0686985082885556E-2</v>
      </c>
      <c r="AC80" s="47">
        <f t="shared" si="3"/>
        <v>5.1247188059448764E-2</v>
      </c>
    </row>
    <row r="81" spans="1:29" x14ac:dyDescent="0.2">
      <c r="A81" s="3">
        <v>43895</v>
      </c>
      <c r="B81" s="34">
        <v>80</v>
      </c>
      <c r="C81" s="31">
        <v>72.184303</v>
      </c>
      <c r="D81" s="2">
        <v>187572800</v>
      </c>
      <c r="E81" s="1">
        <v>162.79248000000001</v>
      </c>
      <c r="F81" s="2">
        <v>5394700</v>
      </c>
      <c r="J81" s="13">
        <f t="shared" si="2"/>
        <v>72.694410500000004</v>
      </c>
      <c r="L81" s="13">
        <f t="shared" si="2"/>
        <v>163.96516880000001</v>
      </c>
      <c r="AA81" s="47">
        <f t="shared" si="3"/>
        <v>7.0667372101660903E-3</v>
      </c>
      <c r="AC81" s="47">
        <f t="shared" si="3"/>
        <v>7.2035809025085369E-3</v>
      </c>
    </row>
    <row r="82" spans="1:29" x14ac:dyDescent="0.2">
      <c r="A82" s="3">
        <v>43896</v>
      </c>
      <c r="B82" s="34">
        <v>81</v>
      </c>
      <c r="C82" s="31">
        <v>71.225684999999999</v>
      </c>
      <c r="D82" s="2">
        <v>226176800</v>
      </c>
      <c r="E82" s="1">
        <v>161.913971</v>
      </c>
      <c r="F82" s="2">
        <v>5021600</v>
      </c>
      <c r="J82" s="13">
        <f t="shared" si="2"/>
        <v>72.878001900000001</v>
      </c>
      <c r="L82" s="13">
        <f t="shared" si="2"/>
        <v>163.98391860000001</v>
      </c>
      <c r="AA82" s="47">
        <f t="shared" si="3"/>
        <v>2.319832936671655E-2</v>
      </c>
      <c r="AC82" s="47">
        <f t="shared" si="3"/>
        <v>1.2784243306589066E-2</v>
      </c>
    </row>
    <row r="83" spans="1:29" x14ac:dyDescent="0.2">
      <c r="A83" s="3">
        <v>43899</v>
      </c>
      <c r="B83" s="34">
        <v>82</v>
      </c>
      <c r="C83" s="31">
        <v>65.592308000000003</v>
      </c>
      <c r="D83" s="2">
        <v>286744800</v>
      </c>
      <c r="E83" s="1">
        <v>150.88806199999999</v>
      </c>
      <c r="F83" s="2">
        <v>5849000</v>
      </c>
      <c r="J83" s="13">
        <f t="shared" si="2"/>
        <v>72.196128600000009</v>
      </c>
      <c r="L83" s="13">
        <f t="shared" si="2"/>
        <v>163.37981249999999</v>
      </c>
      <c r="AA83" s="47">
        <f t="shared" si="3"/>
        <v>0.10067980227193722</v>
      </c>
      <c r="AC83" s="47">
        <f t="shared" si="3"/>
        <v>8.2788196325299712E-2</v>
      </c>
    </row>
    <row r="84" spans="1:29" x14ac:dyDescent="0.2">
      <c r="A84" s="3">
        <v>43900</v>
      </c>
      <c r="B84" s="34">
        <v>83</v>
      </c>
      <c r="C84" s="31">
        <v>70.316367999999997</v>
      </c>
      <c r="D84" s="2">
        <v>285290000</v>
      </c>
      <c r="E84" s="1">
        <v>159.60415599999999</v>
      </c>
      <c r="F84" s="2">
        <v>5477600</v>
      </c>
      <c r="J84" s="13">
        <f t="shared" si="2"/>
        <v>69.501913300000012</v>
      </c>
      <c r="L84" s="13">
        <f t="shared" si="2"/>
        <v>158.38607340000001</v>
      </c>
      <c r="AA84" s="47">
        <f t="shared" si="3"/>
        <v>1.158271854996812E-2</v>
      </c>
      <c r="AC84" s="47">
        <f t="shared" si="3"/>
        <v>7.6318977558452435E-3</v>
      </c>
    </row>
    <row r="85" spans="1:29" x14ac:dyDescent="0.2">
      <c r="A85" s="3">
        <v>43901</v>
      </c>
      <c r="B85" s="34">
        <v>84</v>
      </c>
      <c r="C85" s="31">
        <v>67.874245000000002</v>
      </c>
      <c r="D85" s="2">
        <v>255598800</v>
      </c>
      <c r="E85" s="1">
        <v>151.411224</v>
      </c>
      <c r="F85" s="2">
        <v>4826900</v>
      </c>
      <c r="J85" s="13">
        <f t="shared" si="2"/>
        <v>69.267806899999997</v>
      </c>
      <c r="L85" s="13">
        <f t="shared" si="2"/>
        <v>157.7701232</v>
      </c>
      <c r="AA85" s="47">
        <f t="shared" si="3"/>
        <v>2.0531527091019495E-2</v>
      </c>
      <c r="AC85" s="47">
        <f t="shared" si="3"/>
        <v>4.1997541741027045E-2</v>
      </c>
    </row>
    <row r="86" spans="1:29" x14ac:dyDescent="0.2">
      <c r="A86" s="3">
        <v>43902</v>
      </c>
      <c r="B86" s="34">
        <v>85</v>
      </c>
      <c r="C86" s="31">
        <v>61.171340999999998</v>
      </c>
      <c r="D86" s="2">
        <v>418474000</v>
      </c>
      <c r="E86" s="1">
        <v>133.11039700000001</v>
      </c>
      <c r="F86" s="2">
        <v>7170500</v>
      </c>
      <c r="J86" s="13">
        <f t="shared" si="2"/>
        <v>68.485638500000007</v>
      </c>
      <c r="L86" s="13">
        <f t="shared" si="2"/>
        <v>154.81474589999996</v>
      </c>
      <c r="AA86" s="47">
        <f t="shared" si="3"/>
        <v>0.1195706580962482</v>
      </c>
      <c r="AC86" s="47">
        <f t="shared" si="3"/>
        <v>0.16305524879472755</v>
      </c>
    </row>
    <row r="87" spans="1:29" x14ac:dyDescent="0.2">
      <c r="A87" s="3">
        <v>43903</v>
      </c>
      <c r="B87" s="34">
        <v>86</v>
      </c>
      <c r="C87" s="31">
        <v>68.500174999999999</v>
      </c>
      <c r="D87" s="2">
        <v>370732000</v>
      </c>
      <c r="E87" s="1">
        <v>147.482574</v>
      </c>
      <c r="F87" s="2">
        <v>6324800</v>
      </c>
      <c r="J87" s="13">
        <f t="shared" si="2"/>
        <v>65.453314300000002</v>
      </c>
      <c r="L87" s="13">
        <f t="shared" si="2"/>
        <v>145.67716340000001</v>
      </c>
      <c r="AA87" s="47">
        <f t="shared" si="3"/>
        <v>4.4479604614148745E-2</v>
      </c>
      <c r="AC87" s="47">
        <f t="shared" si="3"/>
        <v>1.2241518106403457E-2</v>
      </c>
    </row>
    <row r="88" spans="1:29" x14ac:dyDescent="0.2">
      <c r="A88" s="3">
        <v>43906</v>
      </c>
      <c r="B88" s="34">
        <v>87</v>
      </c>
      <c r="C88" s="31">
        <v>59.687832</v>
      </c>
      <c r="D88" s="2">
        <v>322423600</v>
      </c>
      <c r="E88" s="1">
        <v>133.524979</v>
      </c>
      <c r="F88" s="2">
        <v>5891000</v>
      </c>
      <c r="J88" s="13">
        <f t="shared" si="2"/>
        <v>66.357958100000005</v>
      </c>
      <c r="L88" s="13">
        <f t="shared" si="2"/>
        <v>145.1688091</v>
      </c>
      <c r="AA88" s="47">
        <f t="shared" si="3"/>
        <v>0.11175018218118568</v>
      </c>
      <c r="AC88" s="47">
        <f t="shared" si="3"/>
        <v>8.7203384619143079E-2</v>
      </c>
    </row>
    <row r="89" spans="1:29" x14ac:dyDescent="0.2">
      <c r="A89" s="3">
        <v>43907</v>
      </c>
      <c r="B89" s="34">
        <v>88</v>
      </c>
      <c r="C89" s="31">
        <v>62.312308999999999</v>
      </c>
      <c r="D89" s="2">
        <v>324056000</v>
      </c>
      <c r="E89" s="1">
        <v>130.09974700000001</v>
      </c>
      <c r="F89" s="2">
        <v>8524800</v>
      </c>
      <c r="J89" s="13">
        <f t="shared" si="2"/>
        <v>63.446878000000005</v>
      </c>
      <c r="L89" s="13">
        <f t="shared" si="2"/>
        <v>139.4179656</v>
      </c>
      <c r="AA89" s="47">
        <f t="shared" si="3"/>
        <v>1.8207782991960804E-2</v>
      </c>
      <c r="AC89" s="47">
        <f t="shared" si="3"/>
        <v>7.162364889149242E-2</v>
      </c>
    </row>
    <row r="90" spans="1:29" x14ac:dyDescent="0.2">
      <c r="A90" s="3">
        <v>43908</v>
      </c>
      <c r="B90" s="34">
        <v>89</v>
      </c>
      <c r="C90" s="31">
        <v>60.786911000000003</v>
      </c>
      <c r="D90" s="2">
        <v>300233600</v>
      </c>
      <c r="E90" s="1">
        <v>118.067001</v>
      </c>
      <c r="F90" s="2">
        <v>7633900</v>
      </c>
      <c r="J90" s="13">
        <f t="shared" si="2"/>
        <v>62.648442299999999</v>
      </c>
      <c r="L90" s="13">
        <f t="shared" si="2"/>
        <v>134.90494700000002</v>
      </c>
      <c r="AA90" s="47">
        <f t="shared" si="3"/>
        <v>3.0623883816040524E-2</v>
      </c>
      <c r="AC90" s="47">
        <f t="shared" si="3"/>
        <v>0.14261348096747214</v>
      </c>
    </row>
    <row r="91" spans="1:29" x14ac:dyDescent="0.2">
      <c r="A91" s="3">
        <v>43909</v>
      </c>
      <c r="B91" s="34">
        <v>90</v>
      </c>
      <c r="C91" s="31">
        <v>60.321156000000002</v>
      </c>
      <c r="D91" s="2">
        <v>271857200</v>
      </c>
      <c r="E91" s="1">
        <v>117.42538500000001</v>
      </c>
      <c r="F91" s="2">
        <v>6814100</v>
      </c>
      <c r="J91" s="13">
        <f t="shared" si="2"/>
        <v>61.796041000000002</v>
      </c>
      <c r="L91" s="13">
        <f t="shared" si="2"/>
        <v>127.70997770000001</v>
      </c>
      <c r="AA91" s="47">
        <f t="shared" si="3"/>
        <v>2.4450542691854253E-2</v>
      </c>
      <c r="AC91" s="47">
        <f t="shared" si="3"/>
        <v>8.7584066256201798E-2</v>
      </c>
    </row>
    <row r="92" spans="1:29" x14ac:dyDescent="0.2">
      <c r="A92" s="3">
        <v>43910</v>
      </c>
      <c r="B92" s="34">
        <v>91</v>
      </c>
      <c r="C92" s="31">
        <v>56.491633999999998</v>
      </c>
      <c r="D92" s="2">
        <v>401693200</v>
      </c>
      <c r="E92" s="1">
        <v>111.048721</v>
      </c>
      <c r="F92" s="2">
        <v>6801200</v>
      </c>
      <c r="J92" s="13">
        <f t="shared" si="2"/>
        <v>60.795780700000009</v>
      </c>
      <c r="L92" s="13">
        <f t="shared" si="2"/>
        <v>121.76270160000001</v>
      </c>
      <c r="AA92" s="47">
        <f t="shared" si="3"/>
        <v>7.6190869253313004E-2</v>
      </c>
      <c r="AC92" s="47">
        <f t="shared" si="3"/>
        <v>9.6479999981269604E-2</v>
      </c>
    </row>
    <row r="93" spans="1:29" x14ac:dyDescent="0.2">
      <c r="A93" s="3">
        <v>43913</v>
      </c>
      <c r="B93" s="34">
        <v>92</v>
      </c>
      <c r="C93" s="31">
        <v>55.291519000000001</v>
      </c>
      <c r="D93" s="2">
        <v>336752800</v>
      </c>
      <c r="E93" s="1">
        <v>102.520172</v>
      </c>
      <c r="F93" s="2">
        <v>8200400</v>
      </c>
      <c r="J93" s="13">
        <f t="shared" si="2"/>
        <v>59.081613500000003</v>
      </c>
      <c r="L93" s="13">
        <f t="shared" si="2"/>
        <v>116.27047880000001</v>
      </c>
      <c r="AA93" s="47">
        <f t="shared" si="3"/>
        <v>6.8547483747010141E-2</v>
      </c>
      <c r="AC93" s="47">
        <f t="shared" si="3"/>
        <v>0.134122939239704</v>
      </c>
    </row>
    <row r="94" spans="1:29" x14ac:dyDescent="0.2">
      <c r="A94" s="3">
        <v>43914</v>
      </c>
      <c r="B94" s="34">
        <v>93</v>
      </c>
      <c r="C94" s="31">
        <v>60.838661000000002</v>
      </c>
      <c r="D94" s="2">
        <v>287531200</v>
      </c>
      <c r="E94" s="1">
        <v>117.96828499999999</v>
      </c>
      <c r="F94" s="2">
        <v>5799100</v>
      </c>
      <c r="J94" s="13">
        <f t="shared" si="2"/>
        <v>57.207020100000001</v>
      </c>
      <c r="L94" s="13">
        <f t="shared" si="2"/>
        <v>109.61446220000001</v>
      </c>
      <c r="AA94" s="47">
        <f t="shared" si="3"/>
        <v>5.9692978778740718E-2</v>
      </c>
      <c r="AC94" s="47">
        <f t="shared" si="3"/>
        <v>7.0814141275343537E-2</v>
      </c>
    </row>
    <row r="95" spans="1:29" x14ac:dyDescent="0.2">
      <c r="A95" s="3">
        <v>43915</v>
      </c>
      <c r="B95" s="34">
        <v>94</v>
      </c>
      <c r="C95" s="31">
        <v>60.503517000000002</v>
      </c>
      <c r="D95" s="2">
        <v>303602000</v>
      </c>
      <c r="E95" s="1">
        <v>127.977478</v>
      </c>
      <c r="F95" s="2">
        <v>7159100</v>
      </c>
      <c r="J95" s="13">
        <f t="shared" si="2"/>
        <v>58.253362499999994</v>
      </c>
      <c r="L95" s="13">
        <f t="shared" si="2"/>
        <v>111.8956483</v>
      </c>
      <c r="AA95" s="47">
        <f t="shared" si="3"/>
        <v>3.7190474398372704E-2</v>
      </c>
      <c r="AC95" s="47">
        <f t="shared" si="3"/>
        <v>0.12566140504816012</v>
      </c>
    </row>
    <row r="96" spans="1:29" x14ac:dyDescent="0.2">
      <c r="A96" s="3">
        <v>43916</v>
      </c>
      <c r="B96" s="34">
        <v>95</v>
      </c>
      <c r="C96" s="31">
        <v>63.687393</v>
      </c>
      <c r="D96" s="2">
        <v>252087200</v>
      </c>
      <c r="E96" s="1">
        <v>135.627487</v>
      </c>
      <c r="F96" s="2">
        <v>5594400</v>
      </c>
      <c r="J96" s="13">
        <f t="shared" si="2"/>
        <v>59.160472300000002</v>
      </c>
      <c r="L96" s="13">
        <f t="shared" si="2"/>
        <v>118.19038319999999</v>
      </c>
      <c r="AA96" s="47">
        <f t="shared" si="3"/>
        <v>7.1080326682550779E-2</v>
      </c>
      <c r="AC96" s="47">
        <f t="shared" si="3"/>
        <v>0.12856614972155325</v>
      </c>
    </row>
    <row r="97" spans="1:29" x14ac:dyDescent="0.2">
      <c r="A97" s="3">
        <v>43917</v>
      </c>
      <c r="B97" s="34">
        <v>96</v>
      </c>
      <c r="C97" s="31">
        <v>61.050593999999997</v>
      </c>
      <c r="D97" s="2">
        <v>204216800</v>
      </c>
      <c r="E97" s="1">
        <v>129.57659899999999</v>
      </c>
      <c r="F97" s="2">
        <v>3924900</v>
      </c>
      <c r="J97" s="13">
        <f t="shared" si="2"/>
        <v>61.322896400000005</v>
      </c>
      <c r="L97" s="13">
        <f t="shared" si="2"/>
        <v>126.48991239999999</v>
      </c>
      <c r="AA97" s="47">
        <f t="shared" si="3"/>
        <v>4.4602743750537148E-3</v>
      </c>
      <c r="AC97" s="47">
        <f t="shared" si="3"/>
        <v>2.3821327491393669E-2</v>
      </c>
    </row>
    <row r="98" spans="1:29" x14ac:dyDescent="0.2">
      <c r="A98" s="3">
        <v>43920</v>
      </c>
      <c r="B98" s="34">
        <v>97</v>
      </c>
      <c r="C98" s="31">
        <v>62.792850000000001</v>
      </c>
      <c r="D98" s="2">
        <v>167976400</v>
      </c>
      <c r="E98" s="1">
        <v>130.05038500000001</v>
      </c>
      <c r="F98" s="2">
        <v>5035700</v>
      </c>
      <c r="J98" s="13">
        <f t="shared" si="2"/>
        <v>61.711024999999999</v>
      </c>
      <c r="L98" s="13">
        <f t="shared" si="2"/>
        <v>129.91120979999999</v>
      </c>
      <c r="AA98" s="47">
        <f t="shared" si="3"/>
        <v>1.7228474261002678E-2</v>
      </c>
      <c r="AC98" s="47">
        <f t="shared" si="3"/>
        <v>1.0701636907880822E-3</v>
      </c>
    </row>
    <row r="99" spans="1:29" x14ac:dyDescent="0.2">
      <c r="A99" s="3">
        <v>43921</v>
      </c>
      <c r="B99" s="34">
        <v>98</v>
      </c>
      <c r="C99" s="31">
        <v>62.664707</v>
      </c>
      <c r="D99" s="2">
        <v>197002000</v>
      </c>
      <c r="E99" s="1">
        <v>132.06407200000001</v>
      </c>
      <c r="F99" s="2">
        <v>5296000</v>
      </c>
      <c r="J99" s="13">
        <f t="shared" si="2"/>
        <v>62.220148500000001</v>
      </c>
      <c r="L99" s="13">
        <f t="shared" si="2"/>
        <v>130.81637889999999</v>
      </c>
      <c r="AA99" s="47">
        <f t="shared" si="3"/>
        <v>7.0942404629770221E-3</v>
      </c>
      <c r="AC99" s="47">
        <f t="shared" si="3"/>
        <v>9.4476346299546213E-3</v>
      </c>
    </row>
    <row r="100" spans="1:29" x14ac:dyDescent="0.2">
      <c r="A100" s="3">
        <v>43922</v>
      </c>
      <c r="B100" s="35">
        <v>99</v>
      </c>
      <c r="C100" s="32">
        <v>59.367474000000001</v>
      </c>
      <c r="D100" s="2">
        <v>176218400</v>
      </c>
      <c r="E100" s="1">
        <v>128.03671299999999</v>
      </c>
      <c r="F100" s="2">
        <v>4246100</v>
      </c>
      <c r="J100" s="13">
        <f t="shared" si="2"/>
        <v>62.482595900000007</v>
      </c>
      <c r="L100" s="13">
        <f t="shared" si="2"/>
        <v>131.31881279999999</v>
      </c>
      <c r="AA100" s="47">
        <f t="shared" si="3"/>
        <v>5.2471861949187959E-2</v>
      </c>
      <c r="AC100" s="47">
        <f t="shared" si="3"/>
        <v>2.5634052320602747E-2</v>
      </c>
    </row>
    <row r="101" spans="1:29" x14ac:dyDescent="0.2">
      <c r="A101" s="3">
        <v>43923</v>
      </c>
      <c r="B101" s="4">
        <v>100</v>
      </c>
      <c r="C101" s="1">
        <v>60.35812</v>
      </c>
      <c r="D101" s="2">
        <v>165934000</v>
      </c>
      <c r="E101" s="1">
        <v>131.09671</v>
      </c>
      <c r="F101" s="2">
        <v>3504200</v>
      </c>
      <c r="J101" s="13">
        <f t="shared" si="2"/>
        <v>61.210031100000009</v>
      </c>
      <c r="L101" s="13">
        <f t="shared" si="2"/>
        <v>129.8016437</v>
      </c>
      <c r="AA101" s="47">
        <f t="shared" si="3"/>
        <v>1.4114274931028492E-2</v>
      </c>
      <c r="AC101" s="47">
        <f t="shared" si="3"/>
        <v>9.8787093894271028E-3</v>
      </c>
    </row>
    <row r="102" spans="1:29" x14ac:dyDescent="0.2">
      <c r="A102" s="3">
        <v>43924</v>
      </c>
      <c r="B102" s="36">
        <v>101</v>
      </c>
      <c r="C102" s="40">
        <v>59.490692000000003</v>
      </c>
      <c r="D102" s="2">
        <v>129880000</v>
      </c>
      <c r="E102" s="1">
        <v>125.805862</v>
      </c>
      <c r="F102" s="2">
        <v>4031500</v>
      </c>
      <c r="J102" s="43" cm="1">
        <f t="array" ref="J102:J258">TREND($C$102:$C$253, B102:B253,B102:B258)</f>
        <v>67.384905700206474</v>
      </c>
      <c r="L102" s="43" cm="1">
        <f t="array" ref="L102:L258">TREND($E$102:$E$253, B102:B253,B102:B258)</f>
        <v>129.79565081475764</v>
      </c>
      <c r="AA102" s="47">
        <f t="shared" si="3"/>
        <v>0.13269661916533884</v>
      </c>
      <c r="AC102" s="47">
        <f t="shared" si="3"/>
        <v>3.1713854595723297E-2</v>
      </c>
    </row>
    <row r="103" spans="1:29" x14ac:dyDescent="0.2">
      <c r="A103" s="3">
        <v>43927</v>
      </c>
      <c r="B103" s="37">
        <v>102</v>
      </c>
      <c r="C103" s="41">
        <v>64.680503999999999</v>
      </c>
      <c r="D103" s="2">
        <v>201820400</v>
      </c>
      <c r="E103" s="1">
        <v>132.27136200000001</v>
      </c>
      <c r="F103" s="2">
        <v>4874300</v>
      </c>
      <c r="J103" s="29">
        <v>67.783795568241374</v>
      </c>
      <c r="L103" s="29">
        <v>130.09995324593197</v>
      </c>
      <c r="AA103" s="47">
        <f t="shared" si="3"/>
        <v>4.7978778400387459E-2</v>
      </c>
      <c r="AC103" s="47">
        <f t="shared" si="3"/>
        <v>1.641631809966574E-2</v>
      </c>
    </row>
    <row r="104" spans="1:29" x14ac:dyDescent="0.2">
      <c r="A104" s="3">
        <v>43928</v>
      </c>
      <c r="B104" s="37">
        <v>103</v>
      </c>
      <c r="C104" s="41">
        <v>63.931355000000003</v>
      </c>
      <c r="D104" s="2">
        <v>202887200</v>
      </c>
      <c r="E104" s="1">
        <v>133.495361</v>
      </c>
      <c r="F104" s="2">
        <v>4051700</v>
      </c>
      <c r="J104" s="29">
        <v>68.182685436276287</v>
      </c>
      <c r="L104" s="29">
        <v>130.40425567710633</v>
      </c>
      <c r="AA104" s="47">
        <f t="shared" si="3"/>
        <v>6.6498362756057389E-2</v>
      </c>
      <c r="AC104" s="47">
        <f t="shared" si="3"/>
        <v>2.3155151607805069E-2</v>
      </c>
    </row>
    <row r="105" spans="1:29" x14ac:dyDescent="0.2">
      <c r="A105" s="3">
        <v>43929</v>
      </c>
      <c r="B105" s="37">
        <v>104</v>
      </c>
      <c r="C105" s="41">
        <v>65.567656999999997</v>
      </c>
      <c r="D105" s="2">
        <v>168895200</v>
      </c>
      <c r="E105" s="1">
        <v>137.453644</v>
      </c>
      <c r="F105" s="2">
        <v>3890600</v>
      </c>
      <c r="J105" s="29">
        <v>68.581575304311201</v>
      </c>
      <c r="L105" s="29">
        <v>130.70855810828067</v>
      </c>
      <c r="AA105" s="47">
        <f t="shared" si="3"/>
        <v>4.5966539635711005E-2</v>
      </c>
      <c r="AC105" s="47">
        <f t="shared" si="3"/>
        <v>4.9071713891552612E-2</v>
      </c>
    </row>
    <row r="106" spans="1:29" x14ac:dyDescent="0.2">
      <c r="A106" s="3">
        <v>43930</v>
      </c>
      <c r="B106" s="37">
        <v>105</v>
      </c>
      <c r="C106" s="41">
        <v>66.040801999999999</v>
      </c>
      <c r="D106" s="2">
        <v>162116400</v>
      </c>
      <c r="E106" s="1">
        <v>141.579712</v>
      </c>
      <c r="F106" s="2">
        <v>4365000</v>
      </c>
      <c r="J106" s="29">
        <v>68.980465172346101</v>
      </c>
      <c r="L106" s="29">
        <v>131.01286053945503</v>
      </c>
      <c r="AA106" s="47">
        <f t="shared" si="3"/>
        <v>4.4512832723413949E-2</v>
      </c>
      <c r="AC106" s="47">
        <f t="shared" si="3"/>
        <v>7.463535072415578E-2</v>
      </c>
    </row>
    <row r="107" spans="1:29" x14ac:dyDescent="0.2">
      <c r="A107" s="3">
        <v>43934</v>
      </c>
      <c r="B107" s="37">
        <v>106</v>
      </c>
      <c r="C107" s="41">
        <v>67.337029000000001</v>
      </c>
      <c r="D107" s="2">
        <v>131022800</v>
      </c>
      <c r="E107" s="1">
        <v>136.160538</v>
      </c>
      <c r="F107" s="2">
        <v>3016300</v>
      </c>
      <c r="J107" s="29">
        <v>69.379355040381014</v>
      </c>
      <c r="L107" s="29">
        <v>131.3171629706294</v>
      </c>
      <c r="AA107" s="47">
        <f t="shared" si="3"/>
        <v>3.0329910165490272E-2</v>
      </c>
      <c r="AC107" s="47">
        <f t="shared" si="3"/>
        <v>3.5571062662594688E-2</v>
      </c>
    </row>
    <row r="108" spans="1:29" x14ac:dyDescent="0.2">
      <c r="A108" s="3">
        <v>43935</v>
      </c>
      <c r="B108" s="37">
        <v>107</v>
      </c>
      <c r="C108" s="41">
        <v>70.737755000000007</v>
      </c>
      <c r="D108" s="2">
        <v>194994800</v>
      </c>
      <c r="E108" s="1">
        <v>138.77633700000001</v>
      </c>
      <c r="F108" s="2">
        <v>3486600</v>
      </c>
      <c r="J108" s="29">
        <v>69.778244908415928</v>
      </c>
      <c r="L108" s="29">
        <v>131.62146540180373</v>
      </c>
      <c r="AA108" s="47">
        <f t="shared" si="3"/>
        <v>1.35643277282984E-2</v>
      </c>
      <c r="AC108" s="47">
        <f t="shared" si="3"/>
        <v>5.1556855821870265E-2</v>
      </c>
    </row>
    <row r="109" spans="1:29" x14ac:dyDescent="0.2">
      <c r="A109" s="3">
        <v>43936</v>
      </c>
      <c r="B109" s="37">
        <v>108</v>
      </c>
      <c r="C109" s="41">
        <v>70.092110000000005</v>
      </c>
      <c r="D109" s="2">
        <v>131154400</v>
      </c>
      <c r="E109" s="1">
        <v>133.100525</v>
      </c>
      <c r="F109" s="2">
        <v>3252800</v>
      </c>
      <c r="J109" s="29">
        <v>70.177134776450828</v>
      </c>
      <c r="L109" s="29">
        <v>131.9257678329781</v>
      </c>
      <c r="AA109" s="47">
        <f t="shared" si="3"/>
        <v>1.2130434716663902E-3</v>
      </c>
      <c r="AC109" s="47">
        <f t="shared" si="3"/>
        <v>8.8260896568357547E-3</v>
      </c>
    </row>
    <row r="110" spans="1:29" x14ac:dyDescent="0.2">
      <c r="A110" s="3">
        <v>43937</v>
      </c>
      <c r="B110" s="37">
        <v>109</v>
      </c>
      <c r="C110" s="41">
        <v>70.649039999999999</v>
      </c>
      <c r="D110" s="2">
        <v>157125200</v>
      </c>
      <c r="E110" s="1">
        <v>130.62290999999999</v>
      </c>
      <c r="F110" s="2">
        <v>4016700</v>
      </c>
      <c r="J110" s="29">
        <v>70.576024644485756</v>
      </c>
      <c r="L110" s="29">
        <v>132.23007026415243</v>
      </c>
      <c r="AA110" s="47">
        <f t="shared" si="3"/>
        <v>1.0334939514286912E-3</v>
      </c>
      <c r="AC110" s="47">
        <f t="shared" si="3"/>
        <v>1.2303816108157756E-2</v>
      </c>
    </row>
    <row r="111" spans="1:29" x14ac:dyDescent="0.2">
      <c r="A111" s="3">
        <v>43938</v>
      </c>
      <c r="B111" s="37">
        <v>110</v>
      </c>
      <c r="C111" s="41">
        <v>69.690421999999998</v>
      </c>
      <c r="D111" s="2">
        <v>215250000</v>
      </c>
      <c r="E111" s="1">
        <v>136.53564499999999</v>
      </c>
      <c r="F111" s="2">
        <v>4750700</v>
      </c>
      <c r="J111" s="29">
        <v>70.974914512520655</v>
      </c>
      <c r="L111" s="29">
        <v>132.53437269532679</v>
      </c>
      <c r="AA111" s="47">
        <f t="shared" si="3"/>
        <v>1.8431406722155552E-2</v>
      </c>
      <c r="AC111" s="47">
        <f t="shared" si="3"/>
        <v>2.9305697458514909E-2</v>
      </c>
    </row>
    <row r="112" spans="1:29" x14ac:dyDescent="0.2">
      <c r="A112" s="3">
        <v>43941</v>
      </c>
      <c r="B112" s="37">
        <v>111</v>
      </c>
      <c r="C112" s="41">
        <v>68.243881000000002</v>
      </c>
      <c r="D112" s="2">
        <v>130015200</v>
      </c>
      <c r="E112" s="1">
        <v>133.949432</v>
      </c>
      <c r="F112" s="2">
        <v>2529000</v>
      </c>
      <c r="J112" s="29">
        <v>71.373804380555569</v>
      </c>
      <c r="L112" s="29">
        <v>132.83867512650113</v>
      </c>
      <c r="AA112" s="47">
        <f t="shared" si="3"/>
        <v>4.5863795181220239E-2</v>
      </c>
      <c r="AC112" s="47">
        <f t="shared" si="3"/>
        <v>8.2923597130211933E-3</v>
      </c>
    </row>
    <row r="113" spans="1:29" x14ac:dyDescent="0.2">
      <c r="A113" s="3">
        <v>43942</v>
      </c>
      <c r="B113" s="37">
        <v>112</v>
      </c>
      <c r="C113" s="41">
        <v>66.134438000000003</v>
      </c>
      <c r="D113" s="2">
        <v>180991600</v>
      </c>
      <c r="E113" s="1">
        <v>130.29716500000001</v>
      </c>
      <c r="F113" s="2">
        <v>2418100</v>
      </c>
      <c r="J113" s="29">
        <v>71.772694248590483</v>
      </c>
      <c r="L113" s="29">
        <v>133.14297755767549</v>
      </c>
      <c r="AA113" s="47">
        <f t="shared" si="3"/>
        <v>8.5254466796716097E-2</v>
      </c>
      <c r="AC113" s="47">
        <f t="shared" si="3"/>
        <v>2.1840939959633706E-2</v>
      </c>
    </row>
    <row r="114" spans="1:29" x14ac:dyDescent="0.2">
      <c r="A114" s="3">
        <v>43943</v>
      </c>
      <c r="B114" s="37">
        <v>113</v>
      </c>
      <c r="C114" s="41">
        <v>68.039351999999994</v>
      </c>
      <c r="D114" s="2">
        <v>117057200</v>
      </c>
      <c r="E114" s="1">
        <v>131.313873</v>
      </c>
      <c r="F114" s="2">
        <v>2629700</v>
      </c>
      <c r="J114" s="29">
        <v>72.171584116625382</v>
      </c>
      <c r="L114" s="29">
        <v>133.44727998884986</v>
      </c>
      <c r="AA114" s="47">
        <f t="shared" si="3"/>
        <v>6.0732972833506545E-2</v>
      </c>
      <c r="AC114" s="47">
        <f t="shared" si="3"/>
        <v>1.6246622996565308E-2</v>
      </c>
    </row>
    <row r="115" spans="1:29" x14ac:dyDescent="0.2">
      <c r="A115" s="3">
        <v>43944</v>
      </c>
      <c r="B115" s="37">
        <v>114</v>
      </c>
      <c r="C115" s="41">
        <v>67.775672999999998</v>
      </c>
      <c r="D115" s="2">
        <v>124814400</v>
      </c>
      <c r="E115" s="1">
        <v>132.94258099999999</v>
      </c>
      <c r="F115" s="2">
        <v>2786400</v>
      </c>
      <c r="J115" s="29">
        <v>72.570473984660296</v>
      </c>
      <c r="L115" s="29">
        <v>133.75158242002419</v>
      </c>
      <c r="AA115" s="47">
        <f t="shared" si="3"/>
        <v>7.0745162274674853E-2</v>
      </c>
      <c r="AC115" s="47">
        <f t="shared" si="3"/>
        <v>6.0853446197513079E-3</v>
      </c>
    </row>
    <row r="116" spans="1:29" x14ac:dyDescent="0.2">
      <c r="A116" s="3">
        <v>43945</v>
      </c>
      <c r="B116" s="37">
        <v>115</v>
      </c>
      <c r="C116" s="41">
        <v>69.732322999999994</v>
      </c>
      <c r="D116" s="2">
        <v>126508800</v>
      </c>
      <c r="E116" s="1">
        <v>133.771759</v>
      </c>
      <c r="F116" s="2">
        <v>2837900</v>
      </c>
      <c r="J116" s="29">
        <v>72.96936385269521</v>
      </c>
      <c r="L116" s="29">
        <v>134.05588485119856</v>
      </c>
      <c r="AA116" s="47">
        <f t="shared" si="3"/>
        <v>4.6420952485624445E-2</v>
      </c>
      <c r="AC116" s="47">
        <f t="shared" si="3"/>
        <v>2.1239598949921333E-3</v>
      </c>
    </row>
    <row r="117" spans="1:29" x14ac:dyDescent="0.2">
      <c r="A117" s="3">
        <v>43948</v>
      </c>
      <c r="B117" s="37">
        <v>116</v>
      </c>
      <c r="C117" s="41">
        <v>69.781609000000003</v>
      </c>
      <c r="D117" s="2">
        <v>117087600</v>
      </c>
      <c r="E117" s="1">
        <v>138.07551599999999</v>
      </c>
      <c r="F117" s="2">
        <v>3137700</v>
      </c>
      <c r="J117" s="29">
        <v>73.36825372073011</v>
      </c>
      <c r="L117" s="29">
        <v>134.36018728237292</v>
      </c>
      <c r="AA117" s="47">
        <f t="shared" si="3"/>
        <v>5.1398137304774764E-2</v>
      </c>
      <c r="AC117" s="47">
        <f t="shared" si="3"/>
        <v>2.6907947370097635E-2</v>
      </c>
    </row>
    <row r="118" spans="1:29" x14ac:dyDescent="0.2">
      <c r="A118" s="3">
        <v>43949</v>
      </c>
      <c r="B118" s="37">
        <v>117</v>
      </c>
      <c r="C118" s="41">
        <v>68.650490000000005</v>
      </c>
      <c r="D118" s="2">
        <v>112004800</v>
      </c>
      <c r="E118" s="1">
        <v>140.91835</v>
      </c>
      <c r="F118" s="2">
        <v>3377900</v>
      </c>
      <c r="J118" s="29">
        <v>73.767143588765023</v>
      </c>
      <c r="L118" s="29">
        <v>134.66448971354725</v>
      </c>
      <c r="AA118" s="47">
        <f t="shared" si="3"/>
        <v>7.4531931072378627E-2</v>
      </c>
      <c r="AC118" s="47">
        <f t="shared" si="3"/>
        <v>4.4379318140275903E-2</v>
      </c>
    </row>
    <row r="119" spans="1:29" x14ac:dyDescent="0.2">
      <c r="A119" s="3">
        <v>43950</v>
      </c>
      <c r="B119" s="37">
        <v>118</v>
      </c>
      <c r="C119" s="41">
        <v>70.905333999999996</v>
      </c>
      <c r="D119" s="2">
        <v>137280800</v>
      </c>
      <c r="E119" s="1">
        <v>144.274506</v>
      </c>
      <c r="F119" s="2">
        <v>2651200</v>
      </c>
      <c r="J119" s="29">
        <v>74.166033456799937</v>
      </c>
      <c r="L119" s="29">
        <v>134.96879214472159</v>
      </c>
      <c r="AA119" s="47">
        <f t="shared" si="3"/>
        <v>4.5986659576273077E-2</v>
      </c>
      <c r="AC119" s="47">
        <f t="shared" si="3"/>
        <v>6.4500056962790167E-2</v>
      </c>
    </row>
    <row r="120" spans="1:29" x14ac:dyDescent="0.2">
      <c r="A120" s="3">
        <v>43951</v>
      </c>
      <c r="B120" s="37">
        <v>119</v>
      </c>
      <c r="C120" s="41">
        <v>72.401154000000005</v>
      </c>
      <c r="D120" s="2">
        <v>183064000</v>
      </c>
      <c r="E120" s="1">
        <v>140.06944300000001</v>
      </c>
      <c r="F120" s="2">
        <v>4492600</v>
      </c>
      <c r="J120" s="29">
        <v>74.564923324834837</v>
      </c>
      <c r="L120" s="29">
        <v>135.27309457589595</v>
      </c>
      <c r="AA120" s="47">
        <f t="shared" si="3"/>
        <v>2.988584028418706E-2</v>
      </c>
      <c r="AC120" s="47">
        <f t="shared" si="3"/>
        <v>3.4242646514301145E-2</v>
      </c>
    </row>
    <row r="121" spans="1:29" x14ac:dyDescent="0.2">
      <c r="A121" s="3">
        <v>43952</v>
      </c>
      <c r="B121" s="37">
        <v>120</v>
      </c>
      <c r="C121" s="41">
        <v>71.235541999999995</v>
      </c>
      <c r="D121" s="2">
        <v>60154200</v>
      </c>
      <c r="E121" s="1">
        <v>135.47943100000001</v>
      </c>
      <c r="F121" s="2">
        <v>3681100</v>
      </c>
      <c r="J121" s="29">
        <v>74.96381319286975</v>
      </c>
      <c r="L121" s="29">
        <v>135.57739700707032</v>
      </c>
      <c r="AA121" s="47">
        <f t="shared" si="3"/>
        <v>5.2337233467947157E-2</v>
      </c>
      <c r="AC121" s="47">
        <f t="shared" si="3"/>
        <v>7.2310613018674317E-4</v>
      </c>
    </row>
    <row r="122" spans="1:29" x14ac:dyDescent="0.2">
      <c r="A122" s="3">
        <v>43955</v>
      </c>
      <c r="B122" s="37">
        <v>121</v>
      </c>
      <c r="C122" s="41">
        <v>72.243446000000006</v>
      </c>
      <c r="D122" s="2">
        <v>33392000</v>
      </c>
      <c r="E122" s="1">
        <v>133.45588699999999</v>
      </c>
      <c r="F122" s="2">
        <v>4123000</v>
      </c>
      <c r="J122" s="29">
        <v>75.362703060904664</v>
      </c>
      <c r="L122" s="29">
        <v>135.88169943824465</v>
      </c>
      <c r="AA122" s="47">
        <f t="shared" si="3"/>
        <v>4.3177024818343498E-2</v>
      </c>
      <c r="AC122" s="47">
        <f t="shared" si="3"/>
        <v>1.8176885956665684E-2</v>
      </c>
    </row>
    <row r="123" spans="1:29" x14ac:dyDescent="0.2">
      <c r="A123" s="3">
        <v>43956</v>
      </c>
      <c r="B123" s="37">
        <v>122</v>
      </c>
      <c r="C123" s="41">
        <v>73.327736000000002</v>
      </c>
      <c r="D123" s="2">
        <v>36937800</v>
      </c>
      <c r="E123" s="1">
        <v>133.13014200000001</v>
      </c>
      <c r="F123" s="2">
        <v>3122300</v>
      </c>
      <c r="J123" s="29">
        <v>75.761592928939564</v>
      </c>
      <c r="L123" s="29">
        <v>136.18600186941902</v>
      </c>
      <c r="AA123" s="47">
        <f t="shared" si="3"/>
        <v>3.3191491537929961E-2</v>
      </c>
      <c r="AC123" s="47">
        <f t="shared" si="3"/>
        <v>2.2953929316916144E-2</v>
      </c>
    </row>
    <row r="124" spans="1:29" x14ac:dyDescent="0.2">
      <c r="A124" s="3">
        <v>43957</v>
      </c>
      <c r="B124" s="37">
        <v>123</v>
      </c>
      <c r="C124" s="41">
        <v>74.084282000000002</v>
      </c>
      <c r="D124" s="2">
        <v>35583400</v>
      </c>
      <c r="E124" s="1">
        <v>131.323746</v>
      </c>
      <c r="F124" s="2">
        <v>2349500</v>
      </c>
      <c r="J124" s="29">
        <v>76.160482796974492</v>
      </c>
      <c r="L124" s="29">
        <v>136.49030430059338</v>
      </c>
      <c r="AA124" s="47">
        <f t="shared" si="3"/>
        <v>2.8024848738825464E-2</v>
      </c>
      <c r="AC124" s="47">
        <f t="shared" si="3"/>
        <v>3.9342148377288749E-2</v>
      </c>
    </row>
    <row r="125" spans="1:29" x14ac:dyDescent="0.2">
      <c r="A125" s="3">
        <v>43958</v>
      </c>
      <c r="B125" s="37">
        <v>124</v>
      </c>
      <c r="C125" s="41">
        <v>74.850669999999994</v>
      </c>
      <c r="D125" s="2">
        <v>28803800</v>
      </c>
      <c r="E125" s="1">
        <v>131.076965</v>
      </c>
      <c r="F125" s="2">
        <v>3096500</v>
      </c>
      <c r="J125" s="29">
        <v>76.559372665009391</v>
      </c>
      <c r="L125" s="29">
        <v>136.79460673176771</v>
      </c>
      <c r="AA125" s="47">
        <f t="shared" si="3"/>
        <v>2.2828154577766609E-2</v>
      </c>
      <c r="AC125" s="47">
        <f t="shared" si="3"/>
        <v>4.3620492218199539E-2</v>
      </c>
    </row>
    <row r="126" spans="1:29" x14ac:dyDescent="0.2">
      <c r="A126" s="3">
        <v>43959</v>
      </c>
      <c r="B126" s="37">
        <v>125</v>
      </c>
      <c r="C126" s="41">
        <v>77.259674000000004</v>
      </c>
      <c r="D126" s="2">
        <v>33459600</v>
      </c>
      <c r="E126" s="1">
        <v>135.14382900000001</v>
      </c>
      <c r="F126" s="2">
        <v>2740400</v>
      </c>
      <c r="J126" s="29">
        <v>76.958262533044305</v>
      </c>
      <c r="L126" s="29">
        <v>137.09890916294208</v>
      </c>
      <c r="AA126" s="47">
        <f t="shared" si="3"/>
        <v>3.9012780063723651E-3</v>
      </c>
      <c r="AC126" s="47">
        <f t="shared" si="3"/>
        <v>1.4466662498826102E-2</v>
      </c>
    </row>
    <row r="127" spans="1:29" x14ac:dyDescent="0.2">
      <c r="A127" s="3">
        <v>43962</v>
      </c>
      <c r="B127" s="37">
        <v>126</v>
      </c>
      <c r="C127" s="41">
        <v>78.475371999999993</v>
      </c>
      <c r="D127" s="2">
        <v>145946400</v>
      </c>
      <c r="E127" s="1">
        <v>132.54776000000001</v>
      </c>
      <c r="F127" s="2">
        <v>2356400</v>
      </c>
      <c r="J127" s="29">
        <v>77.357152401079219</v>
      </c>
      <c r="L127" s="29">
        <v>137.40321159411641</v>
      </c>
      <c r="AA127" s="47">
        <f t="shared" si="3"/>
        <v>1.424930612524875E-2</v>
      </c>
      <c r="AC127" s="47">
        <f t="shared" si="3"/>
        <v>3.663171368657156E-2</v>
      </c>
    </row>
    <row r="128" spans="1:29" x14ac:dyDescent="0.2">
      <c r="A128" s="3">
        <v>43963</v>
      </c>
      <c r="B128" s="37">
        <v>127</v>
      </c>
      <c r="C128" s="41">
        <v>77.578536999999997</v>
      </c>
      <c r="D128" s="2">
        <v>162301200</v>
      </c>
      <c r="E128" s="1">
        <v>125.944046</v>
      </c>
      <c r="F128" s="2">
        <v>4870400</v>
      </c>
      <c r="J128" s="29">
        <v>77.756042269114118</v>
      </c>
      <c r="L128" s="29">
        <v>137.70751402529078</v>
      </c>
      <c r="AA128" s="47">
        <f t="shared" si="3"/>
        <v>2.2880718814550635E-3</v>
      </c>
      <c r="AC128" s="47">
        <f t="shared" si="3"/>
        <v>9.3402335393376015E-2</v>
      </c>
    </row>
    <row r="129" spans="1:29" x14ac:dyDescent="0.2">
      <c r="A129" s="3">
        <v>43964</v>
      </c>
      <c r="B129" s="37">
        <v>128</v>
      </c>
      <c r="C129" s="41">
        <v>76.641852999999998</v>
      </c>
      <c r="D129" s="2">
        <v>200622400</v>
      </c>
      <c r="E129" s="1">
        <v>121.383652</v>
      </c>
      <c r="F129" s="2">
        <v>5786200</v>
      </c>
      <c r="J129" s="29">
        <v>78.154932137149032</v>
      </c>
      <c r="L129" s="29">
        <v>138.01181645646511</v>
      </c>
      <c r="AA129" s="47">
        <f t="shared" si="3"/>
        <v>1.9742204525626941E-2</v>
      </c>
      <c r="AC129" s="47">
        <f t="shared" si="3"/>
        <v>0.13698850036630233</v>
      </c>
    </row>
    <row r="130" spans="1:29" x14ac:dyDescent="0.2">
      <c r="A130" s="3">
        <v>43965</v>
      </c>
      <c r="B130" s="37">
        <v>129</v>
      </c>
      <c r="C130" s="41">
        <v>77.112685999999997</v>
      </c>
      <c r="D130" s="2">
        <v>158929200</v>
      </c>
      <c r="E130" s="1">
        <v>126.335655</v>
      </c>
      <c r="F130" s="2">
        <v>5226200</v>
      </c>
      <c r="J130" s="29">
        <v>78.553822005183946</v>
      </c>
      <c r="L130" s="29">
        <v>138.31611888763948</v>
      </c>
      <c r="AA130" s="47">
        <f t="shared" si="3"/>
        <v>1.8688701949559239E-2</v>
      </c>
      <c r="AC130" s="47">
        <f t="shared" si="3"/>
        <v>9.4830425248038433E-2</v>
      </c>
    </row>
    <row r="131" spans="1:29" x14ac:dyDescent="0.2">
      <c r="A131" s="3">
        <v>43966</v>
      </c>
      <c r="B131" s="37">
        <v>130</v>
      </c>
      <c r="C131" s="41">
        <v>76.656791999999996</v>
      </c>
      <c r="D131" s="2">
        <v>166348400</v>
      </c>
      <c r="E131" s="1">
        <v>124.70488</v>
      </c>
      <c r="F131" s="2">
        <v>4660300</v>
      </c>
      <c r="J131" s="29">
        <v>78.952711873218846</v>
      </c>
      <c r="L131" s="29">
        <v>138.62042131881384</v>
      </c>
      <c r="AA131" s="47">
        <f t="shared" si="3"/>
        <v>2.9950638597279807E-2</v>
      </c>
      <c r="AC131" s="47">
        <f t="shared" si="3"/>
        <v>0.11158778484702311</v>
      </c>
    </row>
    <row r="132" spans="1:29" x14ac:dyDescent="0.2">
      <c r="A132" s="3">
        <v>43969</v>
      </c>
      <c r="B132" s="37">
        <v>131</v>
      </c>
      <c r="C132" s="41">
        <v>78.462913999999998</v>
      </c>
      <c r="D132" s="2">
        <v>135372400</v>
      </c>
      <c r="E132" s="1">
        <v>135.27510100000001</v>
      </c>
      <c r="F132" s="2">
        <v>6405800</v>
      </c>
      <c r="J132" s="29">
        <v>79.351601741253759</v>
      </c>
      <c r="L132" s="29">
        <v>138.92472374998817</v>
      </c>
      <c r="AA132" s="47">
        <f t="shared" si="3"/>
        <v>1.1326213824454206E-2</v>
      </c>
      <c r="AC132" s="47">
        <f t="shared" si="3"/>
        <v>2.6979264646700713E-2</v>
      </c>
    </row>
    <row r="133" spans="1:29" x14ac:dyDescent="0.2">
      <c r="A133" s="3">
        <v>43970</v>
      </c>
      <c r="B133" s="37">
        <v>132</v>
      </c>
      <c r="C133" s="41">
        <v>78.009521000000007</v>
      </c>
      <c r="D133" s="2">
        <v>101729600</v>
      </c>
      <c r="E133" s="1">
        <v>131.208099</v>
      </c>
      <c r="F133" s="2">
        <v>4427800</v>
      </c>
      <c r="J133" s="29">
        <v>79.750491609288673</v>
      </c>
      <c r="L133" s="29">
        <v>139.22902618116254</v>
      </c>
      <c r="AA133" s="47">
        <f t="shared" si="3"/>
        <v>2.2317411861670914E-2</v>
      </c>
      <c r="AC133" s="47">
        <f t="shared" si="3"/>
        <v>6.113134206115229E-2</v>
      </c>
    </row>
    <row r="134" spans="1:29" x14ac:dyDescent="0.2">
      <c r="A134" s="3">
        <v>43971</v>
      </c>
      <c r="B134" s="37">
        <v>133</v>
      </c>
      <c r="C134" s="41">
        <v>79.526664999999994</v>
      </c>
      <c r="D134" s="2">
        <v>111504800</v>
      </c>
      <c r="E134" s="1">
        <v>135.26516699999999</v>
      </c>
      <c r="F134" s="2">
        <v>2949700</v>
      </c>
      <c r="J134" s="29">
        <v>80.149381477323573</v>
      </c>
      <c r="L134" s="29">
        <v>139.5333286123369</v>
      </c>
      <c r="AA134" s="47">
        <f t="shared" si="3"/>
        <v>7.8302853178060274E-3</v>
      </c>
      <c r="AC134" s="47">
        <f t="shared" si="3"/>
        <v>3.155403351061483E-2</v>
      </c>
    </row>
    <row r="135" spans="1:29" x14ac:dyDescent="0.2">
      <c r="A135" s="3">
        <v>43972</v>
      </c>
      <c r="B135" s="37">
        <v>134</v>
      </c>
      <c r="C135" s="41">
        <v>78.933753999999993</v>
      </c>
      <c r="D135" s="2">
        <v>102688800</v>
      </c>
      <c r="E135" s="1">
        <v>136.91583299999999</v>
      </c>
      <c r="F135" s="2">
        <v>2374300</v>
      </c>
      <c r="J135" s="29">
        <v>80.548271345358501</v>
      </c>
      <c r="L135" s="29">
        <v>139.83763104351124</v>
      </c>
      <c r="AA135" s="47">
        <f t="shared" ref="AA135:AC198" si="4">ABS((C135 - J135) / C135)</f>
        <v>2.0454080333725259E-2</v>
      </c>
      <c r="AC135" s="47">
        <f t="shared" si="4"/>
        <v>2.1340103474455328E-2</v>
      </c>
    </row>
    <row r="136" spans="1:29" x14ac:dyDescent="0.2">
      <c r="A136" s="3">
        <v>43973</v>
      </c>
      <c r="B136" s="37">
        <v>135</v>
      </c>
      <c r="C136" s="41">
        <v>79.441963000000001</v>
      </c>
      <c r="D136" s="2">
        <v>81803200</v>
      </c>
      <c r="E136" s="1">
        <v>138.397446</v>
      </c>
      <c r="F136" s="2">
        <v>2958000</v>
      </c>
      <c r="J136" s="29">
        <v>80.9471612133934</v>
      </c>
      <c r="L136" s="29">
        <v>140.1419334746856</v>
      </c>
      <c r="AA136" s="47">
        <f t="shared" si="4"/>
        <v>1.8947142751160353E-2</v>
      </c>
      <c r="AC136" s="47">
        <f t="shared" si="4"/>
        <v>1.2604910893266041E-2</v>
      </c>
    </row>
    <row r="137" spans="1:29" x14ac:dyDescent="0.2">
      <c r="A137" s="3">
        <v>43977</v>
      </c>
      <c r="B137" s="37">
        <v>136</v>
      </c>
      <c r="C137" s="41">
        <v>78.903862000000004</v>
      </c>
      <c r="D137" s="2">
        <v>125522000</v>
      </c>
      <c r="E137" s="1">
        <v>144.12506099999999</v>
      </c>
      <c r="F137" s="2">
        <v>4370200</v>
      </c>
      <c r="J137" s="29">
        <v>81.346051081428314</v>
      </c>
      <c r="L137" s="29">
        <v>140.44623590585994</v>
      </c>
      <c r="AA137" s="47">
        <f t="shared" si="4"/>
        <v>3.0951451798751119E-2</v>
      </c>
      <c r="AC137" s="47">
        <f t="shared" si="4"/>
        <v>2.5525228358030339E-2</v>
      </c>
    </row>
    <row r="138" spans="1:29" x14ac:dyDescent="0.2">
      <c r="A138" s="3">
        <v>43978</v>
      </c>
      <c r="B138" s="37">
        <v>137</v>
      </c>
      <c r="C138" s="41">
        <v>79.247642999999997</v>
      </c>
      <c r="D138" s="2">
        <v>112945200</v>
      </c>
      <c r="E138" s="1">
        <v>147.75453200000001</v>
      </c>
      <c r="F138" s="2">
        <v>4291700</v>
      </c>
      <c r="J138" s="29">
        <v>81.744940949463228</v>
      </c>
      <c r="L138" s="29">
        <v>140.7505383370343</v>
      </c>
      <c r="AA138" s="47">
        <f t="shared" si="4"/>
        <v>3.1512583275987542E-2</v>
      </c>
      <c r="AC138" s="47">
        <f t="shared" si="4"/>
        <v>4.7402902423092586E-2</v>
      </c>
    </row>
    <row r="139" spans="1:29" x14ac:dyDescent="0.2">
      <c r="A139" s="3">
        <v>43979</v>
      </c>
      <c r="B139" s="37">
        <v>138</v>
      </c>
      <c r="C139" s="41">
        <v>79.282523999999995</v>
      </c>
      <c r="D139" s="2">
        <v>133560800</v>
      </c>
      <c r="E139" s="1">
        <v>146.73033100000001</v>
      </c>
      <c r="F139" s="2">
        <v>3481800</v>
      </c>
      <c r="J139" s="29">
        <v>82.143830817498127</v>
      </c>
      <c r="L139" s="29">
        <v>141.05484076820863</v>
      </c>
      <c r="AA139" s="47">
        <f t="shared" si="4"/>
        <v>3.6090006638766096E-2</v>
      </c>
      <c r="AC139" s="47">
        <f t="shared" si="4"/>
        <v>3.8679734401957912E-2</v>
      </c>
    </row>
    <row r="140" spans="1:29" x14ac:dyDescent="0.2">
      <c r="A140" s="3">
        <v>43980</v>
      </c>
      <c r="B140" s="37">
        <v>139</v>
      </c>
      <c r="C140" s="41">
        <v>79.205298999999997</v>
      </c>
      <c r="D140" s="2">
        <v>153598000</v>
      </c>
      <c r="E140" s="1">
        <v>145.02995300000001</v>
      </c>
      <c r="F140" s="2">
        <v>4135500</v>
      </c>
      <c r="J140" s="29">
        <v>82.542720685533041</v>
      </c>
      <c r="L140" s="29">
        <v>141.359143199383</v>
      </c>
      <c r="AA140" s="47">
        <f t="shared" si="4"/>
        <v>4.2136343498091519E-2</v>
      </c>
      <c r="AC140" s="47">
        <f t="shared" si="4"/>
        <v>2.5310701166792817E-2</v>
      </c>
    </row>
    <row r="141" spans="1:29" x14ac:dyDescent="0.2">
      <c r="A141" s="3">
        <v>43983</v>
      </c>
      <c r="B141" s="37">
        <v>140</v>
      </c>
      <c r="C141" s="41">
        <v>80.179359000000005</v>
      </c>
      <c r="D141" s="2">
        <v>80791200</v>
      </c>
      <c r="E141" s="1">
        <v>145.358093</v>
      </c>
      <c r="F141" s="2">
        <v>2071100</v>
      </c>
      <c r="J141" s="29">
        <v>82.941610553567955</v>
      </c>
      <c r="L141" s="29">
        <v>141.66344563055736</v>
      </c>
      <c r="AA141" s="47">
        <f t="shared" si="4"/>
        <v>3.4450905919164929E-2</v>
      </c>
      <c r="AC141" s="47">
        <f t="shared" si="4"/>
        <v>2.5417555315909619E-2</v>
      </c>
    </row>
    <row r="142" spans="1:29" x14ac:dyDescent="0.2">
      <c r="A142" s="3">
        <v>43984</v>
      </c>
      <c r="B142" s="37">
        <v>141</v>
      </c>
      <c r="C142" s="41">
        <v>80.550545</v>
      </c>
      <c r="D142" s="2">
        <v>87642800</v>
      </c>
      <c r="E142" s="1">
        <v>147.51589999999999</v>
      </c>
      <c r="F142" s="2">
        <v>3625800</v>
      </c>
      <c r="J142" s="29">
        <v>83.340500421602854</v>
      </c>
      <c r="L142" s="29">
        <v>141.9677480617317</v>
      </c>
      <c r="AA142" s="47">
        <f t="shared" si="4"/>
        <v>3.4636083736030027E-2</v>
      </c>
      <c r="AC142" s="47">
        <f t="shared" si="4"/>
        <v>3.7610535123795405E-2</v>
      </c>
    </row>
    <row r="143" spans="1:29" x14ac:dyDescent="0.2">
      <c r="A143" s="3">
        <v>43985</v>
      </c>
      <c r="B143" s="37">
        <v>142</v>
      </c>
      <c r="C143" s="41">
        <v>80.993979999999993</v>
      </c>
      <c r="D143" s="2">
        <v>104491200</v>
      </c>
      <c r="E143" s="1">
        <v>152.48779300000001</v>
      </c>
      <c r="F143" s="2">
        <v>2992700</v>
      </c>
      <c r="J143" s="29">
        <v>83.739390289637768</v>
      </c>
      <c r="L143" s="29">
        <v>142.27205049290606</v>
      </c>
      <c r="AA143" s="47">
        <f t="shared" si="4"/>
        <v>3.389647341244096E-2</v>
      </c>
      <c r="AC143" s="47">
        <f t="shared" si="4"/>
        <v>6.6993838038523837E-2</v>
      </c>
    </row>
    <row r="144" spans="1:29" x14ac:dyDescent="0.2">
      <c r="A144" s="3">
        <v>43986</v>
      </c>
      <c r="B144" s="37">
        <v>143</v>
      </c>
      <c r="C144" s="41">
        <v>80.296447999999998</v>
      </c>
      <c r="D144" s="2">
        <v>87560400</v>
      </c>
      <c r="E144" s="1">
        <v>155.03338600000001</v>
      </c>
      <c r="F144" s="2">
        <v>3768200</v>
      </c>
      <c r="J144" s="29">
        <v>84.138280157672682</v>
      </c>
      <c r="L144" s="29">
        <v>142.5763529240804</v>
      </c>
      <c r="AA144" s="47">
        <f t="shared" si="4"/>
        <v>4.7845605295923972E-2</v>
      </c>
      <c r="AC144" s="47">
        <f t="shared" si="4"/>
        <v>8.0350648317257356E-2</v>
      </c>
    </row>
    <row r="145" spans="1:29" x14ac:dyDescent="0.2">
      <c r="A145" s="3">
        <v>43987</v>
      </c>
      <c r="B145" s="37">
        <v>144</v>
      </c>
      <c r="C145" s="41">
        <v>82.583374000000006</v>
      </c>
      <c r="D145" s="2">
        <v>137250400</v>
      </c>
      <c r="E145" s="1">
        <v>160.46267700000001</v>
      </c>
      <c r="F145" s="2">
        <v>4524900</v>
      </c>
      <c r="J145" s="29">
        <v>84.537170025707582</v>
      </c>
      <c r="L145" s="29">
        <v>142.88065535525476</v>
      </c>
      <c r="AA145" s="47">
        <f t="shared" si="4"/>
        <v>2.3658466965851686E-2</v>
      </c>
      <c r="AC145" s="47">
        <f t="shared" si="4"/>
        <v>0.10957078601365508</v>
      </c>
    </row>
    <row r="146" spans="1:29" x14ac:dyDescent="0.2">
      <c r="A146" s="3">
        <v>43990</v>
      </c>
      <c r="B146" s="37">
        <v>145</v>
      </c>
      <c r="C146" s="41">
        <v>83.071640000000002</v>
      </c>
      <c r="D146" s="2">
        <v>95654400</v>
      </c>
      <c r="E146" s="1">
        <v>162.00396699999999</v>
      </c>
      <c r="F146" s="2">
        <v>3573400</v>
      </c>
      <c r="J146" s="29">
        <v>84.936059893742495</v>
      </c>
      <c r="L146" s="29">
        <v>143.18495778642909</v>
      </c>
      <c r="AA146" s="47">
        <f t="shared" si="4"/>
        <v>2.2443518555098865E-2</v>
      </c>
      <c r="AC146" s="47">
        <f t="shared" si="4"/>
        <v>0.11616387895964853</v>
      </c>
    </row>
    <row r="147" spans="1:29" x14ac:dyDescent="0.2">
      <c r="A147" s="3">
        <v>43991</v>
      </c>
      <c r="B147" s="37">
        <v>146</v>
      </c>
      <c r="C147" s="41">
        <v>85.694878000000003</v>
      </c>
      <c r="D147" s="2">
        <v>147712400</v>
      </c>
      <c r="E147" s="1">
        <v>157.21107499999999</v>
      </c>
      <c r="F147" s="2">
        <v>3679100</v>
      </c>
      <c r="J147" s="29">
        <v>85.334949761777409</v>
      </c>
      <c r="L147" s="29">
        <v>143.48926021760346</v>
      </c>
      <c r="AA147" s="47">
        <f t="shared" si="4"/>
        <v>4.2001137830267252E-3</v>
      </c>
      <c r="AC147" s="47">
        <f t="shared" si="4"/>
        <v>8.7282748892827916E-2</v>
      </c>
    </row>
    <row r="148" spans="1:29" x14ac:dyDescent="0.2">
      <c r="A148" s="3">
        <v>43992</v>
      </c>
      <c r="B148" s="37">
        <v>147</v>
      </c>
      <c r="C148" s="41">
        <v>87.899590000000003</v>
      </c>
      <c r="D148" s="2">
        <v>166651600</v>
      </c>
      <c r="E148" s="1">
        <v>153.25344799999999</v>
      </c>
      <c r="F148" s="2">
        <v>3309800</v>
      </c>
      <c r="J148" s="29">
        <v>85.733839629812309</v>
      </c>
      <c r="L148" s="29">
        <v>143.79356264877782</v>
      </c>
      <c r="AA148" s="47">
        <f t="shared" si="4"/>
        <v>2.4638913221184475E-2</v>
      </c>
      <c r="AC148" s="47">
        <f t="shared" si="4"/>
        <v>6.1727063727937591E-2</v>
      </c>
    </row>
    <row r="149" spans="1:29" x14ac:dyDescent="0.2">
      <c r="A149" s="3">
        <v>43993</v>
      </c>
      <c r="B149" s="37">
        <v>148</v>
      </c>
      <c r="C149" s="41">
        <v>83.679496999999998</v>
      </c>
      <c r="D149" s="2">
        <v>201662400</v>
      </c>
      <c r="E149" s="1">
        <v>142.633499</v>
      </c>
      <c r="F149" s="2">
        <v>4184900</v>
      </c>
      <c r="J149" s="29">
        <v>86.132729497847237</v>
      </c>
      <c r="L149" s="29">
        <v>144.09786507995216</v>
      </c>
      <c r="AA149" s="47">
        <f t="shared" si="4"/>
        <v>2.9317008177609374E-2</v>
      </c>
      <c r="AC149" s="47">
        <f t="shared" si="4"/>
        <v>1.0266635048700285E-2</v>
      </c>
    </row>
    <row r="150" spans="1:29" x14ac:dyDescent="0.2">
      <c r="A150" s="3">
        <v>43994</v>
      </c>
      <c r="B150" s="37">
        <v>149</v>
      </c>
      <c r="C150" s="41">
        <v>84.401947000000007</v>
      </c>
      <c r="D150" s="2">
        <v>200146000</v>
      </c>
      <c r="E150" s="1">
        <v>143.69747899999999</v>
      </c>
      <c r="F150" s="2">
        <v>3612400</v>
      </c>
      <c r="J150" s="29">
        <v>86.531619365882136</v>
      </c>
      <c r="L150" s="29">
        <v>144.40216751112652</v>
      </c>
      <c r="AA150" s="47">
        <f t="shared" si="4"/>
        <v>2.5232502822264621E-2</v>
      </c>
      <c r="AC150" s="47">
        <f t="shared" si="4"/>
        <v>4.9039726794826649E-3</v>
      </c>
    </row>
    <row r="151" spans="1:29" x14ac:dyDescent="0.2">
      <c r="A151" s="3">
        <v>43997</v>
      </c>
      <c r="B151" s="37">
        <v>150</v>
      </c>
      <c r="C151" s="41">
        <v>85.445755000000005</v>
      </c>
      <c r="D151" s="2">
        <v>138808800</v>
      </c>
      <c r="E151" s="1">
        <v>145.80557300000001</v>
      </c>
      <c r="F151" s="2">
        <v>3314000</v>
      </c>
      <c r="J151" s="29">
        <v>86.93050923391705</v>
      </c>
      <c r="L151" s="29">
        <v>144.70646994230088</v>
      </c>
      <c r="AA151" s="47">
        <f t="shared" si="4"/>
        <v>1.7376571064496353E-2</v>
      </c>
      <c r="AC151" s="47">
        <f t="shared" si="4"/>
        <v>7.5381416161584228E-3</v>
      </c>
    </row>
    <row r="152" spans="1:29" x14ac:dyDescent="0.2">
      <c r="A152" s="3">
        <v>43998</v>
      </c>
      <c r="B152" s="37">
        <v>151</v>
      </c>
      <c r="C152" s="41">
        <v>87.710257999999996</v>
      </c>
      <c r="D152" s="2">
        <v>165428800</v>
      </c>
      <c r="E152" s="1">
        <v>148.27162200000001</v>
      </c>
      <c r="F152" s="2">
        <v>3804500</v>
      </c>
      <c r="J152" s="29">
        <v>87.329399101951964</v>
      </c>
      <c r="L152" s="29">
        <v>145.01077237347522</v>
      </c>
      <c r="AA152" s="47">
        <f t="shared" si="4"/>
        <v>4.3422389436824178E-3</v>
      </c>
      <c r="AC152" s="47">
        <f t="shared" si="4"/>
        <v>2.1992405441715528E-2</v>
      </c>
    </row>
    <row r="153" spans="1:29" x14ac:dyDescent="0.2">
      <c r="A153" s="3">
        <v>43999</v>
      </c>
      <c r="B153" s="37">
        <v>152</v>
      </c>
      <c r="C153" s="41">
        <v>87.588195999999996</v>
      </c>
      <c r="D153" s="2">
        <v>114406400</v>
      </c>
      <c r="E153" s="1">
        <v>147.50595100000001</v>
      </c>
      <c r="F153" s="2">
        <v>3507600</v>
      </c>
      <c r="J153" s="29">
        <v>87.728288969986863</v>
      </c>
      <c r="L153" s="29">
        <v>145.31507480464958</v>
      </c>
      <c r="AA153" s="47">
        <f t="shared" si="4"/>
        <v>1.5994503413093123E-3</v>
      </c>
      <c r="AC153" s="47">
        <f t="shared" si="4"/>
        <v>1.4852798687087727E-2</v>
      </c>
    </row>
    <row r="154" spans="1:29" x14ac:dyDescent="0.2">
      <c r="A154" s="3">
        <v>44000</v>
      </c>
      <c r="B154" s="37">
        <v>153</v>
      </c>
      <c r="C154" s="41">
        <v>87.623076999999995</v>
      </c>
      <c r="D154" s="2">
        <v>96820400</v>
      </c>
      <c r="E154" s="1">
        <v>147.39656099999999</v>
      </c>
      <c r="F154" s="2">
        <v>2581600</v>
      </c>
      <c r="J154" s="29">
        <v>88.127178838021777</v>
      </c>
      <c r="L154" s="29">
        <v>145.61937723582392</v>
      </c>
      <c r="AA154" s="47">
        <f t="shared" si="4"/>
        <v>5.753071625432443E-3</v>
      </c>
      <c r="AC154" s="47">
        <f t="shared" si="4"/>
        <v>1.2057158946714318E-2</v>
      </c>
    </row>
    <row r="155" spans="1:29" x14ac:dyDescent="0.2">
      <c r="A155" s="3">
        <v>44001</v>
      </c>
      <c r="B155" s="37">
        <v>154</v>
      </c>
      <c r="C155" s="41">
        <v>87.122337000000002</v>
      </c>
      <c r="D155" s="2">
        <v>264476000</v>
      </c>
      <c r="E155" s="1">
        <v>144.55264299999999</v>
      </c>
      <c r="F155" s="2">
        <v>5265900</v>
      </c>
      <c r="J155" s="29">
        <v>88.526068706056691</v>
      </c>
      <c r="L155" s="29">
        <v>145.92367966699828</v>
      </c>
      <c r="AA155" s="47">
        <f t="shared" si="4"/>
        <v>1.6112190677996723E-2</v>
      </c>
      <c r="AC155" s="47">
        <f t="shared" si="4"/>
        <v>9.4846876441981986E-3</v>
      </c>
    </row>
    <row r="156" spans="1:29" x14ac:dyDescent="0.2">
      <c r="A156" s="3">
        <v>44004</v>
      </c>
      <c r="B156" s="37">
        <v>155</v>
      </c>
      <c r="C156" s="41">
        <v>89.401786999999999</v>
      </c>
      <c r="D156" s="2">
        <v>135445200</v>
      </c>
      <c r="E156" s="1">
        <v>144.12506099999999</v>
      </c>
      <c r="F156" s="2">
        <v>2529900</v>
      </c>
      <c r="J156" s="29">
        <v>88.92495857409159</v>
      </c>
      <c r="L156" s="29">
        <v>146.22798209817262</v>
      </c>
      <c r="AA156" s="47">
        <f t="shared" si="4"/>
        <v>5.3335446852802657E-3</v>
      </c>
      <c r="AC156" s="47">
        <f t="shared" si="4"/>
        <v>1.4590946803988722E-2</v>
      </c>
    </row>
    <row r="157" spans="1:29" x14ac:dyDescent="0.2">
      <c r="A157" s="3">
        <v>44005</v>
      </c>
      <c r="B157" s="37">
        <v>156</v>
      </c>
      <c r="C157" s="41">
        <v>91.310051000000001</v>
      </c>
      <c r="D157" s="2">
        <v>212155600</v>
      </c>
      <c r="E157" s="1">
        <v>144.04551699999999</v>
      </c>
      <c r="F157" s="2">
        <v>2309800</v>
      </c>
      <c r="J157" s="29">
        <v>89.323848442126504</v>
      </c>
      <c r="L157" s="29">
        <v>146.53228452934698</v>
      </c>
      <c r="AA157" s="47">
        <f t="shared" si="4"/>
        <v>2.1752288341986548E-2</v>
      </c>
      <c r="AC157" s="47">
        <f t="shared" si="4"/>
        <v>1.7263762046457798E-2</v>
      </c>
    </row>
    <row r="158" spans="1:29" x14ac:dyDescent="0.2">
      <c r="A158" s="3">
        <v>44006</v>
      </c>
      <c r="B158" s="37">
        <v>157</v>
      </c>
      <c r="C158" s="41">
        <v>89.698241999999993</v>
      </c>
      <c r="D158" s="2">
        <v>192623200</v>
      </c>
      <c r="E158" s="1">
        <v>137.57212799999999</v>
      </c>
      <c r="F158" s="2">
        <v>3371200</v>
      </c>
      <c r="J158" s="29">
        <v>89.722738310161418</v>
      </c>
      <c r="L158" s="29">
        <v>146.83658696052134</v>
      </c>
      <c r="AA158" s="47">
        <f t="shared" si="4"/>
        <v>2.7309688144640134E-4</v>
      </c>
      <c r="AC158" s="47">
        <f t="shared" si="4"/>
        <v>6.7342557647442611E-2</v>
      </c>
    </row>
    <row r="159" spans="1:29" x14ac:dyDescent="0.2">
      <c r="A159" s="3">
        <v>44007</v>
      </c>
      <c r="B159" s="37">
        <v>158</v>
      </c>
      <c r="C159" s="41">
        <v>90.889037999999999</v>
      </c>
      <c r="D159" s="2">
        <v>137522400</v>
      </c>
      <c r="E159" s="1">
        <v>141.65901199999999</v>
      </c>
      <c r="F159" s="2">
        <v>4019000</v>
      </c>
      <c r="J159" s="29">
        <v>90.121628178196318</v>
      </c>
      <c r="L159" s="29">
        <v>147.14088939169568</v>
      </c>
      <c r="AA159" s="47">
        <f t="shared" si="4"/>
        <v>8.4433704953911139E-3</v>
      </c>
      <c r="AC159" s="47">
        <f t="shared" si="4"/>
        <v>3.8697696068187251E-2</v>
      </c>
    </row>
    <row r="160" spans="1:29" x14ac:dyDescent="0.2">
      <c r="A160" s="3">
        <v>44008</v>
      </c>
      <c r="B160" s="37">
        <v>159</v>
      </c>
      <c r="C160" s="41">
        <v>88.096405000000004</v>
      </c>
      <c r="D160" s="2">
        <v>205256800</v>
      </c>
      <c r="E160" s="1">
        <v>137.432907</v>
      </c>
      <c r="F160" s="2">
        <v>10255300</v>
      </c>
      <c r="J160" s="29">
        <v>90.520518046231246</v>
      </c>
      <c r="L160" s="29">
        <v>147.44519182287004</v>
      </c>
      <c r="AA160" s="47">
        <f t="shared" si="4"/>
        <v>2.7516594419843138E-2</v>
      </c>
      <c r="AC160" s="47">
        <f t="shared" si="4"/>
        <v>7.2852165041302985E-2</v>
      </c>
    </row>
    <row r="161" spans="1:29" x14ac:dyDescent="0.2">
      <c r="A161" s="3">
        <v>44011</v>
      </c>
      <c r="B161" s="37">
        <v>160</v>
      </c>
      <c r="C161" s="41">
        <v>90.126732000000004</v>
      </c>
      <c r="D161" s="2">
        <v>130646000</v>
      </c>
      <c r="E161" s="1">
        <v>142.434631</v>
      </c>
      <c r="F161" s="2">
        <v>2971200</v>
      </c>
      <c r="J161" s="29">
        <v>90.919407914266145</v>
      </c>
      <c r="L161" s="29">
        <v>147.74949425404441</v>
      </c>
      <c r="AA161" s="47">
        <f t="shared" si="4"/>
        <v>8.795125449196816E-3</v>
      </c>
      <c r="AC161" s="47">
        <f t="shared" si="4"/>
        <v>3.7314403222938185E-2</v>
      </c>
    </row>
    <row r="162" spans="1:29" x14ac:dyDescent="0.2">
      <c r="A162" s="3">
        <v>44012</v>
      </c>
      <c r="B162" s="37">
        <v>161</v>
      </c>
      <c r="C162" s="41">
        <v>90.879065999999995</v>
      </c>
      <c r="D162" s="2">
        <v>140223200</v>
      </c>
      <c r="E162" s="1">
        <v>143.77702300000001</v>
      </c>
      <c r="F162" s="2">
        <v>3688000</v>
      </c>
      <c r="J162" s="29">
        <v>91.318297782301059</v>
      </c>
      <c r="L162" s="29">
        <v>148.05379668521874</v>
      </c>
      <c r="AA162" s="47">
        <f t="shared" si="4"/>
        <v>4.8331458677300264E-3</v>
      </c>
      <c r="AC162" s="47">
        <f t="shared" si="4"/>
        <v>2.9745877303487694E-2</v>
      </c>
    </row>
    <row r="163" spans="1:29" x14ac:dyDescent="0.2">
      <c r="A163" s="3">
        <v>44013</v>
      </c>
      <c r="B163" s="37">
        <v>162</v>
      </c>
      <c r="C163" s="41">
        <v>90.707176000000004</v>
      </c>
      <c r="D163" s="2">
        <v>110737200</v>
      </c>
      <c r="E163" s="1">
        <v>143.29972799999999</v>
      </c>
      <c r="F163" s="2">
        <v>2609500</v>
      </c>
      <c r="J163" s="29">
        <v>91.717187650335958</v>
      </c>
      <c r="L163" s="29">
        <v>148.35809911639308</v>
      </c>
      <c r="AA163" s="47">
        <f t="shared" si="4"/>
        <v>1.1134859389029533E-2</v>
      </c>
      <c r="AC163" s="47">
        <f t="shared" si="4"/>
        <v>3.529923738859498E-2</v>
      </c>
    </row>
    <row r="164" spans="1:29" x14ac:dyDescent="0.2">
      <c r="A164" s="3">
        <v>44014</v>
      </c>
      <c r="B164" s="37">
        <v>163</v>
      </c>
      <c r="C164" s="41">
        <v>90.707176000000004</v>
      </c>
      <c r="D164" s="2">
        <v>114041600</v>
      </c>
      <c r="E164" s="1">
        <v>144.20462000000001</v>
      </c>
      <c r="F164" s="2">
        <v>2758500</v>
      </c>
      <c r="J164" s="29">
        <v>92.116077518370872</v>
      </c>
      <c r="L164" s="29">
        <v>148.66240154756744</v>
      </c>
      <c r="AA164" s="47">
        <f t="shared" si="4"/>
        <v>1.5532415190291759E-2</v>
      </c>
      <c r="AC164" s="47">
        <f t="shared" si="4"/>
        <v>3.0912889944631702E-2</v>
      </c>
    </row>
    <row r="165" spans="1:29" x14ac:dyDescent="0.2">
      <c r="A165" s="3">
        <v>44018</v>
      </c>
      <c r="B165" s="37">
        <v>164</v>
      </c>
      <c r="C165" s="41">
        <v>93.133613999999994</v>
      </c>
      <c r="D165" s="2">
        <v>118655600</v>
      </c>
      <c r="E165" s="1">
        <v>146.39224200000001</v>
      </c>
      <c r="F165" s="2">
        <v>2336700</v>
      </c>
      <c r="J165" s="29">
        <v>92.514967386405786</v>
      </c>
      <c r="L165" s="29">
        <v>148.9667039787418</v>
      </c>
      <c r="AA165" s="47">
        <f t="shared" si="4"/>
        <v>6.6425706790913149E-3</v>
      </c>
      <c r="AC165" s="47">
        <f t="shared" si="4"/>
        <v>1.7586054722365647E-2</v>
      </c>
    </row>
    <row r="166" spans="1:29" x14ac:dyDescent="0.2">
      <c r="A166" s="3">
        <v>44019</v>
      </c>
      <c r="B166" s="37">
        <v>165</v>
      </c>
      <c r="C166" s="41">
        <v>92.844634999999997</v>
      </c>
      <c r="D166" s="2">
        <v>112424400</v>
      </c>
      <c r="E166" s="1">
        <v>144.15489199999999</v>
      </c>
      <c r="F166" s="2">
        <v>2622000</v>
      </c>
      <c r="J166" s="29">
        <v>92.9138572544407</v>
      </c>
      <c r="L166" s="29">
        <v>149.27100640991614</v>
      </c>
      <c r="AA166" s="47">
        <f t="shared" si="4"/>
        <v>7.4557086083329503E-4</v>
      </c>
      <c r="AC166" s="47">
        <f t="shared" si="4"/>
        <v>3.549039743941642E-2</v>
      </c>
    </row>
    <row r="167" spans="1:29" x14ac:dyDescent="0.2">
      <c r="A167" s="3">
        <v>44020</v>
      </c>
      <c r="B167" s="37">
        <v>166</v>
      </c>
      <c r="C167" s="41">
        <v>95.006996000000001</v>
      </c>
      <c r="D167" s="2">
        <v>117092000</v>
      </c>
      <c r="E167" s="1">
        <v>144.77140800000001</v>
      </c>
      <c r="F167" s="2">
        <v>3587800</v>
      </c>
      <c r="J167" s="29">
        <v>93.312747122475599</v>
      </c>
      <c r="L167" s="29">
        <v>149.5753088410905</v>
      </c>
      <c r="AA167" s="47">
        <f t="shared" si="4"/>
        <v>1.7832885459555015E-2</v>
      </c>
      <c r="AC167" s="47">
        <f t="shared" si="4"/>
        <v>3.3182662981978424E-2</v>
      </c>
    </row>
    <row r="168" spans="1:29" x14ac:dyDescent="0.2">
      <c r="A168" s="3">
        <v>44021</v>
      </c>
      <c r="B168" s="37">
        <v>167</v>
      </c>
      <c r="C168" s="41">
        <v>95.415558000000004</v>
      </c>
      <c r="D168" s="2">
        <v>125642800</v>
      </c>
      <c r="E168" s="1">
        <v>140.57513399999999</v>
      </c>
      <c r="F168" s="2">
        <v>3167200</v>
      </c>
      <c r="J168" s="29">
        <v>93.711636990510513</v>
      </c>
      <c r="L168" s="29">
        <v>149.87961127226487</v>
      </c>
      <c r="AA168" s="47">
        <f t="shared" si="4"/>
        <v>1.7857894930400041E-2</v>
      </c>
      <c r="AC168" s="47">
        <f t="shared" si="4"/>
        <v>6.6188642382975615E-2</v>
      </c>
    </row>
    <row r="169" spans="1:29" x14ac:dyDescent="0.2">
      <c r="A169" s="3">
        <v>44022</v>
      </c>
      <c r="B169" s="37">
        <v>168</v>
      </c>
      <c r="C169" s="41">
        <v>95.582465999999997</v>
      </c>
      <c r="D169" s="2">
        <v>90257200</v>
      </c>
      <c r="E169" s="1">
        <v>141.64906300000001</v>
      </c>
      <c r="F169" s="2">
        <v>2325000</v>
      </c>
      <c r="J169" s="29">
        <v>94.110526858545427</v>
      </c>
      <c r="L169" s="29">
        <v>150.1839137034392</v>
      </c>
      <c r="AA169" s="47">
        <f t="shared" si="4"/>
        <v>1.539967739956165E-2</v>
      </c>
      <c r="AC169" s="47">
        <f t="shared" si="4"/>
        <v>6.0253492135272292E-2</v>
      </c>
    </row>
    <row r="170" spans="1:29" x14ac:dyDescent="0.2">
      <c r="A170" s="3">
        <v>44025</v>
      </c>
      <c r="B170" s="37">
        <v>169</v>
      </c>
      <c r="C170" s="41">
        <v>95.141525000000001</v>
      </c>
      <c r="D170" s="2">
        <v>191649200</v>
      </c>
      <c r="E170" s="1">
        <v>142.68322800000001</v>
      </c>
      <c r="F170" s="2">
        <v>2585700</v>
      </c>
      <c r="J170" s="29">
        <v>94.509416726580326</v>
      </c>
      <c r="L170" s="29">
        <v>150.48821613461357</v>
      </c>
      <c r="AA170" s="47">
        <f t="shared" si="4"/>
        <v>6.6438736757653931E-3</v>
      </c>
      <c r="AC170" s="47">
        <f t="shared" si="4"/>
        <v>5.4701510780324869E-2</v>
      </c>
    </row>
    <row r="171" spans="1:29" x14ac:dyDescent="0.2">
      <c r="A171" s="3">
        <v>44026</v>
      </c>
      <c r="B171" s="37">
        <v>170</v>
      </c>
      <c r="C171" s="41">
        <v>96.715964999999997</v>
      </c>
      <c r="D171" s="2">
        <v>170989200</v>
      </c>
      <c r="E171" s="1">
        <v>147.267303</v>
      </c>
      <c r="F171" s="2">
        <v>2649800</v>
      </c>
      <c r="J171" s="29">
        <v>94.90830659461524</v>
      </c>
      <c r="L171" s="29">
        <v>150.7925185657879</v>
      </c>
      <c r="AA171" s="47">
        <f t="shared" si="4"/>
        <v>1.8690382765500575E-2</v>
      </c>
      <c r="AC171" s="47">
        <f t="shared" si="4"/>
        <v>2.3937530558211573E-2</v>
      </c>
    </row>
    <row r="172" spans="1:29" x14ac:dyDescent="0.2">
      <c r="A172" s="3">
        <v>44027</v>
      </c>
      <c r="B172" s="37">
        <v>171</v>
      </c>
      <c r="C172" s="41">
        <v>97.381111000000004</v>
      </c>
      <c r="D172" s="2">
        <v>153198000</v>
      </c>
      <c r="E172" s="1">
        <v>151.07576</v>
      </c>
      <c r="F172" s="2">
        <v>2984600</v>
      </c>
      <c r="J172" s="29">
        <v>95.307196462650154</v>
      </c>
      <c r="L172" s="29">
        <v>151.09682099696226</v>
      </c>
      <c r="AA172" s="47">
        <f t="shared" si="4"/>
        <v>2.1296887209983156E-2</v>
      </c>
      <c r="AC172" s="47">
        <f t="shared" si="4"/>
        <v>1.3940685760748369E-4</v>
      </c>
    </row>
    <row r="173" spans="1:29" x14ac:dyDescent="0.2">
      <c r="A173" s="3">
        <v>44028</v>
      </c>
      <c r="B173" s="37">
        <v>172</v>
      </c>
      <c r="C173" s="41">
        <v>96.182845999999998</v>
      </c>
      <c r="D173" s="2">
        <v>110577600</v>
      </c>
      <c r="E173" s="1">
        <v>152.21929900000001</v>
      </c>
      <c r="F173" s="2">
        <v>3697600</v>
      </c>
      <c r="J173" s="29">
        <v>95.706086330685068</v>
      </c>
      <c r="L173" s="29">
        <v>151.4011234281366</v>
      </c>
      <c r="AA173" s="47">
        <f t="shared" si="4"/>
        <v>4.9568055962383364E-3</v>
      </c>
      <c r="AC173" s="47">
        <f t="shared" si="4"/>
        <v>5.3749792387587231E-3</v>
      </c>
    </row>
    <row r="174" spans="1:29" x14ac:dyDescent="0.2">
      <c r="A174" s="3">
        <v>44029</v>
      </c>
      <c r="B174" s="37">
        <v>173</v>
      </c>
      <c r="C174" s="41">
        <v>95.988533000000004</v>
      </c>
      <c r="D174" s="2">
        <v>92186800</v>
      </c>
      <c r="E174" s="1">
        <v>154.12851000000001</v>
      </c>
      <c r="F174" s="2">
        <v>4886500</v>
      </c>
      <c r="J174" s="29">
        <v>96.104976198719967</v>
      </c>
      <c r="L174" s="29">
        <v>151.70542585931096</v>
      </c>
      <c r="AA174" s="47">
        <f t="shared" si="4"/>
        <v>1.2130948883234151E-3</v>
      </c>
      <c r="AC174" s="47">
        <f t="shared" si="4"/>
        <v>1.5721193572097999E-2</v>
      </c>
    </row>
    <row r="175" spans="1:29" x14ac:dyDescent="0.2">
      <c r="A175" s="3">
        <v>44032</v>
      </c>
      <c r="B175" s="37">
        <v>174</v>
      </c>
      <c r="C175" s="41">
        <v>98.011391000000003</v>
      </c>
      <c r="D175" s="2">
        <v>90318000</v>
      </c>
      <c r="E175" s="1">
        <v>152.527557</v>
      </c>
      <c r="F175" s="2">
        <v>4876200</v>
      </c>
      <c r="J175" s="29">
        <v>96.503866066754881</v>
      </c>
      <c r="L175" s="29">
        <v>152.00972829048533</v>
      </c>
      <c r="AA175" s="47">
        <f t="shared" si="4"/>
        <v>1.5381119662357634E-2</v>
      </c>
      <c r="AC175" s="47">
        <f t="shared" si="4"/>
        <v>3.3949846158925516E-3</v>
      </c>
    </row>
    <row r="176" spans="1:29" x14ac:dyDescent="0.2">
      <c r="A176" s="3">
        <v>44033</v>
      </c>
      <c r="B176" s="37">
        <v>175</v>
      </c>
      <c r="C176" s="41">
        <v>96.658660999999995</v>
      </c>
      <c r="D176" s="2">
        <v>103646000</v>
      </c>
      <c r="E176" s="1">
        <v>153.889847</v>
      </c>
      <c r="F176" s="2">
        <v>2394000</v>
      </c>
      <c r="J176" s="29">
        <v>96.902755934789795</v>
      </c>
      <c r="L176" s="29">
        <v>152.31403072165966</v>
      </c>
      <c r="AA176" s="47">
        <f t="shared" si="4"/>
        <v>2.5253291558611579E-3</v>
      </c>
      <c r="AC176" s="47">
        <f t="shared" si="4"/>
        <v>1.0239897621968138E-2</v>
      </c>
    </row>
    <row r="177" spans="1:29" x14ac:dyDescent="0.2">
      <c r="A177" s="3">
        <v>44034</v>
      </c>
      <c r="B177" s="37">
        <v>176</v>
      </c>
      <c r="C177" s="41">
        <v>96.930199000000002</v>
      </c>
      <c r="D177" s="2">
        <v>89001600</v>
      </c>
      <c r="E177" s="1">
        <v>153.740692</v>
      </c>
      <c r="F177" s="2">
        <v>1798600</v>
      </c>
      <c r="J177" s="29">
        <v>97.301645802824694</v>
      </c>
      <c r="L177" s="29">
        <v>152.61833315283403</v>
      </c>
      <c r="AA177" s="47">
        <f t="shared" si="4"/>
        <v>3.8321060583471271E-3</v>
      </c>
      <c r="AC177" s="47">
        <f t="shared" si="4"/>
        <v>7.3003369021258837E-3</v>
      </c>
    </row>
    <row r="178" spans="1:29" x14ac:dyDescent="0.2">
      <c r="A178" s="3">
        <v>44035</v>
      </c>
      <c r="B178" s="37">
        <v>177</v>
      </c>
      <c r="C178" s="41">
        <v>92.518287999999998</v>
      </c>
      <c r="D178" s="2">
        <v>197004400</v>
      </c>
      <c r="E178" s="1">
        <v>152.86563100000001</v>
      </c>
      <c r="F178" s="2">
        <v>2625600</v>
      </c>
      <c r="J178" s="29">
        <v>97.700535670859608</v>
      </c>
      <c r="L178" s="29">
        <v>152.92263558400839</v>
      </c>
      <c r="AA178" s="47">
        <f t="shared" si="4"/>
        <v>5.6013224875709006E-2</v>
      </c>
      <c r="AC178" s="47">
        <f t="shared" si="4"/>
        <v>3.7290647763971321E-4</v>
      </c>
    </row>
    <row r="179" spans="1:29" x14ac:dyDescent="0.2">
      <c r="A179" s="3">
        <v>44036</v>
      </c>
      <c r="B179" s="37">
        <v>178</v>
      </c>
      <c r="C179" s="41">
        <v>92.289092999999994</v>
      </c>
      <c r="D179" s="2">
        <v>185438800</v>
      </c>
      <c r="E179" s="1">
        <v>148.58981299999999</v>
      </c>
      <c r="F179" s="2">
        <v>4368300</v>
      </c>
      <c r="J179" s="29">
        <v>98.099425538894522</v>
      </c>
      <c r="L179" s="29">
        <v>153.22693801518272</v>
      </c>
      <c r="AA179" s="47">
        <f t="shared" si="4"/>
        <v>6.2957954727050236E-2</v>
      </c>
      <c r="AC179" s="47">
        <f t="shared" si="4"/>
        <v>3.1207556706345223E-2</v>
      </c>
    </row>
    <row r="180" spans="1:29" x14ac:dyDescent="0.2">
      <c r="A180" s="3">
        <v>44039</v>
      </c>
      <c r="B180" s="37">
        <v>179</v>
      </c>
      <c r="C180" s="41">
        <v>94.476364000000004</v>
      </c>
      <c r="D180" s="2">
        <v>121214000</v>
      </c>
      <c r="E180" s="1">
        <v>149.91233800000001</v>
      </c>
      <c r="F180" s="2">
        <v>3378300</v>
      </c>
      <c r="J180" s="29">
        <v>98.498315406929436</v>
      </c>
      <c r="L180" s="29">
        <v>153.53124044635706</v>
      </c>
      <c r="AA180" s="47">
        <f t="shared" si="4"/>
        <v>4.2570980048823974E-2</v>
      </c>
      <c r="AC180" s="47">
        <f t="shared" si="4"/>
        <v>2.4140124119450761E-2</v>
      </c>
    </row>
    <row r="181" spans="1:29" x14ac:dyDescent="0.2">
      <c r="A181" s="3">
        <v>44040</v>
      </c>
      <c r="B181" s="37">
        <v>180</v>
      </c>
      <c r="C181" s="41">
        <v>92.924355000000006</v>
      </c>
      <c r="D181" s="2">
        <v>103625600</v>
      </c>
      <c r="E181" s="1">
        <v>151.155304</v>
      </c>
      <c r="F181" s="2">
        <v>3904200</v>
      </c>
      <c r="J181" s="29">
        <v>98.897205274964335</v>
      </c>
      <c r="L181" s="29">
        <v>153.83554287753142</v>
      </c>
      <c r="AA181" s="47">
        <f t="shared" si="4"/>
        <v>6.4276478162956632E-2</v>
      </c>
      <c r="AC181" s="47">
        <f t="shared" si="4"/>
        <v>1.7731689240169983E-2</v>
      </c>
    </row>
    <row r="182" spans="1:29" x14ac:dyDescent="0.2">
      <c r="A182" s="3">
        <v>44041</v>
      </c>
      <c r="B182" s="37">
        <v>181</v>
      </c>
      <c r="C182" s="41">
        <v>94.705558999999994</v>
      </c>
      <c r="D182" s="2">
        <v>90329200</v>
      </c>
      <c r="E182" s="1">
        <v>153.71086099999999</v>
      </c>
      <c r="F182" s="2">
        <v>3311500</v>
      </c>
      <c r="J182" s="29">
        <v>99.296095142999249</v>
      </c>
      <c r="L182" s="29">
        <v>154.13984530870579</v>
      </c>
      <c r="AA182" s="47">
        <f t="shared" si="4"/>
        <v>4.8471665142689836E-2</v>
      </c>
      <c r="AC182" s="47">
        <f t="shared" si="4"/>
        <v>2.7908522918611016E-3</v>
      </c>
    </row>
    <row r="183" spans="1:29" x14ac:dyDescent="0.2">
      <c r="A183" s="3">
        <v>44042</v>
      </c>
      <c r="B183" s="37">
        <v>182</v>
      </c>
      <c r="C183" s="41">
        <v>95.851517000000001</v>
      </c>
      <c r="D183" s="2">
        <v>158130000</v>
      </c>
      <c r="E183" s="1">
        <v>148.321335</v>
      </c>
      <c r="F183" s="2">
        <v>2749100</v>
      </c>
      <c r="J183" s="29">
        <v>99.694985011034163</v>
      </c>
      <c r="L183" s="29">
        <v>154.44414773988012</v>
      </c>
      <c r="AA183" s="47">
        <f t="shared" si="4"/>
        <v>4.0098144832013058E-2</v>
      </c>
      <c r="AC183" s="47">
        <f t="shared" si="4"/>
        <v>4.1280728358331707E-2</v>
      </c>
    </row>
    <row r="184" spans="1:29" x14ac:dyDescent="0.2">
      <c r="A184" s="3">
        <v>44043</v>
      </c>
      <c r="B184" s="37">
        <v>183</v>
      </c>
      <c r="C184" s="41">
        <v>105.88608600000001</v>
      </c>
      <c r="D184" s="2">
        <v>374336800</v>
      </c>
      <c r="E184" s="1">
        <v>148.53015099999999</v>
      </c>
      <c r="F184" s="2">
        <v>4061200</v>
      </c>
      <c r="J184" s="29">
        <v>100.09387487906908</v>
      </c>
      <c r="L184" s="29">
        <v>154.74845017105449</v>
      </c>
      <c r="AA184" s="47">
        <f t="shared" si="4"/>
        <v>5.4702287521808377E-2</v>
      </c>
      <c r="AC184" s="47">
        <f t="shared" si="4"/>
        <v>4.1865568231021978E-2</v>
      </c>
    </row>
    <row r="185" spans="1:29" x14ac:dyDescent="0.2">
      <c r="A185" s="3">
        <v>44046</v>
      </c>
      <c r="B185" s="37">
        <v>184</v>
      </c>
      <c r="C185" s="41">
        <v>108.554153</v>
      </c>
      <c r="D185" s="2">
        <v>308151200</v>
      </c>
      <c r="E185" s="1">
        <v>147.694885</v>
      </c>
      <c r="F185" s="2">
        <v>2105400</v>
      </c>
      <c r="J185" s="29">
        <v>100.49276474710398</v>
      </c>
      <c r="L185" s="29">
        <v>155.05275260222885</v>
      </c>
      <c r="AA185" s="47">
        <f t="shared" si="4"/>
        <v>7.4261444911241883E-2</v>
      </c>
      <c r="AC185" s="47">
        <f t="shared" si="4"/>
        <v>4.9818025872926136E-2</v>
      </c>
    </row>
    <row r="186" spans="1:29" x14ac:dyDescent="0.2">
      <c r="A186" s="3">
        <v>44047</v>
      </c>
      <c r="B186" s="37">
        <v>185</v>
      </c>
      <c r="C186" s="41">
        <v>109.279099</v>
      </c>
      <c r="D186" s="2">
        <v>173071600</v>
      </c>
      <c r="E186" s="1">
        <v>146.501633</v>
      </c>
      <c r="F186" s="2">
        <v>3078300</v>
      </c>
      <c r="J186" s="29">
        <v>100.89165461513889</v>
      </c>
      <c r="L186" s="29">
        <v>155.35705503340319</v>
      </c>
      <c r="AA186" s="47">
        <f t="shared" si="4"/>
        <v>7.6752503100900496E-2</v>
      </c>
      <c r="AC186" s="47">
        <f t="shared" si="4"/>
        <v>6.0445893005187094E-2</v>
      </c>
    </row>
    <row r="187" spans="1:29" x14ac:dyDescent="0.2">
      <c r="A187" s="3">
        <v>44048</v>
      </c>
      <c r="B187" s="37">
        <v>186</v>
      </c>
      <c r="C187" s="41">
        <v>109.675194</v>
      </c>
      <c r="D187" s="2">
        <v>121992000</v>
      </c>
      <c r="E187" s="1">
        <v>149.972015</v>
      </c>
      <c r="F187" s="2">
        <v>4181000</v>
      </c>
      <c r="J187" s="29">
        <v>101.2905444831738</v>
      </c>
      <c r="L187" s="29">
        <v>155.66135746457755</v>
      </c>
      <c r="AA187" s="47">
        <f t="shared" si="4"/>
        <v>7.6449826173329585E-2</v>
      </c>
      <c r="AC187" s="47">
        <f t="shared" si="4"/>
        <v>3.793602736202184E-2</v>
      </c>
    </row>
    <row r="188" spans="1:29" x14ac:dyDescent="0.2">
      <c r="A188" s="3">
        <v>44049</v>
      </c>
      <c r="B188" s="37">
        <v>187</v>
      </c>
      <c r="C188" s="41">
        <v>113.501678</v>
      </c>
      <c r="D188" s="2">
        <v>202428800</v>
      </c>
      <c r="E188" s="1">
        <v>151.72210699999999</v>
      </c>
      <c r="F188" s="2">
        <v>2502700</v>
      </c>
      <c r="J188" s="29">
        <v>101.6894343512087</v>
      </c>
      <c r="L188" s="29">
        <v>155.96565989575188</v>
      </c>
      <c r="AA188" s="47">
        <f t="shared" si="4"/>
        <v>0.10407109266517887</v>
      </c>
      <c r="AC188" s="47">
        <f t="shared" si="4"/>
        <v>2.7969245745788976E-2</v>
      </c>
    </row>
    <row r="189" spans="1:29" x14ac:dyDescent="0.2">
      <c r="A189" s="3">
        <v>44050</v>
      </c>
      <c r="B189" s="37">
        <v>188</v>
      </c>
      <c r="C189" s="41">
        <v>110.92113500000001</v>
      </c>
      <c r="D189" s="2">
        <v>198045600</v>
      </c>
      <c r="E189" s="1">
        <v>154.23788500000001</v>
      </c>
      <c r="F189" s="2">
        <v>2519500</v>
      </c>
      <c r="J189" s="29">
        <v>102.08832421924362</v>
      </c>
      <c r="L189" s="29">
        <v>156.26996232692625</v>
      </c>
      <c r="AA189" s="47">
        <f t="shared" si="4"/>
        <v>7.9631449685007183E-2</v>
      </c>
      <c r="AC189" s="47">
        <f t="shared" si="4"/>
        <v>1.3174955860722816E-2</v>
      </c>
    </row>
    <row r="190" spans="1:29" x14ac:dyDescent="0.2">
      <c r="A190" s="3">
        <v>44053</v>
      </c>
      <c r="B190" s="37">
        <v>189</v>
      </c>
      <c r="C190" s="41">
        <v>112.533356</v>
      </c>
      <c r="D190" s="2">
        <v>212403600</v>
      </c>
      <c r="E190" s="1">
        <v>158.53358499999999</v>
      </c>
      <c r="F190" s="2">
        <v>2858800</v>
      </c>
      <c r="J190" s="29">
        <v>102.48721408727853</v>
      </c>
      <c r="L190" s="29">
        <v>156.57426475810058</v>
      </c>
      <c r="AA190" s="47">
        <f t="shared" si="4"/>
        <v>8.9272570105538018E-2</v>
      </c>
      <c r="AC190" s="47">
        <f t="shared" si="4"/>
        <v>1.2359023117400678E-2</v>
      </c>
    </row>
    <row r="191" spans="1:29" x14ac:dyDescent="0.2">
      <c r="A191" s="3">
        <v>44054</v>
      </c>
      <c r="B191" s="37">
        <v>190</v>
      </c>
      <c r="C191" s="41">
        <v>109.186623</v>
      </c>
      <c r="D191" s="2">
        <v>187902400</v>
      </c>
      <c r="E191" s="1">
        <v>159.378815</v>
      </c>
      <c r="F191" s="2">
        <v>3773700</v>
      </c>
      <c r="J191" s="29">
        <v>102.88610395531344</v>
      </c>
      <c r="L191" s="29">
        <v>156.87856718927495</v>
      </c>
      <c r="AA191" s="47">
        <f t="shared" si="4"/>
        <v>5.7704129604654528E-2</v>
      </c>
      <c r="AC191" s="47">
        <f t="shared" si="4"/>
        <v>1.5687453886045373E-2</v>
      </c>
    </row>
    <row r="192" spans="1:29" x14ac:dyDescent="0.2">
      <c r="A192" s="3">
        <v>44055</v>
      </c>
      <c r="B192" s="37">
        <v>191</v>
      </c>
      <c r="C192" s="41">
        <v>112.815369</v>
      </c>
      <c r="D192" s="2">
        <v>165944800</v>
      </c>
      <c r="E192" s="1">
        <v>159.16999799999999</v>
      </c>
      <c r="F192" s="2">
        <v>2670100</v>
      </c>
      <c r="J192" s="29">
        <v>103.28499382334834</v>
      </c>
      <c r="L192" s="29">
        <v>157.18286962044931</v>
      </c>
      <c r="AA192" s="47">
        <f t="shared" si="4"/>
        <v>8.4477631559682784E-2</v>
      </c>
      <c r="AC192" s="47">
        <f t="shared" si="4"/>
        <v>1.248431491185093E-2</v>
      </c>
    </row>
    <row r="193" spans="1:29" x14ac:dyDescent="0.2">
      <c r="A193" s="3">
        <v>44056</v>
      </c>
      <c r="B193" s="37">
        <v>192</v>
      </c>
      <c r="C193" s="41">
        <v>114.81192</v>
      </c>
      <c r="D193" s="2">
        <v>210082000</v>
      </c>
      <c r="E193" s="1">
        <v>158.979996</v>
      </c>
      <c r="F193" s="2">
        <v>2574900</v>
      </c>
      <c r="J193" s="29">
        <v>103.68388369138326</v>
      </c>
      <c r="L193" s="29">
        <v>157.48717205162365</v>
      </c>
      <c r="AA193" s="47">
        <f t="shared" si="4"/>
        <v>9.6924050295620373E-2</v>
      </c>
      <c r="AC193" s="47">
        <f t="shared" si="4"/>
        <v>9.3900112337174466E-3</v>
      </c>
    </row>
    <row r="194" spans="1:29" x14ac:dyDescent="0.2">
      <c r="A194" s="3">
        <v>44057</v>
      </c>
      <c r="B194" s="37">
        <v>193</v>
      </c>
      <c r="C194" s="41">
        <v>114.709602</v>
      </c>
      <c r="D194" s="2">
        <v>165565200</v>
      </c>
      <c r="E194" s="1">
        <v>160.279999</v>
      </c>
      <c r="F194" s="2">
        <v>2844700</v>
      </c>
      <c r="J194" s="29">
        <v>104.08277355941817</v>
      </c>
      <c r="L194" s="29">
        <v>157.79147448279801</v>
      </c>
      <c r="AA194" s="47">
        <f t="shared" si="4"/>
        <v>9.2641141241008154E-2</v>
      </c>
      <c r="AC194" s="47">
        <f t="shared" si="4"/>
        <v>1.5526107641178578E-2</v>
      </c>
    </row>
    <row r="195" spans="1:29" x14ac:dyDescent="0.2">
      <c r="A195" s="3">
        <v>44060</v>
      </c>
      <c r="B195" s="37">
        <v>194</v>
      </c>
      <c r="C195" s="41">
        <v>114.41011</v>
      </c>
      <c r="D195" s="2">
        <v>119561600</v>
      </c>
      <c r="E195" s="1">
        <v>158.759995</v>
      </c>
      <c r="F195" s="2">
        <v>2817200</v>
      </c>
      <c r="J195" s="29">
        <v>104.48166342745307</v>
      </c>
      <c r="L195" s="29">
        <v>158.09577691397237</v>
      </c>
      <c r="AA195" s="47">
        <f t="shared" si="4"/>
        <v>8.6779451331241014E-2</v>
      </c>
      <c r="AC195" s="47">
        <f t="shared" si="4"/>
        <v>4.1837875217093021E-3</v>
      </c>
    </row>
    <row r="196" spans="1:29" x14ac:dyDescent="0.2">
      <c r="A196" s="3">
        <v>44061</v>
      </c>
      <c r="B196" s="37">
        <v>195</v>
      </c>
      <c r="C196" s="41">
        <v>115.363472</v>
      </c>
      <c r="D196" s="2">
        <v>105633600</v>
      </c>
      <c r="E196" s="1">
        <v>157.38000500000001</v>
      </c>
      <c r="F196" s="2">
        <v>1869300</v>
      </c>
      <c r="J196" s="29">
        <v>104.88055329548799</v>
      </c>
      <c r="L196" s="29">
        <v>158.40007934514671</v>
      </c>
      <c r="AA196" s="47">
        <f t="shared" si="4"/>
        <v>9.086861311275389E-2</v>
      </c>
      <c r="AC196" s="47">
        <f t="shared" si="4"/>
        <v>6.4816006655146327E-3</v>
      </c>
    </row>
    <row r="197" spans="1:29" x14ac:dyDescent="0.2">
      <c r="A197" s="3">
        <v>44062</v>
      </c>
      <c r="B197" s="37">
        <v>196</v>
      </c>
      <c r="C197" s="41">
        <v>115.508217</v>
      </c>
      <c r="D197" s="2">
        <v>145538000</v>
      </c>
      <c r="E197" s="1">
        <v>156.85000600000001</v>
      </c>
      <c r="F197" s="2">
        <v>2098100</v>
      </c>
      <c r="J197" s="29">
        <v>105.2794431635229</v>
      </c>
      <c r="L197" s="29">
        <v>158.70438177632104</v>
      </c>
      <c r="AA197" s="47">
        <f t="shared" si="4"/>
        <v>8.8554512416005024E-2</v>
      </c>
      <c r="AC197" s="47">
        <f t="shared" si="4"/>
        <v>1.182260570854575E-2</v>
      </c>
    </row>
    <row r="198" spans="1:29" x14ac:dyDescent="0.2">
      <c r="A198" s="3">
        <v>44063</v>
      </c>
      <c r="B198" s="37">
        <v>197</v>
      </c>
      <c r="C198" s="41">
        <v>118.071297</v>
      </c>
      <c r="D198" s="2">
        <v>126907200</v>
      </c>
      <c r="E198" s="1">
        <v>156.16999799999999</v>
      </c>
      <c r="F198" s="2">
        <v>1600300</v>
      </c>
      <c r="J198" s="29">
        <v>105.67833303155781</v>
      </c>
      <c r="L198" s="29">
        <v>159.00868420749541</v>
      </c>
      <c r="AA198" s="47">
        <f t="shared" si="4"/>
        <v>0.1049616992726199</v>
      </c>
      <c r="AC198" s="47">
        <f t="shared" si="4"/>
        <v>1.8176898532683686E-2</v>
      </c>
    </row>
    <row r="199" spans="1:29" x14ac:dyDescent="0.2">
      <c r="A199" s="3">
        <v>44064</v>
      </c>
      <c r="B199" s="37">
        <v>198</v>
      </c>
      <c r="C199" s="41">
        <v>124.1558</v>
      </c>
      <c r="D199" s="2">
        <v>338054800</v>
      </c>
      <c r="E199" s="1">
        <v>157.5</v>
      </c>
      <c r="F199" s="2">
        <v>2507800</v>
      </c>
      <c r="J199" s="29">
        <v>106.07722289959271</v>
      </c>
      <c r="L199" s="29">
        <v>159.31298663866977</v>
      </c>
      <c r="AA199" s="47">
        <f t="shared" ref="AA199:AC253" si="5">ABS((C199 - J199) / C199)</f>
        <v>0.14561202215609167</v>
      </c>
      <c r="AC199" s="47">
        <f t="shared" si="5"/>
        <v>1.1511026277268381E-2</v>
      </c>
    </row>
    <row r="200" spans="1:29" x14ac:dyDescent="0.2">
      <c r="A200" s="3">
        <v>44067</v>
      </c>
      <c r="B200" s="37">
        <v>199</v>
      </c>
      <c r="C200" s="41">
        <v>125.640739</v>
      </c>
      <c r="D200" s="2">
        <v>345937600</v>
      </c>
      <c r="E200" s="1">
        <v>159.36999499999999</v>
      </c>
      <c r="F200" s="2">
        <v>2087000</v>
      </c>
      <c r="J200" s="29">
        <v>106.47611276762763</v>
      </c>
      <c r="L200" s="29">
        <v>159.61728906984411</v>
      </c>
      <c r="AA200" s="47">
        <f t="shared" si="5"/>
        <v>0.15253512821484097</v>
      </c>
      <c r="AC200" s="47">
        <f t="shared" si="5"/>
        <v>1.5516977950844285E-3</v>
      </c>
    </row>
    <row r="201" spans="1:29" x14ac:dyDescent="0.2">
      <c r="A201" s="3">
        <v>44068</v>
      </c>
      <c r="B201" s="37">
        <v>200</v>
      </c>
      <c r="C201" s="41">
        <v>124.610016</v>
      </c>
      <c r="D201" s="2">
        <v>211495600</v>
      </c>
      <c r="E201" s="1">
        <v>164.529999</v>
      </c>
      <c r="F201" s="2">
        <v>7400500</v>
      </c>
      <c r="J201" s="29">
        <v>106.87500263566254</v>
      </c>
      <c r="L201" s="29">
        <v>159.92159150101847</v>
      </c>
      <c r="AA201" s="47">
        <f t="shared" si="5"/>
        <v>0.14232414001405361</v>
      </c>
      <c r="AC201" s="47">
        <f t="shared" si="5"/>
        <v>2.8009527301957469E-2</v>
      </c>
    </row>
    <row r="202" spans="1:29" x14ac:dyDescent="0.2">
      <c r="A202" s="3">
        <v>44069</v>
      </c>
      <c r="B202" s="37">
        <v>201</v>
      </c>
      <c r="C202" s="41">
        <v>126.304596</v>
      </c>
      <c r="D202" s="2">
        <v>163022400</v>
      </c>
      <c r="E202" s="1">
        <v>165.30999800000001</v>
      </c>
      <c r="F202" s="2">
        <v>3466600</v>
      </c>
      <c r="J202" s="29">
        <v>107.27389250369744</v>
      </c>
      <c r="L202" s="29">
        <v>160.22589393219283</v>
      </c>
      <c r="AA202" s="47">
        <f t="shared" si="5"/>
        <v>0.15067308790808026</v>
      </c>
      <c r="AC202" s="47">
        <f t="shared" si="5"/>
        <v>3.0754970233604229E-2</v>
      </c>
    </row>
    <row r="203" spans="1:29" x14ac:dyDescent="0.2">
      <c r="A203" s="3">
        <v>44070</v>
      </c>
      <c r="B203" s="37">
        <v>202</v>
      </c>
      <c r="C203" s="41">
        <v>124.794701</v>
      </c>
      <c r="D203" s="2">
        <v>155552400</v>
      </c>
      <c r="E203" s="1">
        <v>165.990005</v>
      </c>
      <c r="F203" s="2">
        <v>4281100</v>
      </c>
      <c r="J203" s="29">
        <v>107.67278237173235</v>
      </c>
      <c r="L203" s="29">
        <v>160.53019636336717</v>
      </c>
      <c r="AA203" s="47">
        <f t="shared" si="5"/>
        <v>0.13720068633577359</v>
      </c>
      <c r="AC203" s="47">
        <f t="shared" si="5"/>
        <v>3.289239395247219E-2</v>
      </c>
    </row>
    <row r="204" spans="1:29" x14ac:dyDescent="0.2">
      <c r="A204" s="3">
        <v>44071</v>
      </c>
      <c r="B204" s="37">
        <v>203</v>
      </c>
      <c r="C204" s="41">
        <v>124.592552</v>
      </c>
      <c r="D204" s="2">
        <v>187630000</v>
      </c>
      <c r="E204" s="1">
        <v>168.38000500000001</v>
      </c>
      <c r="F204" s="2">
        <v>13011800</v>
      </c>
      <c r="J204" s="29">
        <v>108.07167223976727</v>
      </c>
      <c r="L204" s="29">
        <v>160.83449879454153</v>
      </c>
      <c r="AA204" s="47">
        <f t="shared" si="5"/>
        <v>0.13259925649675056</v>
      </c>
      <c r="AC204" s="47">
        <f t="shared" si="5"/>
        <v>4.4812364778457389E-2</v>
      </c>
    </row>
    <row r="205" spans="1:29" x14ac:dyDescent="0.2">
      <c r="A205" s="3">
        <v>44074</v>
      </c>
      <c r="B205" s="37">
        <v>204</v>
      </c>
      <c r="C205" s="41">
        <v>128.81774899999999</v>
      </c>
      <c r="D205" s="2">
        <v>225702700</v>
      </c>
      <c r="E205" s="1">
        <v>165.550003</v>
      </c>
      <c r="F205" s="2">
        <v>4561900</v>
      </c>
      <c r="J205" s="29">
        <v>108.47056210780218</v>
      </c>
      <c r="L205" s="29">
        <v>161.13880122571587</v>
      </c>
      <c r="AA205" s="47">
        <f t="shared" si="5"/>
        <v>0.15795328710640497</v>
      </c>
      <c r="AC205" s="47">
        <f t="shared" si="5"/>
        <v>2.6645736601310345E-2</v>
      </c>
    </row>
    <row r="206" spans="1:29" x14ac:dyDescent="0.2">
      <c r="A206" s="3">
        <v>44075</v>
      </c>
      <c r="B206" s="37">
        <v>205</v>
      </c>
      <c r="C206" s="41">
        <v>133.94889800000001</v>
      </c>
      <c r="D206" s="2">
        <v>152470100</v>
      </c>
      <c r="E206" s="1">
        <v>167.970001</v>
      </c>
      <c r="F206" s="2">
        <v>3975100</v>
      </c>
      <c r="J206" s="29">
        <v>108.86945197583708</v>
      </c>
      <c r="L206" s="29">
        <v>161.44310365689023</v>
      </c>
      <c r="AA206" s="47">
        <f t="shared" si="5"/>
        <v>0.18723144720580628</v>
      </c>
      <c r="AC206" s="47">
        <f t="shared" si="5"/>
        <v>3.8857518034483826E-2</v>
      </c>
    </row>
    <row r="207" spans="1:29" x14ac:dyDescent="0.2">
      <c r="A207" s="3">
        <v>44076</v>
      </c>
      <c r="B207" s="37">
        <v>206</v>
      </c>
      <c r="C207" s="41">
        <v>131.17369099999999</v>
      </c>
      <c r="D207" s="2">
        <v>200119000</v>
      </c>
      <c r="E207" s="1">
        <v>172.470001</v>
      </c>
      <c r="F207" s="2">
        <v>4111900</v>
      </c>
      <c r="J207" s="29">
        <v>109.26834184387199</v>
      </c>
      <c r="L207" s="29">
        <v>161.74740608806457</v>
      </c>
      <c r="AA207" s="47">
        <f t="shared" si="5"/>
        <v>0.16699498953740655</v>
      </c>
      <c r="AC207" s="47">
        <f t="shared" si="5"/>
        <v>6.2170782453555104E-2</v>
      </c>
    </row>
    <row r="208" spans="1:29" x14ac:dyDescent="0.2">
      <c r="A208" s="3">
        <v>44077</v>
      </c>
      <c r="B208" s="37">
        <v>207</v>
      </c>
      <c r="C208" s="41">
        <v>120.671806</v>
      </c>
      <c r="D208" s="2">
        <v>257599600</v>
      </c>
      <c r="E208" s="1">
        <v>166.300003</v>
      </c>
      <c r="F208" s="2">
        <v>3527700</v>
      </c>
      <c r="J208" s="29">
        <v>109.66723171190691</v>
      </c>
      <c r="L208" s="29">
        <v>162.05170851923893</v>
      </c>
      <c r="AA208" s="47">
        <f t="shared" si="5"/>
        <v>9.1194245390618378E-2</v>
      </c>
      <c r="AC208" s="47">
        <f t="shared" si="5"/>
        <v>2.5545967553356419E-2</v>
      </c>
    </row>
    <row r="209" spans="1:29" x14ac:dyDescent="0.2">
      <c r="A209" s="3">
        <v>44078</v>
      </c>
      <c r="B209" s="37">
        <v>208</v>
      </c>
      <c r="C209" s="41">
        <v>120.751671</v>
      </c>
      <c r="D209" s="2">
        <v>332607200</v>
      </c>
      <c r="E209" s="1">
        <v>166.69000199999999</v>
      </c>
      <c r="F209" s="2">
        <v>3326500</v>
      </c>
      <c r="J209" s="29">
        <v>110.06612157994182</v>
      </c>
      <c r="L209" s="29">
        <v>162.35601095041329</v>
      </c>
      <c r="AA209" s="47">
        <f t="shared" si="5"/>
        <v>8.849193830251989E-2</v>
      </c>
      <c r="AC209" s="47">
        <f t="shared" si="5"/>
        <v>2.6000305942684557E-2</v>
      </c>
    </row>
    <row r="210" spans="1:29" x14ac:dyDescent="0.2">
      <c r="A210" s="3">
        <v>44082</v>
      </c>
      <c r="B210" s="37">
        <v>209</v>
      </c>
      <c r="C210" s="41">
        <v>112.625694</v>
      </c>
      <c r="D210" s="2">
        <v>231366600</v>
      </c>
      <c r="E210" s="1">
        <v>164.270004</v>
      </c>
      <c r="F210" s="2">
        <v>2796800</v>
      </c>
      <c r="J210" s="29">
        <v>110.46501144797672</v>
      </c>
      <c r="L210" s="29">
        <v>162.66031338158763</v>
      </c>
      <c r="AA210" s="47">
        <f t="shared" si="5"/>
        <v>1.9184632522870622E-2</v>
      </c>
      <c r="AC210" s="47">
        <f t="shared" si="5"/>
        <v>9.7990538699467764E-3</v>
      </c>
    </row>
    <row r="211" spans="1:29" x14ac:dyDescent="0.2">
      <c r="A211" s="3">
        <v>44083</v>
      </c>
      <c r="B211" s="37">
        <v>210</v>
      </c>
      <c r="C211" s="41">
        <v>117.117943</v>
      </c>
      <c r="D211" s="2">
        <v>176940500</v>
      </c>
      <c r="E211" s="1">
        <v>165.75</v>
      </c>
      <c r="F211" s="2">
        <v>2807500</v>
      </c>
      <c r="J211" s="29">
        <v>110.86390131601163</v>
      </c>
      <c r="L211" s="29">
        <v>162.96461581276199</v>
      </c>
      <c r="AA211" s="47">
        <f t="shared" si="5"/>
        <v>5.3399517817593174E-2</v>
      </c>
      <c r="AC211" s="47">
        <f t="shared" si="5"/>
        <v>1.6804731144724035E-2</v>
      </c>
    </row>
    <row r="212" spans="1:29" x14ac:dyDescent="0.2">
      <c r="A212" s="3">
        <v>44084</v>
      </c>
      <c r="B212" s="37">
        <v>211</v>
      </c>
      <c r="C212" s="41">
        <v>113.29454</v>
      </c>
      <c r="D212" s="2">
        <v>182274400</v>
      </c>
      <c r="E212" s="1">
        <v>164.270004</v>
      </c>
      <c r="F212" s="2">
        <v>2814900</v>
      </c>
      <c r="J212" s="29">
        <v>111.26279118404655</v>
      </c>
      <c r="L212" s="29">
        <v>163.26891824393635</v>
      </c>
      <c r="AA212" s="47">
        <f t="shared" si="5"/>
        <v>1.793333390959043E-2</v>
      </c>
      <c r="AC212" s="47">
        <f t="shared" si="5"/>
        <v>6.0941482418399723E-3</v>
      </c>
    </row>
    <row r="213" spans="1:29" x14ac:dyDescent="0.2">
      <c r="A213" s="3">
        <v>44085</v>
      </c>
      <c r="B213" s="37">
        <v>212</v>
      </c>
      <c r="C213" s="41">
        <v>111.807106</v>
      </c>
      <c r="D213" s="2">
        <v>180860300</v>
      </c>
      <c r="E213" s="1">
        <v>166.449997</v>
      </c>
      <c r="F213" s="2">
        <v>2116700</v>
      </c>
      <c r="J213" s="29">
        <v>111.66168105208145</v>
      </c>
      <c r="L213" s="29">
        <v>163.57322067511069</v>
      </c>
      <c r="AA213" s="47">
        <f t="shared" si="5"/>
        <v>1.3006771494341004E-3</v>
      </c>
      <c r="AC213" s="47">
        <f t="shared" si="5"/>
        <v>1.7283126324654161E-2</v>
      </c>
    </row>
    <row r="214" spans="1:29" x14ac:dyDescent="0.2">
      <c r="A214" s="3">
        <v>44088</v>
      </c>
      <c r="B214" s="37">
        <v>213</v>
      </c>
      <c r="C214" s="41">
        <v>115.161316</v>
      </c>
      <c r="D214" s="2">
        <v>140150100</v>
      </c>
      <c r="E214" s="1">
        <v>168.470001</v>
      </c>
      <c r="F214" s="2">
        <v>2134000</v>
      </c>
      <c r="J214" s="29">
        <v>112.06057092011636</v>
      </c>
      <c r="L214" s="29">
        <v>163.87752310628503</v>
      </c>
      <c r="AA214" s="47">
        <f t="shared" si="5"/>
        <v>2.6925231384848342E-2</v>
      </c>
      <c r="AC214" s="47">
        <f t="shared" si="5"/>
        <v>2.7259914919303473E-2</v>
      </c>
    </row>
    <row r="215" spans="1:29" x14ac:dyDescent="0.2">
      <c r="A215" s="3">
        <v>44089</v>
      </c>
      <c r="B215" s="37">
        <v>214</v>
      </c>
      <c r="C215" s="41">
        <v>115.34101099999999</v>
      </c>
      <c r="D215" s="2">
        <v>184642000</v>
      </c>
      <c r="E215" s="1">
        <v>168.300003</v>
      </c>
      <c r="F215" s="2">
        <v>1851200</v>
      </c>
      <c r="J215" s="29">
        <v>112.45946078815128</v>
      </c>
      <c r="L215" s="29">
        <v>164.18182553745939</v>
      </c>
      <c r="AA215" s="47">
        <f t="shared" si="5"/>
        <v>2.498287631490172E-2</v>
      </c>
      <c r="AC215" s="47">
        <f t="shared" si="5"/>
        <v>2.4469265532577649E-2</v>
      </c>
    </row>
    <row r="216" spans="1:29" x14ac:dyDescent="0.2">
      <c r="A216" s="3">
        <v>44090</v>
      </c>
      <c r="B216" s="37">
        <v>215</v>
      </c>
      <c r="C216" s="41">
        <v>111.936882</v>
      </c>
      <c r="D216" s="2">
        <v>154679000</v>
      </c>
      <c r="E216" s="1">
        <v>170</v>
      </c>
      <c r="F216" s="2">
        <v>3152000</v>
      </c>
      <c r="J216" s="29">
        <v>112.85835065618619</v>
      </c>
      <c r="L216" s="29">
        <v>164.48612796863375</v>
      </c>
      <c r="AA216" s="47">
        <f t="shared" si="5"/>
        <v>8.2320379103126388E-3</v>
      </c>
      <c r="AC216" s="47">
        <f t="shared" si="5"/>
        <v>3.2434541360977925E-2</v>
      </c>
    </row>
    <row r="217" spans="1:29" x14ac:dyDescent="0.2">
      <c r="A217" s="3">
        <v>44091</v>
      </c>
      <c r="B217" s="37">
        <v>216</v>
      </c>
      <c r="C217" s="41">
        <v>110.149963</v>
      </c>
      <c r="D217" s="2">
        <v>178011000</v>
      </c>
      <c r="E217" s="1">
        <v>170.33999600000001</v>
      </c>
      <c r="F217" s="2">
        <v>2661400</v>
      </c>
      <c r="J217" s="29">
        <v>113.25724052422109</v>
      </c>
      <c r="L217" s="29">
        <v>164.79043039980809</v>
      </c>
      <c r="AA217" s="47">
        <f t="shared" si="5"/>
        <v>2.820951945504593E-2</v>
      </c>
      <c r="AC217" s="47">
        <f t="shared" si="5"/>
        <v>3.2579345605901769E-2</v>
      </c>
    </row>
    <row r="218" spans="1:29" x14ac:dyDescent="0.2">
      <c r="A218" s="3">
        <v>44092</v>
      </c>
      <c r="B218" s="37">
        <v>217</v>
      </c>
      <c r="C218" s="41">
        <v>106.655991</v>
      </c>
      <c r="D218" s="2">
        <v>287104900</v>
      </c>
      <c r="E218" s="1">
        <v>168.699997</v>
      </c>
      <c r="F218" s="2">
        <v>4908000</v>
      </c>
      <c r="J218" s="29">
        <v>113.656130392256</v>
      </c>
      <c r="L218" s="29">
        <v>165.09473283098245</v>
      </c>
      <c r="AA218" s="47">
        <f t="shared" si="5"/>
        <v>6.5632875627736675E-2</v>
      </c>
      <c r="AC218" s="47">
        <f t="shared" si="5"/>
        <v>2.1370860895851378E-2</v>
      </c>
    </row>
    <row r="219" spans="1:29" x14ac:dyDescent="0.2">
      <c r="A219" s="3">
        <v>44095</v>
      </c>
      <c r="B219" s="37">
        <v>218</v>
      </c>
      <c r="C219" s="41">
        <v>109.890411</v>
      </c>
      <c r="D219" s="2">
        <v>195713800</v>
      </c>
      <c r="E219" s="1">
        <v>161.36999499999999</v>
      </c>
      <c r="F219" s="2">
        <v>4459600</v>
      </c>
      <c r="J219" s="29">
        <v>114.05502026029092</v>
      </c>
      <c r="L219" s="29">
        <v>165.39903526215681</v>
      </c>
      <c r="AA219" s="47">
        <f t="shared" si="5"/>
        <v>3.7897840424774794E-2</v>
      </c>
      <c r="AC219" s="47">
        <f t="shared" si="5"/>
        <v>2.4967716347495866E-2</v>
      </c>
    </row>
    <row r="220" spans="1:29" x14ac:dyDescent="0.2">
      <c r="A220" s="3">
        <v>44096</v>
      </c>
      <c r="B220" s="37">
        <v>219</v>
      </c>
      <c r="C220" s="41">
        <v>111.61743199999999</v>
      </c>
      <c r="D220" s="2">
        <v>183055400</v>
      </c>
      <c r="E220" s="1">
        <v>162.679993</v>
      </c>
      <c r="F220" s="2">
        <v>2501000</v>
      </c>
      <c r="J220" s="29">
        <v>114.45391012832582</v>
      </c>
      <c r="L220" s="29">
        <v>165.70333769333115</v>
      </c>
      <c r="AA220" s="47">
        <f t="shared" si="5"/>
        <v>2.5412501233013699E-2</v>
      </c>
      <c r="AC220" s="47">
        <f t="shared" si="5"/>
        <v>1.8584612880645713E-2</v>
      </c>
    </row>
    <row r="221" spans="1:29" x14ac:dyDescent="0.2">
      <c r="A221" s="3">
        <v>44097</v>
      </c>
      <c r="B221" s="37">
        <v>220</v>
      </c>
      <c r="C221" s="41">
        <v>106.935509</v>
      </c>
      <c r="D221" s="2">
        <v>150718700</v>
      </c>
      <c r="E221" s="1">
        <v>158.78999300000001</v>
      </c>
      <c r="F221" s="2">
        <v>2507600</v>
      </c>
      <c r="J221" s="29">
        <v>114.85279999636073</v>
      </c>
      <c r="L221" s="29">
        <v>166.00764012450551</v>
      </c>
      <c r="AA221" s="47">
        <f t="shared" si="5"/>
        <v>7.4037997952211873E-2</v>
      </c>
      <c r="AC221" s="47">
        <f t="shared" si="5"/>
        <v>4.5454042714804473E-2</v>
      </c>
    </row>
    <row r="222" spans="1:29" x14ac:dyDescent="0.2">
      <c r="A222" s="3">
        <v>44098</v>
      </c>
      <c r="B222" s="37">
        <v>221</v>
      </c>
      <c r="C222" s="41">
        <v>108.033615</v>
      </c>
      <c r="D222" s="2">
        <v>167743300</v>
      </c>
      <c r="E222" s="1">
        <v>158.759995</v>
      </c>
      <c r="F222" s="2">
        <v>2238300</v>
      </c>
      <c r="J222" s="29">
        <v>115.25168986439564</v>
      </c>
      <c r="L222" s="29">
        <v>166.31194255567988</v>
      </c>
      <c r="AA222" s="47">
        <f t="shared" si="5"/>
        <v>6.681323090406302E-2</v>
      </c>
      <c r="AC222" s="47">
        <f t="shared" si="5"/>
        <v>4.7568328253473888E-2</v>
      </c>
    </row>
    <row r="223" spans="1:29" x14ac:dyDescent="0.2">
      <c r="A223" s="3">
        <v>44099</v>
      </c>
      <c r="B223" s="37">
        <v>222</v>
      </c>
      <c r="C223" s="41">
        <v>112.086624</v>
      </c>
      <c r="D223" s="2">
        <v>149981400</v>
      </c>
      <c r="E223" s="1">
        <v>161.490005</v>
      </c>
      <c r="F223" s="2">
        <v>2593900</v>
      </c>
      <c r="J223" s="29">
        <v>115.65057973243056</v>
      </c>
      <c r="L223" s="29">
        <v>166.61624498685421</v>
      </c>
      <c r="AA223" s="47">
        <f t="shared" si="5"/>
        <v>3.1796441049295562E-2</v>
      </c>
      <c r="AC223" s="47">
        <f t="shared" si="5"/>
        <v>3.1743388619340347E-2</v>
      </c>
    </row>
    <row r="224" spans="1:29" x14ac:dyDescent="0.2">
      <c r="A224" s="3">
        <v>44102</v>
      </c>
      <c r="B224" s="37">
        <v>223</v>
      </c>
      <c r="C224" s="41">
        <v>114.76200900000001</v>
      </c>
      <c r="D224" s="2">
        <v>137672400</v>
      </c>
      <c r="E224" s="1">
        <v>164.63999899999999</v>
      </c>
      <c r="F224" s="2">
        <v>2512600</v>
      </c>
      <c r="J224" s="29">
        <v>116.04946960046546</v>
      </c>
      <c r="L224" s="29">
        <v>166.92054741802855</v>
      </c>
      <c r="AA224" s="47">
        <f t="shared" si="5"/>
        <v>1.1218526162830166E-2</v>
      </c>
      <c r="AC224" s="47">
        <f t="shared" si="5"/>
        <v>1.3851727598884152E-2</v>
      </c>
    </row>
    <row r="225" spans="1:29" x14ac:dyDescent="0.2">
      <c r="A225" s="3">
        <v>44103</v>
      </c>
      <c r="B225" s="37">
        <v>224</v>
      </c>
      <c r="C225" s="41">
        <v>113.893501</v>
      </c>
      <c r="D225" s="2">
        <v>99382200</v>
      </c>
      <c r="E225" s="1">
        <v>164.509995</v>
      </c>
      <c r="F225" s="2">
        <v>2169300</v>
      </c>
      <c r="J225" s="29">
        <v>116.44835946850037</v>
      </c>
      <c r="L225" s="29">
        <v>167.22484984920291</v>
      </c>
      <c r="AA225" s="47">
        <f t="shared" si="5"/>
        <v>2.2431995206648098E-2</v>
      </c>
      <c r="AC225" s="47">
        <f t="shared" si="5"/>
        <v>1.6502674194372857E-2</v>
      </c>
    </row>
    <row r="226" spans="1:29" x14ac:dyDescent="0.2">
      <c r="A226" s="3">
        <v>44104</v>
      </c>
      <c r="B226" s="37">
        <v>225</v>
      </c>
      <c r="C226" s="41">
        <v>115.610542</v>
      </c>
      <c r="D226" s="2">
        <v>142675200</v>
      </c>
      <c r="E226" s="1">
        <v>164.61000100000001</v>
      </c>
      <c r="F226" s="2">
        <v>2883400</v>
      </c>
      <c r="J226" s="29">
        <v>116.84724933653528</v>
      </c>
      <c r="L226" s="29">
        <v>167.52915228037728</v>
      </c>
      <c r="AA226" s="47">
        <f t="shared" si="5"/>
        <v>1.0697184834020495E-2</v>
      </c>
      <c r="AC226" s="47">
        <f t="shared" si="5"/>
        <v>1.7733741951543175E-2</v>
      </c>
    </row>
    <row r="227" spans="1:29" x14ac:dyDescent="0.2">
      <c r="A227" s="3">
        <v>44105</v>
      </c>
      <c r="B227" s="37">
        <v>226</v>
      </c>
      <c r="C227" s="41">
        <v>116.58886</v>
      </c>
      <c r="D227" s="2">
        <v>116120400</v>
      </c>
      <c r="E227" s="1">
        <v>163.679993</v>
      </c>
      <c r="F227" s="2">
        <v>2409300</v>
      </c>
      <c r="J227" s="29">
        <v>117.24613920457018</v>
      </c>
      <c r="L227" s="29">
        <v>167.83345471155161</v>
      </c>
      <c r="AA227" s="47">
        <f t="shared" si="5"/>
        <v>5.6375815371227352E-3</v>
      </c>
      <c r="AC227" s="47">
        <f t="shared" si="5"/>
        <v>2.537550030046503E-2</v>
      </c>
    </row>
    <row r="228" spans="1:29" x14ac:dyDescent="0.2">
      <c r="A228" s="3">
        <v>44106</v>
      </c>
      <c r="B228" s="37">
        <v>227</v>
      </c>
      <c r="C228" s="41">
        <v>112.82534800000001</v>
      </c>
      <c r="D228" s="2">
        <v>144712000</v>
      </c>
      <c r="E228" s="1">
        <v>165.61000100000001</v>
      </c>
      <c r="F228" s="2">
        <v>2339900</v>
      </c>
      <c r="J228" s="29">
        <v>117.6450290726051</v>
      </c>
      <c r="L228" s="29">
        <v>168.13775714272597</v>
      </c>
      <c r="AA228" s="47">
        <f t="shared" si="5"/>
        <v>4.2718069636311626E-2</v>
      </c>
      <c r="AC228" s="47">
        <f t="shared" si="5"/>
        <v>1.526330612561232E-2</v>
      </c>
    </row>
    <row r="229" spans="1:29" x14ac:dyDescent="0.2">
      <c r="A229" s="3">
        <v>44109</v>
      </c>
      <c r="B229" s="37">
        <v>228</v>
      </c>
      <c r="C229" s="41">
        <v>116.29935500000001</v>
      </c>
      <c r="D229" s="2">
        <v>106243800</v>
      </c>
      <c r="E229" s="1">
        <v>168.720001</v>
      </c>
      <c r="F229" s="2">
        <v>1750000</v>
      </c>
      <c r="J229" s="29">
        <v>118.04391894064001</v>
      </c>
      <c r="L229" s="29">
        <v>168.44205957390034</v>
      </c>
      <c r="AA229" s="47">
        <f t="shared" si="5"/>
        <v>1.5000632984078081E-2</v>
      </c>
      <c r="AC229" s="47">
        <f t="shared" si="5"/>
        <v>1.6473531558339599E-3</v>
      </c>
    </row>
    <row r="230" spans="1:29" x14ac:dyDescent="0.2">
      <c r="A230" s="3">
        <v>44110</v>
      </c>
      <c r="B230" s="37">
        <v>229</v>
      </c>
      <c r="C230" s="41">
        <v>112.96511099999999</v>
      </c>
      <c r="D230" s="2">
        <v>161498200</v>
      </c>
      <c r="E230" s="1">
        <v>166.88999899999999</v>
      </c>
      <c r="F230" s="2">
        <v>2345800</v>
      </c>
      <c r="J230" s="29">
        <v>118.44280880867493</v>
      </c>
      <c r="L230" s="29">
        <v>168.74636200507467</v>
      </c>
      <c r="AA230" s="47">
        <f t="shared" si="5"/>
        <v>4.8490173294964786E-2</v>
      </c>
      <c r="AC230" s="47">
        <f t="shared" si="5"/>
        <v>1.112327291148635E-2</v>
      </c>
    </row>
    <row r="231" spans="1:29" x14ac:dyDescent="0.2">
      <c r="A231" s="3">
        <v>44111</v>
      </c>
      <c r="B231" s="37">
        <v>230</v>
      </c>
      <c r="C231" s="41">
        <v>114.881805</v>
      </c>
      <c r="D231" s="2">
        <v>96849000</v>
      </c>
      <c r="E231" s="1">
        <v>171.550003</v>
      </c>
      <c r="F231" s="2">
        <v>2030200</v>
      </c>
      <c r="J231" s="29">
        <v>118.84169867670983</v>
      </c>
      <c r="L231" s="29">
        <v>169.05066443624901</v>
      </c>
      <c r="AA231" s="47">
        <f t="shared" si="5"/>
        <v>3.4469284989993194E-2</v>
      </c>
      <c r="AC231" s="47">
        <f t="shared" si="5"/>
        <v>1.4569154882212365E-2</v>
      </c>
    </row>
    <row r="232" spans="1:29" x14ac:dyDescent="0.2">
      <c r="A232" s="3">
        <v>44112</v>
      </c>
      <c r="B232" s="37">
        <v>231</v>
      </c>
      <c r="C232" s="41">
        <v>114.77198799999999</v>
      </c>
      <c r="D232" s="2">
        <v>83477200</v>
      </c>
      <c r="E232" s="1">
        <v>173.779999</v>
      </c>
      <c r="F232" s="2">
        <v>1977900</v>
      </c>
      <c r="J232" s="29">
        <v>119.24058854474474</v>
      </c>
      <c r="L232" s="29">
        <v>169.3549668674234</v>
      </c>
      <c r="AA232" s="47">
        <f t="shared" si="5"/>
        <v>3.8934592164986688E-2</v>
      </c>
      <c r="AC232" s="47">
        <f t="shared" si="5"/>
        <v>2.5463414420761988E-2</v>
      </c>
    </row>
    <row r="233" spans="1:29" x14ac:dyDescent="0.2">
      <c r="A233" s="3">
        <v>44113</v>
      </c>
      <c r="B233" s="37">
        <v>232</v>
      </c>
      <c r="C233" s="41">
        <v>116.768547</v>
      </c>
      <c r="D233" s="2">
        <v>100506900</v>
      </c>
      <c r="E233" s="1">
        <v>174.38000500000001</v>
      </c>
      <c r="F233" s="2">
        <v>2636900</v>
      </c>
      <c r="J233" s="29">
        <v>119.63947841277965</v>
      </c>
      <c r="L233" s="29">
        <v>169.65926929859774</v>
      </c>
      <c r="AA233" s="47">
        <f t="shared" si="5"/>
        <v>2.4586513119664446E-2</v>
      </c>
      <c r="AC233" s="47">
        <f t="shared" si="5"/>
        <v>2.7071542413376327E-2</v>
      </c>
    </row>
    <row r="234" spans="1:29" x14ac:dyDescent="0.2">
      <c r="A234" s="3">
        <v>44116</v>
      </c>
      <c r="B234" s="37">
        <v>233</v>
      </c>
      <c r="C234" s="41">
        <v>124.18575300000001</v>
      </c>
      <c r="D234" s="2">
        <v>240226800</v>
      </c>
      <c r="E234" s="1">
        <v>175.36000100000001</v>
      </c>
      <c r="F234" s="2">
        <v>3396300</v>
      </c>
      <c r="J234" s="29">
        <v>120.03836828081455</v>
      </c>
      <c r="L234" s="29">
        <v>169.96357172977207</v>
      </c>
      <c r="AA234" s="47">
        <f t="shared" si="5"/>
        <v>3.3396622551263612E-2</v>
      </c>
      <c r="AC234" s="47">
        <f t="shared" si="5"/>
        <v>3.0773433162947693E-2</v>
      </c>
    </row>
    <row r="235" spans="1:29" x14ac:dyDescent="0.2">
      <c r="A235" s="3">
        <v>44117</v>
      </c>
      <c r="B235" s="37">
        <v>234</v>
      </c>
      <c r="C235" s="41">
        <v>120.891434</v>
      </c>
      <c r="D235" s="2">
        <v>262330500</v>
      </c>
      <c r="E235" s="1">
        <v>171.550003</v>
      </c>
      <c r="F235" s="2">
        <v>2315300</v>
      </c>
      <c r="J235" s="29">
        <v>120.43725814884947</v>
      </c>
      <c r="L235" s="29">
        <v>170.26787416094643</v>
      </c>
      <c r="AA235" s="47">
        <f t="shared" si="5"/>
        <v>3.7568902619728858E-3</v>
      </c>
      <c r="AC235" s="47">
        <f t="shared" si="5"/>
        <v>7.4737908285176183E-3</v>
      </c>
    </row>
    <row r="236" spans="1:29" x14ac:dyDescent="0.2">
      <c r="A236" s="3">
        <v>44118</v>
      </c>
      <c r="B236" s="37">
        <v>235</v>
      </c>
      <c r="C236" s="41">
        <v>120.98127700000001</v>
      </c>
      <c r="D236" s="2">
        <v>151062300</v>
      </c>
      <c r="E236" s="1">
        <v>173.470001</v>
      </c>
      <c r="F236" s="2">
        <v>2386400</v>
      </c>
      <c r="J236" s="29">
        <v>120.83614801688438</v>
      </c>
      <c r="L236" s="29">
        <v>170.5721765921208</v>
      </c>
      <c r="AA236" s="47">
        <f t="shared" si="5"/>
        <v>1.1995987041501135E-3</v>
      </c>
      <c r="AC236" s="47">
        <f t="shared" si="5"/>
        <v>1.6705046354840332E-2</v>
      </c>
    </row>
    <row r="237" spans="1:29" x14ac:dyDescent="0.2">
      <c r="A237" s="3">
        <v>44119</v>
      </c>
      <c r="B237" s="37">
        <v>236</v>
      </c>
      <c r="C237" s="41">
        <v>120.502106</v>
      </c>
      <c r="D237" s="2">
        <v>112559200</v>
      </c>
      <c r="E237" s="1">
        <v>172.61000100000001</v>
      </c>
      <c r="F237" s="2">
        <v>2436600</v>
      </c>
      <c r="J237" s="29">
        <v>121.23503788491929</v>
      </c>
      <c r="L237" s="29">
        <v>170.87647902329513</v>
      </c>
      <c r="AA237" s="47">
        <f t="shared" si="5"/>
        <v>6.0823159797663276E-3</v>
      </c>
      <c r="AC237" s="47">
        <f t="shared" si="5"/>
        <v>1.0042998474375064E-2</v>
      </c>
    </row>
    <row r="238" spans="1:29" x14ac:dyDescent="0.2">
      <c r="A238" s="3">
        <v>44120</v>
      </c>
      <c r="B238" s="37">
        <v>237</v>
      </c>
      <c r="C238" s="41">
        <v>118.81501</v>
      </c>
      <c r="D238" s="2">
        <v>115393800</v>
      </c>
      <c r="E238" s="1">
        <v>174.86000100000001</v>
      </c>
      <c r="F238" s="2">
        <v>3628800</v>
      </c>
      <c r="J238" s="29">
        <v>121.63392775295419</v>
      </c>
      <c r="L238" s="29">
        <v>171.1807814544695</v>
      </c>
      <c r="AA238" s="47">
        <f t="shared" si="5"/>
        <v>2.3725266302247437E-2</v>
      </c>
      <c r="AC238" s="47">
        <f t="shared" si="5"/>
        <v>2.1040944323971005E-2</v>
      </c>
    </row>
    <row r="239" spans="1:29" x14ac:dyDescent="0.2">
      <c r="A239" s="3">
        <v>44123</v>
      </c>
      <c r="B239" s="37">
        <v>238</v>
      </c>
      <c r="C239" s="41">
        <v>115.78025100000001</v>
      </c>
      <c r="D239" s="2">
        <v>120639300</v>
      </c>
      <c r="E239" s="1">
        <v>171.58999600000001</v>
      </c>
      <c r="F239" s="2">
        <v>2103500</v>
      </c>
      <c r="J239" s="29">
        <v>122.03281762098911</v>
      </c>
      <c r="L239" s="29">
        <v>171.48508388564386</v>
      </c>
      <c r="AA239" s="47">
        <f t="shared" si="5"/>
        <v>5.4003740421923074E-2</v>
      </c>
      <c r="AC239" s="47">
        <f t="shared" si="5"/>
        <v>6.1141160208520284E-4</v>
      </c>
    </row>
    <row r="240" spans="1:29" x14ac:dyDescent="0.2">
      <c r="A240" s="3">
        <v>44124</v>
      </c>
      <c r="B240" s="37">
        <v>239</v>
      </c>
      <c r="C240" s="41">
        <v>117.30761699999999</v>
      </c>
      <c r="D240" s="2">
        <v>124423700</v>
      </c>
      <c r="E240" s="1">
        <v>173.259995</v>
      </c>
      <c r="F240" s="2">
        <v>1580300</v>
      </c>
      <c r="J240" s="29">
        <v>122.43170748902402</v>
      </c>
      <c r="L240" s="29">
        <v>171.7893863168182</v>
      </c>
      <c r="AA240" s="47">
        <f t="shared" si="5"/>
        <v>4.3680799423485239E-2</v>
      </c>
      <c r="AC240" s="47">
        <f t="shared" si="5"/>
        <v>8.4878721321780502E-3</v>
      </c>
    </row>
    <row r="241" spans="1:29" x14ac:dyDescent="0.2">
      <c r="A241" s="3">
        <v>44125</v>
      </c>
      <c r="B241" s="37">
        <v>240</v>
      </c>
      <c r="C241" s="41">
        <v>116.668724</v>
      </c>
      <c r="D241" s="2">
        <v>89946000</v>
      </c>
      <c r="E241" s="1">
        <v>172.86999499999999</v>
      </c>
      <c r="F241" s="2">
        <v>1827000</v>
      </c>
      <c r="J241" s="29">
        <v>122.83059735705892</v>
      </c>
      <c r="L241" s="29">
        <v>172.09368874799253</v>
      </c>
      <c r="AA241" s="47">
        <f t="shared" si="5"/>
        <v>5.281512598919761E-2</v>
      </c>
      <c r="AC241" s="47">
        <f t="shared" si="5"/>
        <v>4.4906940155083506E-3</v>
      </c>
    </row>
    <row r="242" spans="1:29" x14ac:dyDescent="0.2">
      <c r="A242" s="3">
        <v>44126</v>
      </c>
      <c r="B242" s="37">
        <v>241</v>
      </c>
      <c r="C242" s="41">
        <v>115.55064400000001</v>
      </c>
      <c r="D242" s="2">
        <v>101988000</v>
      </c>
      <c r="E242" s="1">
        <v>176.85000600000001</v>
      </c>
      <c r="F242" s="2">
        <v>1882100</v>
      </c>
      <c r="J242" s="29">
        <v>123.22948722509383</v>
      </c>
      <c r="L242" s="29">
        <v>172.39799117916689</v>
      </c>
      <c r="AA242" s="47">
        <f t="shared" si="5"/>
        <v>6.6454352475039669E-2</v>
      </c>
      <c r="AC242" s="47">
        <f t="shared" si="5"/>
        <v>2.517395911670545E-2</v>
      </c>
    </row>
    <row r="243" spans="1:29" x14ac:dyDescent="0.2">
      <c r="A243" s="3">
        <v>44127</v>
      </c>
      <c r="B243" s="37">
        <v>242</v>
      </c>
      <c r="C243" s="41">
        <v>114.84187300000001</v>
      </c>
      <c r="D243" s="2">
        <v>82572600</v>
      </c>
      <c r="E243" s="1">
        <v>175.53999300000001</v>
      </c>
      <c r="F243" s="2">
        <v>1987900</v>
      </c>
      <c r="J243" s="29">
        <v>123.62837709312875</v>
      </c>
      <c r="L243" s="29">
        <v>172.70229361034126</v>
      </c>
      <c r="AA243" s="47">
        <f t="shared" si="5"/>
        <v>7.6509585429077251E-2</v>
      </c>
      <c r="AC243" s="47">
        <f t="shared" si="5"/>
        <v>1.6165543481927516E-2</v>
      </c>
    </row>
    <row r="244" spans="1:29" x14ac:dyDescent="0.2">
      <c r="A244" s="3">
        <v>44130</v>
      </c>
      <c r="B244" s="37">
        <v>243</v>
      </c>
      <c r="C244" s="41">
        <v>114.85185199999999</v>
      </c>
      <c r="D244" s="2">
        <v>111850700</v>
      </c>
      <c r="E244" s="1">
        <v>170.16999799999999</v>
      </c>
      <c r="F244" s="2">
        <v>2323700</v>
      </c>
      <c r="J244" s="29">
        <v>124.02726696116366</v>
      </c>
      <c r="L244" s="29">
        <v>173.00659604151559</v>
      </c>
      <c r="AA244" s="47">
        <f t="shared" si="5"/>
        <v>7.9889133709081753E-2</v>
      </c>
      <c r="AC244" s="47">
        <f t="shared" si="5"/>
        <v>1.6669201826726238E-2</v>
      </c>
    </row>
    <row r="245" spans="1:29" x14ac:dyDescent="0.2">
      <c r="A245" s="3">
        <v>44131</v>
      </c>
      <c r="B245" s="37">
        <v>244</v>
      </c>
      <c r="C245" s="41">
        <v>116.39917800000001</v>
      </c>
      <c r="D245" s="2">
        <v>92276800</v>
      </c>
      <c r="E245" s="1">
        <v>166.75</v>
      </c>
      <c r="F245" s="2">
        <v>2009300</v>
      </c>
      <c r="J245" s="29">
        <v>124.42615682919856</v>
      </c>
      <c r="L245" s="29">
        <v>173.31089847268996</v>
      </c>
      <c r="AA245" s="47">
        <f t="shared" si="5"/>
        <v>6.8960786211037975E-2</v>
      </c>
      <c r="AC245" s="47">
        <f t="shared" si="5"/>
        <v>3.9345717977151161E-2</v>
      </c>
    </row>
    <row r="246" spans="1:29" x14ac:dyDescent="0.2">
      <c r="A246" s="3">
        <v>44132</v>
      </c>
      <c r="B246" s="37">
        <v>245</v>
      </c>
      <c r="C246" s="41">
        <v>111.008476</v>
      </c>
      <c r="D246" s="2">
        <v>143937800</v>
      </c>
      <c r="E246" s="1">
        <v>161.16000399999999</v>
      </c>
      <c r="F246" s="2">
        <v>3233500</v>
      </c>
      <c r="J246" s="29">
        <v>124.82504669723347</v>
      </c>
      <c r="L246" s="29">
        <v>173.61520090386432</v>
      </c>
      <c r="AA246" s="47">
        <f t="shared" si="5"/>
        <v>0.12446410576101841</v>
      </c>
      <c r="AC246" s="47">
        <f t="shared" si="5"/>
        <v>7.7284664896535585E-2</v>
      </c>
    </row>
    <row r="247" spans="1:29" x14ac:dyDescent="0.2">
      <c r="A247" s="3">
        <v>44133</v>
      </c>
      <c r="B247" s="37">
        <v>246</v>
      </c>
      <c r="C247" s="41">
        <v>115.12138400000001</v>
      </c>
      <c r="D247" s="2">
        <v>146129200</v>
      </c>
      <c r="E247" s="1">
        <v>164.60000600000001</v>
      </c>
      <c r="F247" s="2">
        <v>3113600</v>
      </c>
      <c r="J247" s="29">
        <v>125.22393656526839</v>
      </c>
      <c r="L247" s="29">
        <v>173.91950333503866</v>
      </c>
      <c r="AA247" s="47">
        <f t="shared" si="5"/>
        <v>8.7755655936766555E-2</v>
      </c>
      <c r="AC247" s="47">
        <f t="shared" si="5"/>
        <v>5.6619058294801322E-2</v>
      </c>
    </row>
    <row r="248" spans="1:29" x14ac:dyDescent="0.2">
      <c r="A248" s="3">
        <v>44134</v>
      </c>
      <c r="B248" s="37">
        <v>247</v>
      </c>
      <c r="C248" s="41">
        <v>108.672516</v>
      </c>
      <c r="D248" s="2">
        <v>190272600</v>
      </c>
      <c r="E248" s="1">
        <v>164.949997</v>
      </c>
      <c r="F248" s="2">
        <v>4389500</v>
      </c>
      <c r="J248" s="29">
        <v>125.6228264333033</v>
      </c>
      <c r="L248" s="29">
        <v>174.22380576621299</v>
      </c>
      <c r="AA248" s="47">
        <f t="shared" si="5"/>
        <v>0.15597605592662731</v>
      </c>
      <c r="AC248" s="47">
        <f t="shared" si="5"/>
        <v>5.6221939587019175E-2</v>
      </c>
    </row>
    <row r="249" spans="1:29" x14ac:dyDescent="0.2">
      <c r="A249" s="3">
        <v>44137</v>
      </c>
      <c r="B249" s="37">
        <v>248</v>
      </c>
      <c r="C249" s="41">
        <v>108.58266399999999</v>
      </c>
      <c r="D249" s="2">
        <v>122866900</v>
      </c>
      <c r="E249" s="1">
        <v>173.61000100000001</v>
      </c>
      <c r="F249" s="2">
        <v>4198300</v>
      </c>
      <c r="J249" s="29">
        <v>126.0217163013382</v>
      </c>
      <c r="L249" s="29">
        <v>174.52810819738738</v>
      </c>
      <c r="AA249" s="47">
        <f t="shared" si="5"/>
        <v>0.16060622993499413</v>
      </c>
      <c r="AC249" s="47">
        <f t="shared" si="5"/>
        <v>5.2883312718106099E-3</v>
      </c>
    </row>
    <row r="250" spans="1:29" x14ac:dyDescent="0.2">
      <c r="A250" s="3">
        <v>44138</v>
      </c>
      <c r="B250" s="37">
        <v>249</v>
      </c>
      <c r="C250" s="41">
        <v>110.24979399999999</v>
      </c>
      <c r="D250" s="2">
        <v>107624400</v>
      </c>
      <c r="E250" s="1">
        <v>179.21000699999999</v>
      </c>
      <c r="F250" s="2">
        <v>3719800</v>
      </c>
      <c r="J250" s="29">
        <v>126.42060616937312</v>
      </c>
      <c r="L250" s="29">
        <v>174.83241062856172</v>
      </c>
      <c r="AA250" s="47">
        <f t="shared" si="5"/>
        <v>0.14667430734041209</v>
      </c>
      <c r="AC250" s="47">
        <f t="shared" si="5"/>
        <v>2.4427187101433868E-2</v>
      </c>
    </row>
    <row r="251" spans="1:29" x14ac:dyDescent="0.2">
      <c r="A251" s="3">
        <v>44139</v>
      </c>
      <c r="B251" s="37">
        <v>250</v>
      </c>
      <c r="C251" s="41">
        <v>114.752022</v>
      </c>
      <c r="D251" s="2">
        <v>138235500</v>
      </c>
      <c r="E251" s="1">
        <v>178.91000399999999</v>
      </c>
      <c r="F251" s="2">
        <v>4318600</v>
      </c>
      <c r="J251" s="29">
        <v>126.81949603740803</v>
      </c>
      <c r="L251" s="29">
        <v>175.13671305973605</v>
      </c>
      <c r="AA251" s="47">
        <f t="shared" si="5"/>
        <v>0.10516131940061181</v>
      </c>
      <c r="AC251" s="47">
        <f t="shared" si="5"/>
        <v>2.1090441316316409E-2</v>
      </c>
    </row>
    <row r="252" spans="1:29" x14ac:dyDescent="0.2">
      <c r="A252" s="3">
        <v>44140</v>
      </c>
      <c r="B252" s="37">
        <v>251</v>
      </c>
      <c r="C252" s="41">
        <v>118.824997</v>
      </c>
      <c r="D252" s="2">
        <v>126387100</v>
      </c>
      <c r="E252" s="1">
        <v>183.279999</v>
      </c>
      <c r="F252" s="2">
        <v>4585100</v>
      </c>
      <c r="J252" s="29">
        <v>127.21838590544293</v>
      </c>
      <c r="L252" s="29">
        <v>175.44101549091042</v>
      </c>
      <c r="AA252" s="47">
        <f t="shared" si="5"/>
        <v>7.0636558951000294E-2</v>
      </c>
      <c r="AC252" s="47">
        <f t="shared" si="5"/>
        <v>4.2770534438346365E-2</v>
      </c>
    </row>
    <row r="253" spans="1:29" ht="17" thickBot="1" x14ac:dyDescent="0.25">
      <c r="A253" s="3">
        <v>44141</v>
      </c>
      <c r="B253" s="37">
        <v>252</v>
      </c>
      <c r="C253" s="42">
        <v>118.69000200000001</v>
      </c>
      <c r="D253" s="2">
        <v>114283600</v>
      </c>
      <c r="E253" s="1">
        <v>184.270004</v>
      </c>
      <c r="F253" s="2">
        <v>3080300</v>
      </c>
      <c r="J253" s="29">
        <v>127.61727577347784</v>
      </c>
      <c r="L253" s="29">
        <v>175.74531792208478</v>
      </c>
      <c r="AA253" s="48">
        <f t="shared" si="5"/>
        <v>7.5215044427059966E-2</v>
      </c>
      <c r="AC253" s="48">
        <f t="shared" si="5"/>
        <v>4.6261930280932867E-2</v>
      </c>
    </row>
    <row r="254" spans="1:29" ht="17" thickBot="1" x14ac:dyDescent="0.25">
      <c r="A254" s="3">
        <v>44144</v>
      </c>
      <c r="B254" s="37">
        <v>253</v>
      </c>
      <c r="C254" s="39"/>
      <c r="D254" s="2"/>
      <c r="E254" s="5"/>
      <c r="F254" s="2"/>
      <c r="J254" s="65">
        <v>128.01616564151277</v>
      </c>
      <c r="L254" s="65">
        <v>176.04962035325912</v>
      </c>
      <c r="AA254" s="44"/>
    </row>
    <row r="255" spans="1:29" x14ac:dyDescent="0.2">
      <c r="A255" s="3">
        <v>44145</v>
      </c>
      <c r="B255" s="37">
        <v>254</v>
      </c>
      <c r="C255" s="2"/>
      <c r="D255" s="2"/>
      <c r="E255" s="2"/>
      <c r="F255" s="2"/>
      <c r="J255" s="65">
        <v>128.41505550954767</v>
      </c>
      <c r="L255" s="65">
        <v>176.35392278443348</v>
      </c>
      <c r="AA255" s="44"/>
    </row>
    <row r="256" spans="1:29" x14ac:dyDescent="0.2">
      <c r="A256" s="3">
        <v>44146</v>
      </c>
      <c r="B256" s="37">
        <v>255</v>
      </c>
      <c r="C256" s="2"/>
      <c r="D256" s="2"/>
      <c r="E256" s="2"/>
      <c r="F256" s="2"/>
      <c r="J256" s="65">
        <v>128.81394537758257</v>
      </c>
      <c r="L256" s="65">
        <v>176.65822521560784</v>
      </c>
      <c r="AA256" s="44"/>
    </row>
    <row r="257" spans="1:29" x14ac:dyDescent="0.2">
      <c r="A257" s="3">
        <v>44147</v>
      </c>
      <c r="B257" s="37">
        <v>256</v>
      </c>
      <c r="C257" s="2"/>
      <c r="D257" s="2"/>
      <c r="E257" s="2"/>
      <c r="F257" s="2"/>
      <c r="J257" s="65">
        <v>129.2128352456175</v>
      </c>
      <c r="L257" s="65">
        <v>176.96252764678218</v>
      </c>
      <c r="AA257" s="44"/>
    </row>
    <row r="258" spans="1:29" x14ac:dyDescent="0.2">
      <c r="A258" s="3">
        <v>44148</v>
      </c>
      <c r="B258" s="38">
        <v>257</v>
      </c>
      <c r="C258" s="2"/>
      <c r="D258" s="2"/>
      <c r="E258" s="2"/>
      <c r="F258" s="2"/>
      <c r="J258" s="66">
        <v>129.6117251136524</v>
      </c>
      <c r="L258" s="66">
        <v>177.26683007795651</v>
      </c>
    </row>
    <row r="259" spans="1:29" ht="24" x14ac:dyDescent="0.3">
      <c r="AA259" s="49">
        <f>SUM(AA6:AA253)/COUNT(AA6:AA253) * 100</f>
        <v>3.8048538487885244</v>
      </c>
      <c r="AC259" s="49">
        <f>SUM(AC6:AC253)/COUNT(AC6:AC253) * 100</f>
        <v>2.7462717489136135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I258"/>
  <sheetViews>
    <sheetView topLeftCell="BX1" zoomScale="87" workbookViewId="0">
      <pane ySplit="1" topLeftCell="A3" activePane="bottomLeft" state="frozen"/>
      <selection activeCell="M1" sqref="M1"/>
      <selection pane="bottomLeft" activeCell="V6" sqref="V6"/>
    </sheetView>
  </sheetViews>
  <sheetFormatPr baseColWidth="10" defaultRowHeight="16" x14ac:dyDescent="0.2"/>
  <cols>
    <col min="3" max="3" width="18.83203125" customWidth="1"/>
    <col min="4" max="4" width="27.83203125" customWidth="1"/>
    <col min="5" max="5" width="24" customWidth="1"/>
    <col min="6" max="6" width="28.6640625" customWidth="1"/>
    <col min="16" max="16" width="20" customWidth="1"/>
    <col min="17" max="17" width="14.1640625" customWidth="1"/>
    <col min="18" max="18" width="19" customWidth="1"/>
    <col min="20" max="20" width="20.6640625" style="2" customWidth="1"/>
    <col min="21" max="21" width="20.6640625" style="53" customWidth="1"/>
    <col min="22" max="22" width="23.83203125" style="2" customWidth="1"/>
    <col min="23" max="24" width="23.83203125" style="53" customWidth="1"/>
    <col min="25" max="25" width="16.6640625" style="53" customWidth="1"/>
    <col min="26" max="26" width="26.33203125" style="53" customWidth="1"/>
    <col min="27" max="27" width="23.83203125" style="53" customWidth="1"/>
    <col min="28" max="28" width="14" customWidth="1"/>
    <col min="29" max="30" width="21.6640625" customWidth="1"/>
    <col min="31" max="31" width="22" customWidth="1"/>
    <col min="32" max="34" width="21" customWidth="1"/>
    <col min="35" max="35" width="24.33203125" customWidth="1"/>
    <col min="36" max="36" width="24.5" customWidth="1"/>
    <col min="68" max="69" width="16" customWidth="1"/>
    <col min="70" max="70" width="15.83203125" customWidth="1"/>
    <col min="71" max="71" width="14" customWidth="1"/>
    <col min="72" max="72" width="17.5" customWidth="1"/>
    <col min="73" max="73" width="30.33203125" customWidth="1"/>
    <col min="74" max="74" width="26.1640625" customWidth="1"/>
    <col min="75" max="75" width="16.1640625" customWidth="1"/>
    <col min="76" max="76" width="26.33203125" customWidth="1"/>
    <col min="77" max="77" width="12.6640625" customWidth="1"/>
    <col min="78" max="78" width="12.83203125" customWidth="1"/>
    <col min="79" max="79" width="17.5" customWidth="1"/>
    <col min="80" max="80" width="14.6640625" customWidth="1"/>
    <col min="81" max="82" width="12.5" customWidth="1"/>
    <col min="83" max="83" width="16.5" customWidth="1"/>
    <col min="84" max="84" width="30.6640625" customWidth="1"/>
    <col min="85" max="85" width="41" customWidth="1"/>
    <col min="86" max="86" width="15.1640625" customWidth="1"/>
    <col min="87" max="87" width="25.6640625" customWidth="1"/>
  </cols>
  <sheetData>
    <row r="1" spans="1:87" s="55" customFormat="1" ht="45" customHeight="1" thickBot="1" x14ac:dyDescent="0.25">
      <c r="A1" s="54" t="s">
        <v>0</v>
      </c>
      <c r="B1" s="54" t="s">
        <v>5</v>
      </c>
      <c r="C1" s="54" t="s">
        <v>1</v>
      </c>
      <c r="D1" s="54" t="s">
        <v>2</v>
      </c>
      <c r="E1" s="54" t="s">
        <v>4</v>
      </c>
      <c r="F1" s="54" t="s">
        <v>3</v>
      </c>
      <c r="H1" s="56" t="s">
        <v>18</v>
      </c>
      <c r="Q1" s="79" t="s">
        <v>12</v>
      </c>
      <c r="R1" s="79" t="s">
        <v>11</v>
      </c>
      <c r="T1" s="59" t="s">
        <v>35</v>
      </c>
      <c r="U1" s="59" t="s">
        <v>79</v>
      </c>
      <c r="V1" s="59" t="s">
        <v>37</v>
      </c>
      <c r="W1" s="59" t="s">
        <v>44</v>
      </c>
      <c r="X1" s="59" t="s">
        <v>45</v>
      </c>
      <c r="Y1" s="59" t="s">
        <v>46</v>
      </c>
      <c r="Z1" s="59" t="s">
        <v>47</v>
      </c>
      <c r="AA1" s="59" t="s">
        <v>48</v>
      </c>
      <c r="AC1" s="59" t="s">
        <v>36</v>
      </c>
      <c r="AD1" s="59" t="s">
        <v>80</v>
      </c>
      <c r="AE1" s="59" t="s">
        <v>38</v>
      </c>
      <c r="AF1" s="59" t="s">
        <v>49</v>
      </c>
      <c r="AG1" s="59" t="s">
        <v>50</v>
      </c>
      <c r="AH1" s="59" t="s">
        <v>51</v>
      </c>
      <c r="AI1" s="59" t="s">
        <v>52</v>
      </c>
      <c r="AJ1" s="59" t="s">
        <v>53</v>
      </c>
      <c r="AL1" s="56" t="s">
        <v>17</v>
      </c>
      <c r="AO1" s="56" t="s">
        <v>56</v>
      </c>
      <c r="AP1" s="80" t="s">
        <v>43</v>
      </c>
      <c r="AQ1" s="81"/>
      <c r="AX1" s="56" t="s">
        <v>57</v>
      </c>
      <c r="AY1" s="80" t="s">
        <v>54</v>
      </c>
      <c r="AZ1" s="81"/>
      <c r="BG1" s="84" t="s">
        <v>58</v>
      </c>
      <c r="BH1" s="82" t="s">
        <v>55</v>
      </c>
      <c r="BI1" s="83"/>
      <c r="BO1" s="84" t="s">
        <v>59</v>
      </c>
      <c r="BP1" s="82" t="s">
        <v>60</v>
      </c>
      <c r="BQ1" s="83"/>
    </row>
    <row r="2" spans="1:87" ht="19" thickTop="1" thickBot="1" x14ac:dyDescent="0.25">
      <c r="A2" s="3">
        <v>43777</v>
      </c>
      <c r="B2" s="4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  <c r="P2" s="27" t="s">
        <v>31</v>
      </c>
      <c r="Q2" s="67">
        <f>SLOPE(C2:C253,B2:B253)</f>
        <v>0.2437129327692055</v>
      </c>
      <c r="R2" s="67">
        <f>SLOPE(E2:E253,B2:B253)</f>
        <v>-3.1389257294555939E-2</v>
      </c>
      <c r="T2" s="1">
        <f>$Q$2*B2 +$Q$3</f>
        <v>56.047986370004338</v>
      </c>
      <c r="U2" s="78">
        <f>(ABS(C2 - T2) / C2)</f>
        <v>0.12362776959203493</v>
      </c>
      <c r="V2" s="1">
        <f>C2 - T2</f>
        <v>7.9065576299956604</v>
      </c>
      <c r="W2" s="1" cm="1">
        <f t="array" ref="W2:W253">_xlfn._xlws.SORT(V2:V253)</f>
        <v>-22.934344252002042</v>
      </c>
      <c r="X2" s="1">
        <f>STANDARDIZE(W2,$Q$8,$Q$9)</f>
        <v>-2.3072742112790858</v>
      </c>
      <c r="Y2" s="76">
        <v>1</v>
      </c>
      <c r="Z2" s="78">
        <f>(Y2 - 0.5) / 252</f>
        <v>1.984126984126984E-3</v>
      </c>
      <c r="AA2" s="77">
        <f>_xlfn.NORM.S.INV(Z2)</f>
        <v>-2.8806743591110573</v>
      </c>
      <c r="AC2" s="1">
        <f>$R$2*B2 +$R$3</f>
        <v>161.61830424681591</v>
      </c>
      <c r="AD2" s="78">
        <f>(ABS(E2 - AC2) / E2)</f>
        <v>8.7053738552099386E-2</v>
      </c>
      <c r="AE2" s="1">
        <f>E2 - AC2</f>
        <v>15.411068753184082</v>
      </c>
      <c r="AF2" s="1" cm="1">
        <f t="array" ref="AF2:AF253">_xlfn._xlws.SORT(AE2:AE253)</f>
        <v>-56.241709833011328</v>
      </c>
      <c r="AG2" s="1">
        <f>STANDARDIZE(AF2,$R$8,$R$9)</f>
        <v>-3.2977922856897965</v>
      </c>
      <c r="AH2" s="76">
        <v>1</v>
      </c>
      <c r="AI2" s="78">
        <f>(AH2 - 0.5) / 252</f>
        <v>1.984126984126984E-3</v>
      </c>
      <c r="AJ2" s="77">
        <f>_xlfn.NORM.S.INV(AI2)</f>
        <v>-2.8806743591110573</v>
      </c>
    </row>
    <row r="3" spans="1:87" ht="19" thickTop="1" thickBot="1" x14ac:dyDescent="0.25">
      <c r="A3" s="3">
        <v>43780</v>
      </c>
      <c r="B3" s="4">
        <v>2</v>
      </c>
      <c r="C3" s="1">
        <v>64.460991000000007</v>
      </c>
      <c r="D3" s="2">
        <v>81821200</v>
      </c>
      <c r="E3" s="1">
        <v>176.658142</v>
      </c>
      <c r="F3" s="2">
        <v>1594600</v>
      </c>
      <c r="P3" s="27" t="s">
        <v>32</v>
      </c>
      <c r="Q3" s="68">
        <f>INTERCEPT(C2:C253,B2:B253)</f>
        <v>55.804273437235132</v>
      </c>
      <c r="R3" s="68">
        <f>INTERCEPT(E2:E253,B2:B253)</f>
        <v>161.64969350411047</v>
      </c>
      <c r="T3" s="1">
        <f>$Q$2*B3 +$Q$3</f>
        <v>56.291699302773544</v>
      </c>
      <c r="U3" s="78">
        <f t="shared" ref="U3:U66" si="0">(ABS(C3 - T3) / C3)</f>
        <v>0.1267323317636625</v>
      </c>
      <c r="V3" s="1">
        <f>C3 - T3</f>
        <v>8.1692916972264626</v>
      </c>
      <c r="W3" s="1">
        <v>-21.490516319232832</v>
      </c>
      <c r="X3" s="1">
        <f t="shared" ref="X3:X66" si="1">STANDARDIZE(W3,$Q$8,$Q$9)</f>
        <v>-2.1620201365081457</v>
      </c>
      <c r="Y3" s="76">
        <v>2</v>
      </c>
      <c r="Z3" s="78">
        <f t="shared" ref="Z3:Z66" si="2">(Y3 - 0.5) / 252</f>
        <v>5.9523809523809521E-3</v>
      </c>
      <c r="AA3" s="77">
        <f t="shared" ref="AA3:AA66" si="3">_xlfn.NORM.S.INV(Z3)</f>
        <v>-2.514954877802527</v>
      </c>
      <c r="AC3" s="1">
        <f>$R$2*B3 +$R$3</f>
        <v>161.58691498952138</v>
      </c>
      <c r="AD3" s="78">
        <f t="shared" ref="AD3:AD66" si="4">(ABS(E3 - AC3) / E3)</f>
        <v>8.531294872601243E-2</v>
      </c>
      <c r="AE3" s="1">
        <f>E3 - AC3</f>
        <v>15.071227010478623</v>
      </c>
      <c r="AF3" s="1">
        <v>-47.744550090305893</v>
      </c>
      <c r="AG3" s="1">
        <f t="shared" ref="AG3:AG66" si="5">STANDARDIZE(AF3,$R$8,$R$9)</f>
        <v>-2.7995523151595925</v>
      </c>
      <c r="AH3" s="76">
        <v>2</v>
      </c>
      <c r="AI3" s="78">
        <f t="shared" ref="AI3:AI66" si="6">(AH3 - 0.5) / 252</f>
        <v>5.9523809523809521E-3</v>
      </c>
      <c r="AJ3" s="77">
        <f t="shared" ref="AJ3:AJ66" si="7">_xlfn.NORM.S.INV(AI3)</f>
        <v>-2.514954877802527</v>
      </c>
    </row>
    <row r="4" spans="1:87" ht="19" thickTop="1" thickBot="1" x14ac:dyDescent="0.25">
      <c r="A4" s="3">
        <v>43781</v>
      </c>
      <c r="B4" s="4">
        <v>3</v>
      </c>
      <c r="C4" s="1">
        <v>64.401978</v>
      </c>
      <c r="D4" s="2">
        <v>87388800</v>
      </c>
      <c r="E4" s="1">
        <v>177.810913</v>
      </c>
      <c r="F4" s="2">
        <v>1816900</v>
      </c>
      <c r="P4" s="27" t="s">
        <v>33</v>
      </c>
      <c r="Q4" s="69">
        <f>CORREL(C2:C253,B2:B253)</f>
        <v>0.8726735064682708</v>
      </c>
      <c r="R4" s="69">
        <f>CORREL(E2:E253,B2:B253)</f>
        <v>-0.13296648984702517</v>
      </c>
      <c r="T4" s="1">
        <f>$Q$2*B4 +$Q$3</f>
        <v>56.535412235542751</v>
      </c>
      <c r="U4" s="78">
        <f t="shared" si="0"/>
        <v>0.12214789062002489</v>
      </c>
      <c r="V4" s="1">
        <f>C4 - T4</f>
        <v>7.8665657644572491</v>
      </c>
      <c r="W4" s="1">
        <v>-20.928587646924889</v>
      </c>
      <c r="X4" s="1">
        <f t="shared" si="1"/>
        <v>-2.1054881720469765</v>
      </c>
      <c r="Y4" s="76">
        <v>3</v>
      </c>
      <c r="Z4" s="78">
        <f t="shared" si="2"/>
        <v>9.9206349206349201E-3</v>
      </c>
      <c r="AA4" s="77">
        <f t="shared" si="3"/>
        <v>-2.3293360530619998</v>
      </c>
      <c r="AC4" s="1">
        <f>$R$2*B4 +$R$3</f>
        <v>161.55552573222681</v>
      </c>
      <c r="AD4" s="78">
        <f t="shared" si="4"/>
        <v>9.1419514097951834E-2</v>
      </c>
      <c r="AE4" s="1">
        <f>E4 - AC4</f>
        <v>16.255387267773187</v>
      </c>
      <c r="AF4" s="1">
        <v>-41.399275347600422</v>
      </c>
      <c r="AG4" s="1">
        <f t="shared" si="5"/>
        <v>-2.4274904031159061</v>
      </c>
      <c r="AH4" s="76">
        <v>3</v>
      </c>
      <c r="AI4" s="78">
        <f t="shared" si="6"/>
        <v>9.9206349206349201E-3</v>
      </c>
      <c r="AJ4" s="77">
        <f t="shared" si="7"/>
        <v>-2.3293360530619998</v>
      </c>
      <c r="BR4" s="58" t="s">
        <v>12</v>
      </c>
      <c r="BS4" s="58"/>
      <c r="CC4" s="91" t="s">
        <v>78</v>
      </c>
      <c r="CD4" s="92"/>
    </row>
    <row r="5" spans="1:87" ht="19" customHeight="1" thickTop="1" thickBot="1" x14ac:dyDescent="0.25">
      <c r="A5" s="3">
        <v>43782</v>
      </c>
      <c r="B5" s="4">
        <v>4</v>
      </c>
      <c r="C5" s="1">
        <v>65.019051000000005</v>
      </c>
      <c r="D5" s="2">
        <v>102734400</v>
      </c>
      <c r="E5" s="1">
        <v>177.752319</v>
      </c>
      <c r="F5" s="2">
        <v>1855200</v>
      </c>
      <c r="P5" s="52" t="s">
        <v>34</v>
      </c>
      <c r="Q5" s="70">
        <f>Q4^2</f>
        <v>0.76155904889162707</v>
      </c>
      <c r="R5" s="70">
        <f>R4^2</f>
        <v>1.7680087422239046E-2</v>
      </c>
      <c r="T5" s="1">
        <f>$Q$2*B5 +$Q$3</f>
        <v>56.779125168311957</v>
      </c>
      <c r="U5" s="78">
        <f t="shared" si="0"/>
        <v>0.12673094585290159</v>
      </c>
      <c r="V5" s="1">
        <f>C5 - T5</f>
        <v>8.2399258316880477</v>
      </c>
      <c r="W5" s="1">
        <v>-20.564379781386478</v>
      </c>
      <c r="X5" s="1">
        <f t="shared" si="1"/>
        <v>-2.0688476033667351</v>
      </c>
      <c r="Y5" s="76">
        <v>4</v>
      </c>
      <c r="Z5" s="78">
        <f t="shared" si="2"/>
        <v>1.3888888888888888E-2</v>
      </c>
      <c r="AA5" s="77">
        <f t="shared" si="3"/>
        <v>-2.2004105812100327</v>
      </c>
      <c r="AC5" s="1">
        <f>$R$2*B5 +$R$3</f>
        <v>161.52413647493225</v>
      </c>
      <c r="AD5" s="78">
        <f t="shared" si="4"/>
        <v>9.1296600890296967E-2</v>
      </c>
      <c r="AE5" s="1">
        <f>E5 - AC5</f>
        <v>16.228182525067751</v>
      </c>
      <c r="AF5" s="1">
        <v>-40.789048604894987</v>
      </c>
      <c r="AG5" s="1">
        <f t="shared" si="5"/>
        <v>-2.3917091110714312</v>
      </c>
      <c r="AH5" s="76">
        <v>4</v>
      </c>
      <c r="AI5" s="78">
        <f t="shared" si="6"/>
        <v>1.3888888888888888E-2</v>
      </c>
      <c r="AJ5" s="77">
        <f t="shared" si="7"/>
        <v>-2.2004105812100327</v>
      </c>
      <c r="BR5" s="58"/>
      <c r="BS5" s="58"/>
      <c r="CC5" s="93"/>
      <c r="CD5" s="94"/>
    </row>
    <row r="6" spans="1:87" ht="44" thickTop="1" x14ac:dyDescent="0.25">
      <c r="A6" s="3">
        <v>43783</v>
      </c>
      <c r="B6" s="4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  <c r="P6" s="51"/>
      <c r="Q6" s="50"/>
      <c r="R6" s="50"/>
      <c r="T6" s="1">
        <f>$Q$2*B6 +$Q$3</f>
        <v>57.022838101081156</v>
      </c>
      <c r="U6" s="78">
        <f t="shared" si="0"/>
        <v>0.11687192304993345</v>
      </c>
      <c r="V6" s="1">
        <f>C6 - T6</f>
        <v>7.5463218989188405</v>
      </c>
      <c r="W6" s="1">
        <v>-19.817446714155679</v>
      </c>
      <c r="X6" s="1">
        <f t="shared" si="1"/>
        <v>-1.993703558059106</v>
      </c>
      <c r="Y6" s="76">
        <v>5</v>
      </c>
      <c r="Z6" s="78">
        <f t="shared" si="2"/>
        <v>1.7857142857142856E-2</v>
      </c>
      <c r="AA6" s="77">
        <f t="shared" si="3"/>
        <v>-2.1001654928444697</v>
      </c>
      <c r="AC6" s="1">
        <f>$R$2*B6 +$R$3</f>
        <v>161.49274721763769</v>
      </c>
      <c r="AD6" s="78">
        <f t="shared" si="4"/>
        <v>8.4393047805437646E-2</v>
      </c>
      <c r="AE6" s="1">
        <f>E6 - AC6</f>
        <v>14.885060782362302</v>
      </c>
      <c r="AF6" s="1">
        <v>-40.762207575716772</v>
      </c>
      <c r="AG6" s="1">
        <f t="shared" si="5"/>
        <v>-2.3901352588676716</v>
      </c>
      <c r="AH6" s="76">
        <v>5</v>
      </c>
      <c r="AI6" s="78">
        <f t="shared" si="6"/>
        <v>1.7857142857142856E-2</v>
      </c>
      <c r="AJ6" s="77">
        <f t="shared" si="7"/>
        <v>-2.1001654928444697</v>
      </c>
      <c r="BR6" s="102" t="s">
        <v>63</v>
      </c>
      <c r="BS6" s="102" t="s">
        <v>64</v>
      </c>
      <c r="BT6" s="102" t="s">
        <v>65</v>
      </c>
      <c r="BU6" s="102" t="s">
        <v>61</v>
      </c>
      <c r="BV6" s="102" t="s">
        <v>67</v>
      </c>
      <c r="BW6" s="102" t="s">
        <v>66</v>
      </c>
      <c r="BX6" s="102" t="s">
        <v>62</v>
      </c>
      <c r="BY6" s="90"/>
      <c r="CC6" s="116" t="s">
        <v>63</v>
      </c>
      <c r="CD6" s="116" t="s">
        <v>64</v>
      </c>
      <c r="CE6" s="116" t="s">
        <v>65</v>
      </c>
      <c r="CF6" s="116" t="s">
        <v>61</v>
      </c>
      <c r="CG6" s="116" t="s">
        <v>67</v>
      </c>
      <c r="CH6" s="116" t="s">
        <v>66</v>
      </c>
      <c r="CI6" s="116" t="s">
        <v>62</v>
      </c>
    </row>
    <row r="7" spans="1:87" x14ac:dyDescent="0.2">
      <c r="A7" s="3">
        <v>43784</v>
      </c>
      <c r="B7" s="4">
        <v>6</v>
      </c>
      <c r="C7" s="1">
        <v>65.336212000000003</v>
      </c>
      <c r="D7" s="2">
        <v>100206400</v>
      </c>
      <c r="E7" s="1">
        <v>178.43956</v>
      </c>
      <c r="F7" s="2">
        <v>3242700</v>
      </c>
      <c r="T7" s="1">
        <f>$Q$2*B7 +$Q$3</f>
        <v>57.266551033850362</v>
      </c>
      <c r="U7" s="78">
        <f t="shared" si="0"/>
        <v>0.12350977687763166</v>
      </c>
      <c r="V7" s="1">
        <f>C7 - T7</f>
        <v>8.069660966149641</v>
      </c>
      <c r="W7" s="1">
        <v>-18.209772117540453</v>
      </c>
      <c r="X7" s="1">
        <f t="shared" si="1"/>
        <v>-1.8319659432339075</v>
      </c>
      <c r="Y7" s="76">
        <v>6</v>
      </c>
      <c r="Z7" s="78">
        <f t="shared" si="2"/>
        <v>2.1825396825396824E-2</v>
      </c>
      <c r="AA7" s="77">
        <f t="shared" si="3"/>
        <v>-2.0174287103431898</v>
      </c>
      <c r="AC7" s="1">
        <f>$R$2*B7 +$R$3</f>
        <v>161.46135796034315</v>
      </c>
      <c r="AD7" s="78">
        <f t="shared" si="4"/>
        <v>9.5148194938705577E-2</v>
      </c>
      <c r="AE7" s="1">
        <f>E7 - AC7</f>
        <v>16.97820203965685</v>
      </c>
      <c r="AF7" s="1">
        <v>-36.248216570407308</v>
      </c>
      <c r="AG7" s="1">
        <f t="shared" si="5"/>
        <v>-2.1254526103638893</v>
      </c>
      <c r="AH7" s="76">
        <v>6</v>
      </c>
      <c r="AI7" s="78">
        <f t="shared" si="6"/>
        <v>2.1825396825396824E-2</v>
      </c>
      <c r="AJ7" s="77">
        <f t="shared" si="7"/>
        <v>-2.0174287103431898</v>
      </c>
      <c r="BP7" s="85" t="s">
        <v>68</v>
      </c>
      <c r="BQ7" s="100">
        <f>MIN(V2:V253)</f>
        <v>-22.934344252002042</v>
      </c>
      <c r="BR7" s="103">
        <f>BQ7</f>
        <v>-22.934344252002042</v>
      </c>
      <c r="BS7" s="104">
        <f>BR7 + $BQ$11</f>
        <v>-19.739480652184554</v>
      </c>
      <c r="BT7" s="104">
        <f>AVERAGE(BR7,BS7)</f>
        <v>-21.336912452093298</v>
      </c>
      <c r="BU7" s="105">
        <f>COUNTIF($V$2:$V$253,"&lt;="&amp;BS7)</f>
        <v>5</v>
      </c>
      <c r="BV7" s="106">
        <f>_xlfn.NORM.DIST(BS7,$BQ$12,$BQ$13,1)</f>
        <v>2.3524441029625674E-2</v>
      </c>
      <c r="BW7" s="107">
        <f>BV7*SUM($BU$7:$BU$22)</f>
        <v>5.9281591394656701</v>
      </c>
      <c r="BX7" s="108">
        <f xml:space="preserve"> ((BU7 - BW7)^2) / BW7</f>
        <v>0.1453198822613426</v>
      </c>
      <c r="BY7" s="86"/>
      <c r="CA7" s="85" t="s">
        <v>68</v>
      </c>
      <c r="CB7" s="100">
        <f>MIN(AE2:AE253)</f>
        <v>-56.241709833011328</v>
      </c>
      <c r="CC7" s="117">
        <f>CB7</f>
        <v>-56.241709833011328</v>
      </c>
      <c r="CD7" s="118">
        <f>CC7 + $CB$11</f>
        <v>-50.818452760065767</v>
      </c>
      <c r="CE7" s="118">
        <f>AVERAGE(CC7,CD7)</f>
        <v>-53.530081296538548</v>
      </c>
      <c r="CF7" s="119">
        <f>COUNTIF($AE$2:$AE$253,"&lt;="&amp;CD7)</f>
        <v>1</v>
      </c>
      <c r="CG7" s="120">
        <f>_xlfn.NORM.DIST(CD7,$CB$12,$CB$13,1)</f>
        <v>1.4422121080828088E-3</v>
      </c>
      <c r="CH7" s="121">
        <f>CG7*SUM($CF$7:$CF$22)</f>
        <v>0.36343745123686783</v>
      </c>
      <c r="CI7" s="122">
        <f xml:space="preserve"> ((CF7 - CH7)^2) / CH7</f>
        <v>1.1149425495605321</v>
      </c>
    </row>
    <row r="8" spans="1:87" ht="18" thickBot="1" x14ac:dyDescent="0.25">
      <c r="A8" s="3">
        <v>43787</v>
      </c>
      <c r="B8" s="4">
        <v>7</v>
      </c>
      <c r="C8" s="1">
        <v>65.665633999999997</v>
      </c>
      <c r="D8" s="2">
        <v>86703200</v>
      </c>
      <c r="E8" s="1">
        <v>176.52507</v>
      </c>
      <c r="F8" s="2">
        <v>2405800</v>
      </c>
      <c r="P8" s="72" t="s">
        <v>41</v>
      </c>
      <c r="Q8" s="74">
        <f>AVERAGE(V2:V253)</f>
        <v>5.5828357809722155E-14</v>
      </c>
      <c r="R8" s="71">
        <f>AVERAGE(AE2:AE253)</f>
        <v>5.9775817452833827E-14</v>
      </c>
      <c r="T8" s="1">
        <f>$Q$2*B8 +$Q$3</f>
        <v>57.510263966619569</v>
      </c>
      <c r="U8" s="78">
        <f t="shared" si="0"/>
        <v>0.12419540536805643</v>
      </c>
      <c r="V8" s="1">
        <f>C8 - T8</f>
        <v>8.1553700333804287</v>
      </c>
      <c r="W8" s="1">
        <v>-18.150120983078857</v>
      </c>
      <c r="X8" s="1">
        <f t="shared" si="1"/>
        <v>-1.8259648331648997</v>
      </c>
      <c r="Y8" s="76">
        <v>7</v>
      </c>
      <c r="Z8" s="78">
        <f t="shared" si="2"/>
        <v>2.5793650793650792E-2</v>
      </c>
      <c r="AA8" s="77">
        <f t="shared" si="3"/>
        <v>-1.9465617207989845</v>
      </c>
      <c r="AC8" s="1">
        <f>$R$2*B8 +$R$3</f>
        <v>161.42996870304859</v>
      </c>
      <c r="AD8" s="78">
        <f t="shared" si="4"/>
        <v>8.5512507073082666E-2</v>
      </c>
      <c r="AE8" s="1">
        <f>E8 - AC8</f>
        <v>15.095101296951412</v>
      </c>
      <c r="AF8" s="1">
        <v>-32.864210055818205</v>
      </c>
      <c r="AG8" s="1">
        <f t="shared" si="5"/>
        <v>-1.927027800526659</v>
      </c>
      <c r="AH8" s="76">
        <v>7</v>
      </c>
      <c r="AI8" s="78">
        <f t="shared" si="6"/>
        <v>2.5793650793650792E-2</v>
      </c>
      <c r="AJ8" s="77">
        <f t="shared" si="7"/>
        <v>-1.9465617207989845</v>
      </c>
      <c r="BP8" s="85" t="s">
        <v>69</v>
      </c>
      <c r="BQ8" s="100">
        <f>MAX(V2:V253)</f>
        <v>28.183473345077758</v>
      </c>
      <c r="BR8" s="109">
        <f>BS7</f>
        <v>-19.739480652184554</v>
      </c>
      <c r="BS8" s="97">
        <f t="shared" ref="BS8:BS22" si="8">BR8 + $BQ$11</f>
        <v>-16.544617052367066</v>
      </c>
      <c r="BT8" s="97">
        <f t="shared" ref="BT8:BT22" si="9">AVERAGE(BR8,BS8)</f>
        <v>-18.14204885227581</v>
      </c>
      <c r="BU8" s="98">
        <f>COUNTIF($V$2:$V$253,"&lt;="&amp;BS8) - COUNTIF($V$2:$V$253,"&lt;="&amp;BR8)</f>
        <v>10</v>
      </c>
      <c r="BV8" s="99">
        <f>_xlfn.NORM.DIST(BS8,$BQ$12,$BQ$13,1) - _xlfn.NORM.DIST(BR8,$BQ$12,$BQ$13,1)</f>
        <v>2.4487266385308151E-2</v>
      </c>
      <c r="BW8" s="98">
        <f t="shared" ref="BW8:BW22" si="10">BV8*SUM($BU$7:$BU$22)</f>
        <v>6.1707911290976538</v>
      </c>
      <c r="BX8" s="110">
        <f t="shared" ref="BX8:BX22" si="11" xml:space="preserve"> ((BU8 - BW8)^2) / BW8</f>
        <v>2.3761686743627228</v>
      </c>
      <c r="BY8" s="86"/>
      <c r="CA8" s="85" t="s">
        <v>69</v>
      </c>
      <c r="CB8" s="100">
        <f>MAX(AE2:AE253)</f>
        <v>30.530403334117636</v>
      </c>
      <c r="CC8" s="123">
        <f>CD7</f>
        <v>-50.818452760065767</v>
      </c>
      <c r="CD8" s="124">
        <f t="shared" ref="CD8:CD22" si="12">CC8 + $CB$11</f>
        <v>-45.395195687120207</v>
      </c>
      <c r="CE8" s="124">
        <f t="shared" ref="CE8:CE22" si="13">AVERAGE(CC8,CD8)</f>
        <v>-48.106824223592987</v>
      </c>
      <c r="CF8" s="125">
        <f>COUNTIF($AE$2:$AE$253,"&lt;="&amp;CD8)-COUNTIF($AE$2:$AE$253,"&lt;="&amp;CC8)</f>
        <v>1</v>
      </c>
      <c r="CG8" s="126">
        <f>_xlfn.NORM.DIST(CD8,$CB$12,$CB$13,1)-_xlfn.NORM.DIST(CC8,$CB$12,$CB$13,1)</f>
        <v>2.4440429152998637E-3</v>
      </c>
      <c r="CH8" s="125">
        <f t="shared" ref="CH8:CH22" si="14">CG8*SUM($CF$7:$CF$22)</f>
        <v>0.61589881465556562</v>
      </c>
      <c r="CI8" s="127">
        <f t="shared" ref="CI8:CI22" si="15" xml:space="preserve"> ((CF8 - CH8)^2) / CH8</f>
        <v>0.23954214080685654</v>
      </c>
    </row>
    <row r="9" spans="1:87" ht="19" thickTop="1" thickBot="1" x14ac:dyDescent="0.25">
      <c r="A9" s="3">
        <v>43788</v>
      </c>
      <c r="B9" s="4">
        <v>8</v>
      </c>
      <c r="C9" s="1">
        <v>65.466507000000007</v>
      </c>
      <c r="D9" s="2">
        <v>76167200</v>
      </c>
      <c r="E9" s="1">
        <v>176.839249</v>
      </c>
      <c r="F9" s="2">
        <v>2673200</v>
      </c>
      <c r="P9" s="72" t="s">
        <v>42</v>
      </c>
      <c r="Q9" s="75">
        <f>_xlfn.STDEV.S(V2:V253)</f>
        <v>9.9400167261818275</v>
      </c>
      <c r="R9" s="73">
        <f>_xlfn.STDEV.S(AE2:AE253)</f>
        <v>17.054351808954927</v>
      </c>
      <c r="T9" s="1">
        <f>$Q$2*B9 +$Q$3</f>
        <v>57.753976899388775</v>
      </c>
      <c r="U9" s="78">
        <f t="shared" si="0"/>
        <v>0.11780879191570785</v>
      </c>
      <c r="V9" s="1">
        <f>C9 - T9</f>
        <v>7.7125301006112323</v>
      </c>
      <c r="W9" s="1">
        <v>-17.63091518477124</v>
      </c>
      <c r="X9" s="1">
        <f t="shared" si="1"/>
        <v>-1.7737309373264714</v>
      </c>
      <c r="Y9" s="76">
        <v>8</v>
      </c>
      <c r="Z9" s="78">
        <f t="shared" si="2"/>
        <v>2.976190476190476E-2</v>
      </c>
      <c r="AA9" s="77">
        <f t="shared" si="3"/>
        <v>-1.8843044227824219</v>
      </c>
      <c r="AC9" s="1">
        <f>$R$2*B9 +$R$3</f>
        <v>161.39857944575402</v>
      </c>
      <c r="AD9" s="78">
        <f t="shared" si="4"/>
        <v>8.7314720242031629E-2</v>
      </c>
      <c r="AE9" s="1">
        <f>E9 - AC9</f>
        <v>15.440669554245972</v>
      </c>
      <c r="AF9" s="1">
        <v>-32.673516517360312</v>
      </c>
      <c r="AG9" s="1">
        <f t="shared" si="5"/>
        <v>-1.9158462827185321</v>
      </c>
      <c r="AH9" s="76">
        <v>8</v>
      </c>
      <c r="AI9" s="78">
        <f t="shared" si="6"/>
        <v>2.976190476190476E-2</v>
      </c>
      <c r="AJ9" s="77">
        <f t="shared" si="7"/>
        <v>-1.8843044227824219</v>
      </c>
      <c r="BP9" s="85" t="s">
        <v>70</v>
      </c>
      <c r="BQ9" s="100">
        <f>BQ8 - BQ7</f>
        <v>51.117817597079799</v>
      </c>
      <c r="BR9" s="109">
        <f t="shared" ref="BR9:BR22" si="16">BS8</f>
        <v>-16.544617052367066</v>
      </c>
      <c r="BS9" s="97">
        <f t="shared" si="8"/>
        <v>-13.349753452549578</v>
      </c>
      <c r="BT9" s="97">
        <f t="shared" si="9"/>
        <v>-14.947185252458322</v>
      </c>
      <c r="BU9" s="98">
        <f t="shared" ref="BU9:BU21" si="17">COUNTIF($V$2:$V$253,"&lt;="&amp;BS9) - COUNTIF($V$2:$V$253,"&lt;="&amp;BR9)</f>
        <v>15</v>
      </c>
      <c r="BV9" s="99">
        <f t="shared" ref="BV9:BV21" si="18">_xlfn.NORM.DIST(BS9,$BQ$12,$BQ$13,1) - _xlfn.NORM.DIST(BR9,$BQ$12,$BQ$13,1)</f>
        <v>4.1619214246688269E-2</v>
      </c>
      <c r="BW9" s="98">
        <f t="shared" si="10"/>
        <v>10.488041990165444</v>
      </c>
      <c r="BX9" s="110">
        <f t="shared" si="11"/>
        <v>1.9410453449365981</v>
      </c>
      <c r="BY9" s="86"/>
      <c r="CA9" s="85" t="s">
        <v>70</v>
      </c>
      <c r="CB9" s="100">
        <f>CB8 - CB7</f>
        <v>86.772113167128964</v>
      </c>
      <c r="CC9" s="123">
        <f t="shared" ref="CC9:CC22" si="19">CD8</f>
        <v>-45.395195687120207</v>
      </c>
      <c r="CD9" s="124">
        <f t="shared" si="12"/>
        <v>-39.971938614174647</v>
      </c>
      <c r="CE9" s="124">
        <f t="shared" si="13"/>
        <v>-42.683567150647427</v>
      </c>
      <c r="CF9" s="125">
        <f>COUNTIF($AE$2:$AE$253,"&lt;="&amp;CD9)-COUNTIF($AE$2:$AE$253,"&lt;="&amp;CC9)</f>
        <v>3</v>
      </c>
      <c r="CG9" s="126">
        <f>_xlfn.NORM.DIST(CD9,$CB$12,$CB$13,1)-_xlfn.NORM.DIST(CC9,$CB$12,$CB$13,1)</f>
        <v>5.6580237983744636E-3</v>
      </c>
      <c r="CH9" s="125">
        <f t="shared" si="14"/>
        <v>1.4258219971903647</v>
      </c>
      <c r="CI9" s="127">
        <f t="shared" si="15"/>
        <v>1.7379703703637586</v>
      </c>
    </row>
    <row r="10" spans="1:87" ht="17" thickTop="1" x14ac:dyDescent="0.2">
      <c r="A10" s="3">
        <v>43789</v>
      </c>
      <c r="B10" s="4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  <c r="T10" s="1">
        <f>$Q$2*B10 +$Q$3</f>
        <v>57.997689832157981</v>
      </c>
      <c r="U10" s="78">
        <f t="shared" si="0"/>
        <v>0.10365119923020377</v>
      </c>
      <c r="V10" s="1">
        <f>C10 - T10</f>
        <v>6.7066861678420153</v>
      </c>
      <c r="W10" s="1">
        <v>-17.417281386463628</v>
      </c>
      <c r="X10" s="1">
        <f t="shared" si="1"/>
        <v>-1.752238639658108</v>
      </c>
      <c r="Y10" s="76">
        <v>9</v>
      </c>
      <c r="Z10" s="78">
        <f t="shared" si="2"/>
        <v>3.3730158730158728E-2</v>
      </c>
      <c r="AA10" s="77">
        <f t="shared" si="3"/>
        <v>-1.8285948988056846</v>
      </c>
      <c r="AC10" s="1">
        <f>$R$2*B10 +$R$3</f>
        <v>161.36719018845946</v>
      </c>
      <c r="AD10" s="78">
        <f t="shared" si="4"/>
        <v>7.2560146065156567E-2</v>
      </c>
      <c r="AE10" s="1">
        <f>E10 - AC10</f>
        <v>12.624890811540553</v>
      </c>
      <c r="AF10" s="1">
        <v>-31.719211827701869</v>
      </c>
      <c r="AG10" s="1">
        <f t="shared" si="5"/>
        <v>-1.8598896154497502</v>
      </c>
      <c r="AH10" s="76">
        <v>9</v>
      </c>
      <c r="AI10" s="78">
        <f t="shared" si="6"/>
        <v>3.3730158730158728E-2</v>
      </c>
      <c r="AJ10" s="77">
        <f t="shared" si="7"/>
        <v>-1.8285948988056846</v>
      </c>
      <c r="BP10" s="85" t="s">
        <v>71</v>
      </c>
      <c r="BQ10" s="101">
        <f>ROUNDUP(SQRT(COUNT(V2:V253)), 0)</f>
        <v>16</v>
      </c>
      <c r="BR10" s="109">
        <f t="shared" si="16"/>
        <v>-13.349753452549578</v>
      </c>
      <c r="BS10" s="97">
        <f t="shared" si="8"/>
        <v>-10.15488985273209</v>
      </c>
      <c r="BT10" s="97">
        <f t="shared" si="9"/>
        <v>-11.752321652640834</v>
      </c>
      <c r="BU10" s="98">
        <f t="shared" si="17"/>
        <v>14</v>
      </c>
      <c r="BV10" s="99">
        <f t="shared" si="18"/>
        <v>6.3850187672337438E-2</v>
      </c>
      <c r="BW10" s="98">
        <f t="shared" si="10"/>
        <v>16.090247293429034</v>
      </c>
      <c r="BX10" s="110">
        <f t="shared" si="11"/>
        <v>0.27153925405930063</v>
      </c>
      <c r="BY10" s="86"/>
      <c r="CA10" s="85" t="s">
        <v>71</v>
      </c>
      <c r="CB10" s="101">
        <f>ROUNDUP(SQRT(COUNT(AE2:AE253)), 0)</f>
        <v>16</v>
      </c>
      <c r="CC10" s="123">
        <f t="shared" si="19"/>
        <v>-39.971938614174647</v>
      </c>
      <c r="CD10" s="124">
        <f t="shared" si="12"/>
        <v>-34.548681541229087</v>
      </c>
      <c r="CE10" s="124">
        <f t="shared" si="13"/>
        <v>-37.260310077701867</v>
      </c>
      <c r="CF10" s="125">
        <f>COUNTIF($AE$2:$AE$253,"&lt;="&amp;CD10)-COUNTIF($AE$2:$AE$253,"&lt;="&amp;CC10)</f>
        <v>1</v>
      </c>
      <c r="CG10" s="126">
        <f>_xlfn.NORM.DIST(CD10,$CB$12,$CB$13,1)-_xlfn.NORM.DIST(CC10,$CB$12,$CB$13,1)</f>
        <v>1.1848436345541455E-2</v>
      </c>
      <c r="CH10" s="125">
        <f t="shared" si="14"/>
        <v>2.9858059590764467</v>
      </c>
      <c r="CI10" s="127">
        <f t="shared" si="15"/>
        <v>1.3207239054219335</v>
      </c>
    </row>
    <row r="11" spans="1:87" x14ac:dyDescent="0.2">
      <c r="A11" s="3">
        <v>43790</v>
      </c>
      <c r="B11" s="4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  <c r="T11" s="1">
        <f>$Q$2*B11 +$Q$3</f>
        <v>58.241402764927187</v>
      </c>
      <c r="U11" s="78">
        <f t="shared" si="0"/>
        <v>9.583071308165482E-2</v>
      </c>
      <c r="V11" s="1">
        <f>C11 - T11</f>
        <v>6.1728652350728197</v>
      </c>
      <c r="W11" s="1">
        <v>-17.319466588156004</v>
      </c>
      <c r="X11" s="1">
        <f t="shared" si="1"/>
        <v>-1.7423981332482965</v>
      </c>
      <c r="Y11" s="76">
        <v>10</v>
      </c>
      <c r="Z11" s="78">
        <f t="shared" si="2"/>
        <v>3.7698412698412696E-2</v>
      </c>
      <c r="AA11" s="77">
        <f t="shared" si="3"/>
        <v>-1.7780428020381664</v>
      </c>
      <c r="AC11" s="1">
        <f>$R$2*B11 +$R$3</f>
        <v>161.33580093116493</v>
      </c>
      <c r="AD11" s="78">
        <f t="shared" si="4"/>
        <v>6.9116119361293193E-2</v>
      </c>
      <c r="AE11" s="1">
        <f>E11 - AC11</f>
        <v>11.978835068835082</v>
      </c>
      <c r="AF11" s="1">
        <v>-31.264824313112769</v>
      </c>
      <c r="AG11" s="1">
        <f t="shared" si="5"/>
        <v>-1.8332461217726401</v>
      </c>
      <c r="AH11" s="76">
        <v>10</v>
      </c>
      <c r="AI11" s="78">
        <f t="shared" si="6"/>
        <v>3.7698412698412696E-2</v>
      </c>
      <c r="AJ11" s="77">
        <f t="shared" si="7"/>
        <v>-1.7780428020381664</v>
      </c>
      <c r="BP11" s="85" t="s">
        <v>72</v>
      </c>
      <c r="BQ11" s="101">
        <f>BQ9 / BQ10</f>
        <v>3.1948635998174875</v>
      </c>
      <c r="BR11" s="109">
        <f t="shared" si="16"/>
        <v>-10.15488985273209</v>
      </c>
      <c r="BS11" s="97">
        <f t="shared" si="8"/>
        <v>-6.9600262529146022</v>
      </c>
      <c r="BT11" s="97">
        <f t="shared" si="9"/>
        <v>-8.5574580528233462</v>
      </c>
      <c r="BU11" s="98">
        <f t="shared" si="17"/>
        <v>24</v>
      </c>
      <c r="BV11" s="99">
        <f t="shared" si="18"/>
        <v>8.8419262829819545E-2</v>
      </c>
      <c r="BW11" s="98">
        <f t="shared" si="10"/>
        <v>22.281654233114526</v>
      </c>
      <c r="BX11" s="110">
        <f t="shared" si="11"/>
        <v>0.1325176373208847</v>
      </c>
      <c r="BY11" s="86"/>
      <c r="CA11" s="85" t="s">
        <v>72</v>
      </c>
      <c r="CB11" s="101">
        <f>CB9 / CB10</f>
        <v>5.4232570729455603</v>
      </c>
      <c r="CC11" s="123">
        <f t="shared" si="19"/>
        <v>-34.548681541229087</v>
      </c>
      <c r="CD11" s="124">
        <f t="shared" si="12"/>
        <v>-29.125424468283526</v>
      </c>
      <c r="CE11" s="124">
        <f t="shared" si="13"/>
        <v>-31.837053004756307</v>
      </c>
      <c r="CF11" s="125">
        <f>COUNTIF($AE$2:$AE$253,"&lt;="&amp;CD11)-COUNTIF($AE$2:$AE$253,"&lt;="&amp;CC11)</f>
        <v>6</v>
      </c>
      <c r="CG11" s="126">
        <f>_xlfn.NORM.DIST(CD11,$CB$12,$CB$13,1)-_xlfn.NORM.DIST(CC11,$CB$12,$CB$13,1)</f>
        <v>2.2444001053450513E-2</v>
      </c>
      <c r="CH11" s="125">
        <f t="shared" si="14"/>
        <v>5.6558882654695291</v>
      </c>
      <c r="CI11" s="127">
        <f t="shared" si="15"/>
        <v>2.0936213779983354E-2</v>
      </c>
    </row>
    <row r="12" spans="1:87" x14ac:dyDescent="0.2">
      <c r="A12" s="3">
        <v>43791</v>
      </c>
      <c r="B12" s="4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  <c r="T12" s="1">
        <f>$Q$2*B12 +$Q$3</f>
        <v>58.485115697696394</v>
      </c>
      <c r="U12" s="78">
        <f t="shared" si="0"/>
        <v>9.1249513866510604E-2</v>
      </c>
      <c r="V12" s="1">
        <f>C12 - T12</f>
        <v>5.8726113023036035</v>
      </c>
      <c r="W12" s="1">
        <v>-17.023433848617266</v>
      </c>
      <c r="X12" s="1">
        <f t="shared" si="1"/>
        <v>-1.7126162176143931</v>
      </c>
      <c r="Y12" s="76">
        <v>11</v>
      </c>
      <c r="Z12" s="78">
        <f t="shared" si="2"/>
        <v>4.1666666666666664E-2</v>
      </c>
      <c r="AA12" s="77">
        <f t="shared" si="3"/>
        <v>-1.7316643961222451</v>
      </c>
      <c r="AC12" s="1">
        <f>$R$2*B12 +$R$3</f>
        <v>161.30441167387036</v>
      </c>
      <c r="AD12" s="78">
        <f t="shared" si="4"/>
        <v>7.0665992522111462E-2</v>
      </c>
      <c r="AE12" s="1">
        <f>E12 - AC12</f>
        <v>12.265489326129625</v>
      </c>
      <c r="AF12" s="1">
        <v>-30.721625318422198</v>
      </c>
      <c r="AG12" s="1">
        <f t="shared" si="5"/>
        <v>-1.801395072798422</v>
      </c>
      <c r="AH12" s="76">
        <v>11</v>
      </c>
      <c r="AI12" s="78">
        <f t="shared" si="6"/>
        <v>4.1666666666666664E-2</v>
      </c>
      <c r="AJ12" s="77">
        <f t="shared" si="7"/>
        <v>-1.7316643961222451</v>
      </c>
      <c r="BP12" s="85" t="s">
        <v>73</v>
      </c>
      <c r="BQ12" s="100">
        <f>AVERAGE(V2:V253)</f>
        <v>5.5828357809722155E-14</v>
      </c>
      <c r="BR12" s="109">
        <f t="shared" si="16"/>
        <v>-6.9600262529146022</v>
      </c>
      <c r="BS12" s="97">
        <f t="shared" si="8"/>
        <v>-3.7651626530971147</v>
      </c>
      <c r="BT12" s="97">
        <f t="shared" si="9"/>
        <v>-5.3625944530058582</v>
      </c>
      <c r="BU12" s="98">
        <f t="shared" si="17"/>
        <v>24</v>
      </c>
      <c r="BV12" s="99">
        <f t="shared" si="18"/>
        <v>0.11052214302124208</v>
      </c>
      <c r="BW12" s="98">
        <f t="shared" si="10"/>
        <v>27.851580041353003</v>
      </c>
      <c r="BX12" s="110">
        <f t="shared" si="11"/>
        <v>0.5326329347535339</v>
      </c>
      <c r="BY12" s="86"/>
      <c r="CA12" s="85" t="s">
        <v>73</v>
      </c>
      <c r="CB12" s="100">
        <f>AVERAGE(AE2:AE253)</f>
        <v>5.9775817452833827E-14</v>
      </c>
      <c r="CC12" s="123">
        <f t="shared" si="19"/>
        <v>-29.125424468283526</v>
      </c>
      <c r="CD12" s="124">
        <f t="shared" si="12"/>
        <v>-23.702167395337966</v>
      </c>
      <c r="CE12" s="124">
        <f t="shared" si="13"/>
        <v>-26.413795931810746</v>
      </c>
      <c r="CF12" s="125">
        <f>COUNTIF($AE$2:$AE$253,"&lt;="&amp;CD12)-COUNTIF($AE$2:$AE$253,"&lt;="&amp;CC12)</f>
        <v>22</v>
      </c>
      <c r="CG12" s="126">
        <f>_xlfn.NORM.DIST(CD12,$CB$12,$CB$13,1)-_xlfn.NORM.DIST(CC12,$CB$12,$CB$13,1)</f>
        <v>3.8457832349121653E-2</v>
      </c>
      <c r="CH12" s="125">
        <f t="shared" si="14"/>
        <v>9.6913737519786558</v>
      </c>
      <c r="CI12" s="127">
        <f t="shared" si="15"/>
        <v>15.632693980308858</v>
      </c>
    </row>
    <row r="13" spans="1:87" x14ac:dyDescent="0.2">
      <c r="A13" s="3">
        <v>43794</v>
      </c>
      <c r="B13" s="4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  <c r="T13" s="1">
        <f>$Q$2*B13 +$Q$3</f>
        <v>58.7288286304656</v>
      </c>
      <c r="U13" s="78">
        <f t="shared" si="0"/>
        <v>0.1031872771901145</v>
      </c>
      <c r="V13" s="1">
        <f>C13 - T13</f>
        <v>6.7573393695344066</v>
      </c>
      <c r="W13" s="1">
        <v>-16.975350512463301</v>
      </c>
      <c r="X13" s="1">
        <f t="shared" si="1"/>
        <v>-1.7077788679923029</v>
      </c>
      <c r="Y13" s="76">
        <v>12</v>
      </c>
      <c r="Z13" s="78">
        <f t="shared" si="2"/>
        <v>4.5634920634920632E-2</v>
      </c>
      <c r="AA13" s="77">
        <f t="shared" si="3"/>
        <v>-1.6887370022667971</v>
      </c>
      <c r="AC13" s="1">
        <f>$R$2*B13 +$R$3</f>
        <v>161.2730224165758</v>
      </c>
      <c r="AD13" s="78">
        <f t="shared" si="4"/>
        <v>6.9372894325687315E-2</v>
      </c>
      <c r="AE13" s="1">
        <f>E13 - AC13</f>
        <v>12.021975583424194</v>
      </c>
      <c r="AF13" s="1">
        <v>-30.505444031949452</v>
      </c>
      <c r="AG13" s="1">
        <f t="shared" si="5"/>
        <v>-1.7887190538623499</v>
      </c>
      <c r="AH13" s="76">
        <v>12</v>
      </c>
      <c r="AI13" s="78">
        <f t="shared" si="6"/>
        <v>4.5634920634920632E-2</v>
      </c>
      <c r="AJ13" s="77">
        <f t="shared" si="7"/>
        <v>-1.6887370022667971</v>
      </c>
      <c r="BP13" s="85" t="s">
        <v>74</v>
      </c>
      <c r="BQ13" s="100">
        <f>_xlfn.STDEV.S(V2:V253)</f>
        <v>9.9400167261818275</v>
      </c>
      <c r="BR13" s="109">
        <f t="shared" si="16"/>
        <v>-3.7651626530971147</v>
      </c>
      <c r="BS13" s="97">
        <f t="shared" si="8"/>
        <v>-0.57029905327962727</v>
      </c>
      <c r="BT13" s="97">
        <f t="shared" si="9"/>
        <v>-2.1677308531883712</v>
      </c>
      <c r="BU13" s="98">
        <f t="shared" si="17"/>
        <v>23</v>
      </c>
      <c r="BV13" s="99">
        <f t="shared" si="18"/>
        <v>0.12470110036847065</v>
      </c>
      <c r="BW13" s="98">
        <f t="shared" si="10"/>
        <v>31.424677292854604</v>
      </c>
      <c r="BX13" s="110">
        <f t="shared" si="11"/>
        <v>2.2585812680685327</v>
      </c>
      <c r="BY13" s="86"/>
      <c r="CA13" s="85" t="s">
        <v>74</v>
      </c>
      <c r="CB13" s="100">
        <f>_xlfn.STDEV.S(AE2:AE253)</f>
        <v>17.054351808954927</v>
      </c>
      <c r="CC13" s="123">
        <f t="shared" si="19"/>
        <v>-23.702167395337966</v>
      </c>
      <c r="CD13" s="124">
        <f t="shared" si="12"/>
        <v>-18.278910322392406</v>
      </c>
      <c r="CE13" s="124">
        <f t="shared" si="13"/>
        <v>-20.990538858865186</v>
      </c>
      <c r="CF13" s="125">
        <f>COUNTIF($AE$2:$AE$253,"&lt;="&amp;CD13)-COUNTIF($AE$2:$AE$253,"&lt;="&amp;CC13)</f>
        <v>14</v>
      </c>
      <c r="CG13" s="126">
        <f>_xlfn.NORM.DIST(CD13,$CB$12,$CB$13,1)-_xlfn.NORM.DIST(CC13,$CB$12,$CB$13,1)</f>
        <v>5.9609649697471956E-2</v>
      </c>
      <c r="CH13" s="125">
        <f t="shared" si="14"/>
        <v>15.021631723762933</v>
      </c>
      <c r="CI13" s="127">
        <f t="shared" si="15"/>
        <v>6.9481891061656698E-2</v>
      </c>
    </row>
    <row r="14" spans="1:87" x14ac:dyDescent="0.2">
      <c r="A14" s="3">
        <v>43795</v>
      </c>
      <c r="B14" s="4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  <c r="T14" s="1">
        <f>$Q$2*B14 +$Q$3</f>
        <v>58.972541563234806</v>
      </c>
      <c r="U14" s="78">
        <f t="shared" si="0"/>
        <v>9.2378461358684896E-2</v>
      </c>
      <c r="V14" s="1">
        <f>C14 - T14</f>
        <v>6.0022734367652006</v>
      </c>
      <c r="W14" s="1">
        <v>-16.965683907386151</v>
      </c>
      <c r="X14" s="1">
        <f t="shared" si="1"/>
        <v>-1.7068063741481336</v>
      </c>
      <c r="Y14" s="76">
        <v>13</v>
      </c>
      <c r="Z14" s="78">
        <f t="shared" si="2"/>
        <v>4.96031746031746E-2</v>
      </c>
      <c r="AA14" s="77">
        <f t="shared" si="3"/>
        <v>-1.648713470290851</v>
      </c>
      <c r="AC14" s="1">
        <f>$R$2*B14 +$R$3</f>
        <v>161.24163315928124</v>
      </c>
      <c r="AD14" s="78">
        <f t="shared" si="4"/>
        <v>8.0030141663360865E-2</v>
      </c>
      <c r="AE14" s="1">
        <f>E14 - AC14</f>
        <v>14.026753840718754</v>
      </c>
      <c r="AF14" s="1">
        <v>-29.059725803833118</v>
      </c>
      <c r="AG14" s="1">
        <f t="shared" si="5"/>
        <v>-1.7039478327504918</v>
      </c>
      <c r="AH14" s="76">
        <v>13</v>
      </c>
      <c r="AI14" s="78">
        <f t="shared" si="6"/>
        <v>4.96031746031746E-2</v>
      </c>
      <c r="AJ14" s="77">
        <f t="shared" si="7"/>
        <v>-1.648713470290851</v>
      </c>
      <c r="BR14" s="109">
        <f t="shared" si="16"/>
        <v>-0.57029905327962727</v>
      </c>
      <c r="BS14" s="97">
        <f t="shared" si="8"/>
        <v>2.6245645465378602</v>
      </c>
      <c r="BT14" s="97">
        <f t="shared" si="9"/>
        <v>1.0271327466291165</v>
      </c>
      <c r="BU14" s="98">
        <f t="shared" si="17"/>
        <v>19</v>
      </c>
      <c r="BV14" s="99">
        <f t="shared" si="18"/>
        <v>0.12700193423387629</v>
      </c>
      <c r="BW14" s="98">
        <f t="shared" si="10"/>
        <v>32.004487426936826</v>
      </c>
      <c r="BX14" s="110">
        <f t="shared" si="11"/>
        <v>5.284155655466602</v>
      </c>
      <c r="BY14" s="86"/>
      <c r="CC14" s="123">
        <f t="shared" si="19"/>
        <v>-18.278910322392406</v>
      </c>
      <c r="CD14" s="124">
        <f t="shared" si="12"/>
        <v>-12.855653249446846</v>
      </c>
      <c r="CE14" s="124">
        <f t="shared" si="13"/>
        <v>-15.567281785919626</v>
      </c>
      <c r="CF14" s="125">
        <f>COUNTIF($AE$2:$AE$253,"&lt;="&amp;CD14)-COUNTIF($AE$2:$AE$253,"&lt;="&amp;CC14)</f>
        <v>13</v>
      </c>
      <c r="CG14" s="126">
        <f>_xlfn.NORM.DIST(CD14,$CB$12,$CB$13,1)-_xlfn.NORM.DIST(CC14,$CB$12,$CB$13,1)</f>
        <v>8.3579004875190155E-2</v>
      </c>
      <c r="CH14" s="125">
        <f t="shared" si="14"/>
        <v>21.061909228547918</v>
      </c>
      <c r="CI14" s="127">
        <f t="shared" si="15"/>
        <v>3.0858731610736809</v>
      </c>
    </row>
    <row r="15" spans="1:87" x14ac:dyDescent="0.2">
      <c r="A15" s="3">
        <v>43796</v>
      </c>
      <c r="B15" s="4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  <c r="T15" s="1">
        <f>$Q$2*B15 +$Q$3</f>
        <v>59.216254496004012</v>
      </c>
      <c r="U15" s="78">
        <f t="shared" si="0"/>
        <v>0.10070699659123296</v>
      </c>
      <c r="V15" s="1">
        <f>C15 - T15</f>
        <v>6.6313105039959908</v>
      </c>
      <c r="W15" s="1">
        <v>-16.707813453694413</v>
      </c>
      <c r="X15" s="1">
        <f t="shared" si="1"/>
        <v>-1.680863716223574</v>
      </c>
      <c r="Y15" s="76">
        <v>14</v>
      </c>
      <c r="Z15" s="78">
        <f t="shared" si="2"/>
        <v>5.3571428571428568E-2</v>
      </c>
      <c r="AA15" s="77">
        <f t="shared" si="3"/>
        <v>-1.6111691623526765</v>
      </c>
      <c r="AC15" s="1">
        <f>$R$2*B15 +$R$3</f>
        <v>161.2102439019867</v>
      </c>
      <c r="AD15" s="78">
        <f t="shared" si="4"/>
        <v>8.4823048797485381E-2</v>
      </c>
      <c r="AE15" s="1">
        <f>E15 - AC15</f>
        <v>14.941749098013304</v>
      </c>
      <c r="AF15" s="1">
        <v>-28.787691862189547</v>
      </c>
      <c r="AG15" s="1">
        <f t="shared" si="5"/>
        <v>-1.6879968341613383</v>
      </c>
      <c r="AH15" s="76">
        <v>14</v>
      </c>
      <c r="AI15" s="78">
        <f t="shared" si="6"/>
        <v>5.3571428571428568E-2</v>
      </c>
      <c r="AJ15" s="77">
        <f t="shared" si="7"/>
        <v>-1.6111691623526765</v>
      </c>
      <c r="BR15" s="109">
        <f t="shared" si="16"/>
        <v>2.6245645465378602</v>
      </c>
      <c r="BS15" s="97">
        <f t="shared" si="8"/>
        <v>5.8194281463553477</v>
      </c>
      <c r="BT15" s="97">
        <f t="shared" si="9"/>
        <v>4.2219963464466037</v>
      </c>
      <c r="BU15" s="98">
        <f t="shared" si="17"/>
        <v>24</v>
      </c>
      <c r="BV15" s="99">
        <f t="shared" si="18"/>
        <v>0.1167533952092934</v>
      </c>
      <c r="BW15" s="98">
        <f t="shared" si="10"/>
        <v>29.421855592741935</v>
      </c>
      <c r="BX15" s="110">
        <f t="shared" si="11"/>
        <v>0.99913881963987372</v>
      </c>
      <c r="BY15" s="86"/>
      <c r="CC15" s="123">
        <f t="shared" si="19"/>
        <v>-12.855653249446846</v>
      </c>
      <c r="CD15" s="124">
        <f t="shared" si="12"/>
        <v>-7.4323961765012854</v>
      </c>
      <c r="CE15" s="124">
        <f t="shared" si="13"/>
        <v>-10.144024712974065</v>
      </c>
      <c r="CF15" s="125">
        <f>COUNTIF($AE$2:$AE$253,"&lt;="&amp;CD15)-COUNTIF($AE$2:$AE$253,"&lt;="&amp;CC15)</f>
        <v>25</v>
      </c>
      <c r="CG15" s="126">
        <f>_xlfn.NORM.DIST(CD15,$CB$12,$CB$13,1)-_xlfn.NORM.DIST(CC15,$CB$12,$CB$13,1)</f>
        <v>0.10600538600313028</v>
      </c>
      <c r="CH15" s="125">
        <f t="shared" si="14"/>
        <v>26.71335727278883</v>
      </c>
      <c r="CI15" s="127">
        <f t="shared" si="15"/>
        <v>0.10989233267241463</v>
      </c>
    </row>
    <row r="16" spans="1:87" x14ac:dyDescent="0.2">
      <c r="A16" s="3">
        <v>43798</v>
      </c>
      <c r="B16" s="4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  <c r="T16" s="1">
        <f>$Q$2*B16 +$Q$3</f>
        <v>59.459967428773211</v>
      </c>
      <c r="U16" s="78">
        <f t="shared" si="0"/>
        <v>9.5012307690608089E-2</v>
      </c>
      <c r="V16" s="1">
        <f>C16 - T16</f>
        <v>6.2425475712267939</v>
      </c>
      <c r="W16" s="1">
        <v>-16.651577915848065</v>
      </c>
      <c r="X16" s="1">
        <f t="shared" si="1"/>
        <v>-1.6752062269662145</v>
      </c>
      <c r="Y16" s="76">
        <v>15</v>
      </c>
      <c r="Z16" s="78">
        <f t="shared" si="2"/>
        <v>5.7539682539682536E-2</v>
      </c>
      <c r="AA16" s="77">
        <f t="shared" si="3"/>
        <v>-1.5757676293730742</v>
      </c>
      <c r="AC16" s="1">
        <f>$R$2*B16 +$R$3</f>
        <v>161.17885464469214</v>
      </c>
      <c r="AD16" s="78">
        <f t="shared" si="4"/>
        <v>8.0542899951266192E-2</v>
      </c>
      <c r="AE16" s="1">
        <f>E16 - AC16</f>
        <v>14.118997355307869</v>
      </c>
      <c r="AF16" s="1">
        <v>-28.554550546538536</v>
      </c>
      <c r="AG16" s="1">
        <f t="shared" si="5"/>
        <v>-1.6743263459327211</v>
      </c>
      <c r="AH16" s="76">
        <v>15</v>
      </c>
      <c r="AI16" s="78">
        <f t="shared" si="6"/>
        <v>5.7539682539682536E-2</v>
      </c>
      <c r="AJ16" s="77">
        <f t="shared" si="7"/>
        <v>-1.5757676293730742</v>
      </c>
      <c r="BR16" s="109">
        <f t="shared" si="16"/>
        <v>5.8194281463553477</v>
      </c>
      <c r="BS16" s="97">
        <f t="shared" si="8"/>
        <v>9.0142917461728356</v>
      </c>
      <c r="BT16" s="97">
        <f t="shared" si="9"/>
        <v>7.4168599462640916</v>
      </c>
      <c r="BU16" s="98">
        <f t="shared" si="17"/>
        <v>55</v>
      </c>
      <c r="BV16" s="99">
        <f t="shared" si="18"/>
        <v>9.688298280821761E-2</v>
      </c>
      <c r="BW16" s="98">
        <f t="shared" si="10"/>
        <v>24.414511667670837</v>
      </c>
      <c r="BX16" s="110">
        <f t="shared" si="11"/>
        <v>38.316232135241727</v>
      </c>
      <c r="BY16" s="86"/>
      <c r="CC16" s="123">
        <f t="shared" si="19"/>
        <v>-7.4323961765012854</v>
      </c>
      <c r="CD16" s="124">
        <f t="shared" si="12"/>
        <v>-2.0091391035557251</v>
      </c>
      <c r="CE16" s="124">
        <f t="shared" si="13"/>
        <v>-4.7207676400285052</v>
      </c>
      <c r="CF16" s="125">
        <f>COUNTIF($AE$2:$AE$253,"&lt;="&amp;CD16)-COUNTIF($AE$2:$AE$253,"&lt;="&amp;CC16)</f>
        <v>16</v>
      </c>
      <c r="CG16" s="126">
        <f>_xlfn.NORM.DIST(CD16,$CB$12,$CB$13,1)-_xlfn.NORM.DIST(CC16,$CB$12,$CB$13,1)</f>
        <v>0.1216213055635208</v>
      </c>
      <c r="CH16" s="125">
        <f t="shared" si="14"/>
        <v>30.648569002007243</v>
      </c>
      <c r="CI16" s="127">
        <f t="shared" si="15"/>
        <v>7.001324394379199</v>
      </c>
    </row>
    <row r="17" spans="1:87" x14ac:dyDescent="0.2">
      <c r="A17" s="3">
        <v>43801</v>
      </c>
      <c r="B17" s="4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  <c r="T17" s="1">
        <f>$Q$2*B17 +$Q$3</f>
        <v>59.703680361542418</v>
      </c>
      <c r="U17" s="78">
        <f t="shared" si="0"/>
        <v>8.0673413078087911E-2</v>
      </c>
      <c r="V17" s="1">
        <f>C17 - T17</f>
        <v>5.2391606384575837</v>
      </c>
      <c r="W17" s="1">
        <v>-15.982488579694092</v>
      </c>
      <c r="X17" s="1">
        <f t="shared" si="1"/>
        <v>-1.6078935297559969</v>
      </c>
      <c r="Y17" s="76">
        <v>16</v>
      </c>
      <c r="Z17" s="78">
        <f t="shared" si="2"/>
        <v>6.1507936507936505E-2</v>
      </c>
      <c r="AA17" s="77">
        <f t="shared" si="3"/>
        <v>-1.5422375718953325</v>
      </c>
      <c r="AC17" s="1">
        <f>$R$2*B17 +$R$3</f>
        <v>161.14746538739757</v>
      </c>
      <c r="AD17" s="78">
        <f t="shared" si="4"/>
        <v>5.8415102367678488E-2</v>
      </c>
      <c r="AE17" s="1">
        <f>E17 - AC17</f>
        <v>9.9974476126024285</v>
      </c>
      <c r="AF17" s="1">
        <v>-27.836931687120199</v>
      </c>
      <c r="AG17" s="1">
        <f t="shared" si="5"/>
        <v>-1.6322480032635189</v>
      </c>
      <c r="AH17" s="76">
        <v>16</v>
      </c>
      <c r="AI17" s="78">
        <f t="shared" si="6"/>
        <v>6.1507936507936505E-2</v>
      </c>
      <c r="AJ17" s="77">
        <f t="shared" si="7"/>
        <v>-1.5422375718953325</v>
      </c>
      <c r="BR17" s="109">
        <f t="shared" si="16"/>
        <v>9.0142917461728356</v>
      </c>
      <c r="BS17" s="97">
        <f t="shared" si="8"/>
        <v>12.209155345990323</v>
      </c>
      <c r="BT17" s="97">
        <f t="shared" si="9"/>
        <v>10.61172354608158</v>
      </c>
      <c r="BU17" s="98">
        <f t="shared" si="17"/>
        <v>26</v>
      </c>
      <c r="BV17" s="99">
        <f t="shared" si="18"/>
        <v>7.256773063200217E-2</v>
      </c>
      <c r="BW17" s="98">
        <f t="shared" si="10"/>
        <v>18.287068119264546</v>
      </c>
      <c r="BX17" s="110">
        <f t="shared" si="11"/>
        <v>3.253081238003166</v>
      </c>
      <c r="BY17" s="86"/>
      <c r="CC17" s="123">
        <f t="shared" si="19"/>
        <v>-2.0091391035557251</v>
      </c>
      <c r="CD17" s="124">
        <f t="shared" si="12"/>
        <v>3.4141179693898351</v>
      </c>
      <c r="CE17" s="124">
        <f t="shared" si="13"/>
        <v>0.70248943291705501</v>
      </c>
      <c r="CF17" s="125">
        <f>COUNTIF($AE$2:$AE$253,"&lt;="&amp;CD17)-COUNTIF($AE$2:$AE$253,"&lt;="&amp;CC17)</f>
        <v>16</v>
      </c>
      <c r="CG17" s="126">
        <f>_xlfn.NORM.DIST(CD17,$CB$12,$CB$13,1)-_xlfn.NORM.DIST(CC17,$CB$12,$CB$13,1)</f>
        <v>0.12622427836523842</v>
      </c>
      <c r="CH17" s="125">
        <f t="shared" si="14"/>
        <v>31.808518148040083</v>
      </c>
      <c r="CI17" s="127">
        <f t="shared" si="15"/>
        <v>7.8566767830494193</v>
      </c>
    </row>
    <row r="18" spans="1:87" x14ac:dyDescent="0.2">
      <c r="A18" s="3">
        <v>43802</v>
      </c>
      <c r="B18" s="4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  <c r="T18" s="1">
        <f>$Q$2*B18 +$Q$3</f>
        <v>59.947393294311624</v>
      </c>
      <c r="U18" s="78">
        <f t="shared" si="0"/>
        <v>6.0163482941458742E-2</v>
      </c>
      <c r="V18" s="1">
        <f>C18 - T18</f>
        <v>3.8375227056883787</v>
      </c>
      <c r="W18" s="1">
        <v>-15.811874772924554</v>
      </c>
      <c r="X18" s="1">
        <f t="shared" si="1"/>
        <v>-1.5907291917604536</v>
      </c>
      <c r="Y18" s="76">
        <v>17</v>
      </c>
      <c r="Z18" s="78">
        <f t="shared" si="2"/>
        <v>6.5476190476190479E-2</v>
      </c>
      <c r="AA18" s="77">
        <f t="shared" si="3"/>
        <v>-1.5103568962835028</v>
      </c>
      <c r="AC18" s="1">
        <f>$R$2*B18 +$R$3</f>
        <v>161.11607613010301</v>
      </c>
      <c r="AD18" s="78">
        <f t="shared" si="4"/>
        <v>4.8941615534062365E-2</v>
      </c>
      <c r="AE18" s="1">
        <f>E18 - AC18</f>
        <v>8.2910588698970002</v>
      </c>
      <c r="AF18" s="1">
        <v>-27.605354459003877</v>
      </c>
      <c r="AG18" s="1">
        <f t="shared" si="5"/>
        <v>-1.6186692269658043</v>
      </c>
      <c r="AH18" s="76">
        <v>17</v>
      </c>
      <c r="AI18" s="78">
        <f t="shared" si="6"/>
        <v>6.5476190476190479E-2</v>
      </c>
      <c r="AJ18" s="77">
        <f t="shared" si="7"/>
        <v>-1.5103568962835028</v>
      </c>
      <c r="BR18" s="109">
        <f t="shared" si="16"/>
        <v>12.209155345990323</v>
      </c>
      <c r="BS18" s="97">
        <f t="shared" si="8"/>
        <v>15.404018945807811</v>
      </c>
      <c r="BT18" s="97">
        <f t="shared" si="9"/>
        <v>13.806587145899067</v>
      </c>
      <c r="BU18" s="98">
        <f t="shared" si="17"/>
        <v>4</v>
      </c>
      <c r="BV18" s="99">
        <f t="shared" si="18"/>
        <v>4.9063270820429827E-2</v>
      </c>
      <c r="BW18" s="98">
        <f t="shared" si="10"/>
        <v>12.363944246748316</v>
      </c>
      <c r="BX18" s="110">
        <f t="shared" si="11"/>
        <v>5.6580296680901307</v>
      </c>
      <c r="BY18" s="86"/>
      <c r="CC18" s="123">
        <f t="shared" si="19"/>
        <v>3.4141179693898351</v>
      </c>
      <c r="CD18" s="124">
        <f t="shared" si="12"/>
        <v>8.8373750423353954</v>
      </c>
      <c r="CE18" s="124">
        <f t="shared" si="13"/>
        <v>6.1257465058626153</v>
      </c>
      <c r="CF18" s="125">
        <f>COUNTIF($AE$2:$AE$253,"&lt;="&amp;CD18)-COUNTIF($AE$2:$AE$253,"&lt;="&amp;CC18)</f>
        <v>16</v>
      </c>
      <c r="CG18" s="126">
        <f>_xlfn.NORM.DIST(CD18,$CB$12,$CB$13,1)-_xlfn.NORM.DIST(CC18,$CB$12,$CB$13,1)</f>
        <v>0.11850257205814296</v>
      </c>
      <c r="CH18" s="125">
        <f t="shared" si="14"/>
        <v>29.862648158652028</v>
      </c>
      <c r="CI18" s="127">
        <f t="shared" si="15"/>
        <v>6.4352301560670755</v>
      </c>
    </row>
    <row r="19" spans="1:87" x14ac:dyDescent="0.2">
      <c r="A19" s="3">
        <v>43803</v>
      </c>
      <c r="B19" s="4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  <c r="T19" s="1">
        <f>$Q$2*B19 +$Q$3</f>
        <v>60.19110622708083</v>
      </c>
      <c r="U19" s="78">
        <f t="shared" si="0"/>
        <v>6.4598646189070547E-2</v>
      </c>
      <c r="V19" s="1">
        <f>C19 - T19</f>
        <v>4.156786772919169</v>
      </c>
      <c r="W19" s="1">
        <v>-15.668196571232173</v>
      </c>
      <c r="X19" s="1">
        <f t="shared" si="1"/>
        <v>-1.576274668629327</v>
      </c>
      <c r="Y19" s="76">
        <v>18</v>
      </c>
      <c r="Z19" s="78">
        <f t="shared" si="2"/>
        <v>6.9444444444444448E-2</v>
      </c>
      <c r="AA19" s="77">
        <f t="shared" si="3"/>
        <v>-1.4799413890351922</v>
      </c>
      <c r="AC19" s="1">
        <f>$R$2*B19 +$R$3</f>
        <v>161.08468687280848</v>
      </c>
      <c r="AD19" s="78">
        <f t="shared" si="4"/>
        <v>5.2750122377627544E-2</v>
      </c>
      <c r="AE19" s="1">
        <f>E19 - AC19</f>
        <v>8.9704281271915249</v>
      </c>
      <c r="AF19" s="1">
        <v>-27.414057774654879</v>
      </c>
      <c r="AG19" s="1">
        <f t="shared" si="5"/>
        <v>-1.6074523430588739</v>
      </c>
      <c r="AH19" s="76">
        <v>18</v>
      </c>
      <c r="AI19" s="78">
        <f t="shared" si="6"/>
        <v>6.9444444444444448E-2</v>
      </c>
      <c r="AJ19" s="77">
        <f t="shared" si="7"/>
        <v>-1.4799413890351922</v>
      </c>
      <c r="BR19" s="109">
        <f t="shared" si="16"/>
        <v>15.404018945807811</v>
      </c>
      <c r="BS19" s="97">
        <f t="shared" si="8"/>
        <v>18.598882545625298</v>
      </c>
      <c r="BT19" s="97">
        <f t="shared" si="9"/>
        <v>17.001450745716554</v>
      </c>
      <c r="BU19" s="98">
        <f t="shared" si="17"/>
        <v>0</v>
      </c>
      <c r="BV19" s="99">
        <f t="shared" si="18"/>
        <v>2.9942277261699846E-2</v>
      </c>
      <c r="BW19" s="98">
        <f t="shared" si="10"/>
        <v>7.5454538699483606</v>
      </c>
      <c r="BX19" s="110">
        <f t="shared" si="11"/>
        <v>7.5454538699483606</v>
      </c>
      <c r="BY19" s="86"/>
      <c r="CC19" s="123">
        <f t="shared" si="19"/>
        <v>8.8373750423353954</v>
      </c>
      <c r="CD19" s="124">
        <f t="shared" si="12"/>
        <v>14.260632115280956</v>
      </c>
      <c r="CE19" s="124">
        <f t="shared" si="13"/>
        <v>11.549003578808176</v>
      </c>
      <c r="CF19" s="125">
        <f>COUNTIF($AE$2:$AE$253,"&lt;="&amp;CD19)-COUNTIF($AE$2:$AE$253,"&lt;="&amp;CC19)</f>
        <v>66</v>
      </c>
      <c r="CG19" s="126">
        <f>_xlfn.NORM.DIST(CD19,$CB$12,$CB$13,1)-_xlfn.NORM.DIST(CC19,$CB$12,$CB$13,1)</f>
        <v>0.10063847934411096</v>
      </c>
      <c r="CH19" s="125">
        <f t="shared" si="14"/>
        <v>25.360896794715963</v>
      </c>
      <c r="CI19" s="127">
        <f t="shared" si="15"/>
        <v>65.121384417045974</v>
      </c>
    </row>
    <row r="20" spans="1:87" x14ac:dyDescent="0.2">
      <c r="A20" s="3">
        <v>43804</v>
      </c>
      <c r="B20" s="4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  <c r="T20" s="1">
        <f>$Q$2*B20 +$Q$3</f>
        <v>60.434819159850036</v>
      </c>
      <c r="U20" s="78">
        <f t="shared" si="0"/>
        <v>7.4390903284609705E-2</v>
      </c>
      <c r="V20" s="1">
        <f>C20 - T20</f>
        <v>4.8571268401499594</v>
      </c>
      <c r="W20" s="1">
        <v>-15.582761445232507</v>
      </c>
      <c r="X20" s="1">
        <f t="shared" si="1"/>
        <v>-1.5676795999938153</v>
      </c>
      <c r="Y20" s="76">
        <v>19</v>
      </c>
      <c r="Z20" s="78">
        <f t="shared" si="2"/>
        <v>7.3412698412698416E-2</v>
      </c>
      <c r="AA20" s="77">
        <f t="shared" si="3"/>
        <v>-1.450836487412636</v>
      </c>
      <c r="AC20" s="1">
        <f>$R$2*B20 +$R$3</f>
        <v>161.05329761551391</v>
      </c>
      <c r="AD20" s="78">
        <f t="shared" si="4"/>
        <v>5.7288703005581219E-2</v>
      </c>
      <c r="AE20" s="1">
        <f>E20 - AC20</f>
        <v>9.7872323844860887</v>
      </c>
      <c r="AF20" s="1">
        <v>-26.788834429825641</v>
      </c>
      <c r="AG20" s="1">
        <f t="shared" si="5"/>
        <v>-1.5707917093488935</v>
      </c>
      <c r="AH20" s="76">
        <v>19</v>
      </c>
      <c r="AI20" s="78">
        <f t="shared" si="6"/>
        <v>7.3412698412698416E-2</v>
      </c>
      <c r="AJ20" s="77">
        <f t="shared" si="7"/>
        <v>-1.450836487412636</v>
      </c>
      <c r="BR20" s="109">
        <f t="shared" si="16"/>
        <v>18.598882545625298</v>
      </c>
      <c r="BS20" s="97">
        <f t="shared" si="8"/>
        <v>21.793746145442785</v>
      </c>
      <c r="BT20" s="97">
        <f t="shared" si="9"/>
        <v>20.196314345534041</v>
      </c>
      <c r="BU20" s="98">
        <f t="shared" si="17"/>
        <v>6</v>
      </c>
      <c r="BV20" s="99">
        <f t="shared" si="18"/>
        <v>1.6494023311946826E-2</v>
      </c>
      <c r="BW20" s="98">
        <f t="shared" si="10"/>
        <v>4.1564938746106002</v>
      </c>
      <c r="BX20" s="110">
        <f t="shared" si="11"/>
        <v>0.81763980337072584</v>
      </c>
      <c r="BY20" s="86"/>
      <c r="CC20" s="123">
        <f t="shared" si="19"/>
        <v>14.260632115280956</v>
      </c>
      <c r="CD20" s="124">
        <f t="shared" si="12"/>
        <v>19.683889188226516</v>
      </c>
      <c r="CE20" s="124">
        <f t="shared" si="13"/>
        <v>16.972260651753736</v>
      </c>
      <c r="CF20" s="125">
        <f>COUNTIF($AE$2:$AE$253,"&lt;="&amp;CD20)-COUNTIF($AE$2:$AE$253,"&lt;="&amp;CC20)</f>
        <v>41</v>
      </c>
      <c r="CG20" s="126">
        <f>_xlfn.NORM.DIST(CD20,$CB$12,$CB$13,1)-_xlfn.NORM.DIST(CC20,$CB$12,$CB$13,1)</f>
        <v>7.7312756025299079E-2</v>
      </c>
      <c r="CH20" s="125">
        <f t="shared" si="14"/>
        <v>19.482814518375367</v>
      </c>
      <c r="CI20" s="127">
        <f t="shared" si="15"/>
        <v>23.763982899594204</v>
      </c>
    </row>
    <row r="21" spans="1:87" x14ac:dyDescent="0.2">
      <c r="A21" s="3">
        <v>43805</v>
      </c>
      <c r="B21" s="4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  <c r="T21" s="1">
        <f>$Q$2*B21 +$Q$3</f>
        <v>60.678532092619243</v>
      </c>
      <c r="U21" s="78">
        <f t="shared" si="0"/>
        <v>8.8269309333932788E-2</v>
      </c>
      <c r="V21" s="1">
        <f>C21 - T21</f>
        <v>5.8745989073807507</v>
      </c>
      <c r="W21" s="1">
        <v>-15.353329378001703</v>
      </c>
      <c r="X21" s="1">
        <f t="shared" si="1"/>
        <v>-1.544597941929148</v>
      </c>
      <c r="Y21" s="76">
        <v>20</v>
      </c>
      <c r="Z21" s="78">
        <f t="shared" si="2"/>
        <v>7.7380952380952384E-2</v>
      </c>
      <c r="AA21" s="77">
        <f t="shared" si="3"/>
        <v>-1.4229111803109864</v>
      </c>
      <c r="AC21" s="1">
        <f>$R$2*B21 +$R$3</f>
        <v>161.02190835821935</v>
      </c>
      <c r="AD21" s="78">
        <f t="shared" si="4"/>
        <v>6.5261616930096883E-2</v>
      </c>
      <c r="AE21" s="1">
        <f>E21 - AC21</f>
        <v>11.242236641780664</v>
      </c>
      <c r="AF21" s="1">
        <v>-26.68046059958553</v>
      </c>
      <c r="AG21" s="1">
        <f t="shared" si="5"/>
        <v>-1.5644370949106474</v>
      </c>
      <c r="AH21" s="76">
        <v>20</v>
      </c>
      <c r="AI21" s="78">
        <f t="shared" si="6"/>
        <v>7.7380952380952384E-2</v>
      </c>
      <c r="AJ21" s="77">
        <f t="shared" si="7"/>
        <v>-1.4229111803109864</v>
      </c>
      <c r="BR21" s="109">
        <f t="shared" si="16"/>
        <v>21.793746145442785</v>
      </c>
      <c r="BS21" s="97">
        <f t="shared" si="8"/>
        <v>24.988609745260273</v>
      </c>
      <c r="BT21" s="97">
        <f t="shared" si="9"/>
        <v>23.391177945351529</v>
      </c>
      <c r="BU21" s="98">
        <f t="shared" si="17"/>
        <v>1</v>
      </c>
      <c r="BV21" s="99">
        <f t="shared" si="18"/>
        <v>8.2012399479676201E-3</v>
      </c>
      <c r="BW21" s="98">
        <f t="shared" si="10"/>
        <v>2.0667124668878403</v>
      </c>
      <c r="BX21" s="110">
        <f t="shared" si="11"/>
        <v>0.55057271161063448</v>
      </c>
      <c r="BY21" s="86"/>
      <c r="CC21" s="123">
        <f t="shared" si="19"/>
        <v>19.683889188226516</v>
      </c>
      <c r="CD21" s="124">
        <f t="shared" si="12"/>
        <v>25.107146261172076</v>
      </c>
      <c r="CE21" s="124">
        <f t="shared" si="13"/>
        <v>22.395517724699296</v>
      </c>
      <c r="CF21" s="125">
        <f>COUNTIF($AE$2:$AE$253,"&lt;="&amp;CD21)-COUNTIF($AE$2:$AE$253,"&lt;="&amp;CC21)</f>
        <v>7</v>
      </c>
      <c r="CG21" s="126">
        <f>_xlfn.NORM.DIST(CD21,$CB$12,$CB$13,1)-_xlfn.NORM.DIST(CC21,$CB$12,$CB$13,1)</f>
        <v>5.3726440048545765E-2</v>
      </c>
      <c r="CH21" s="125">
        <f t="shared" si="14"/>
        <v>13.539062892233533</v>
      </c>
      <c r="CI21" s="127">
        <f t="shared" si="15"/>
        <v>3.1582203176789871</v>
      </c>
    </row>
    <row r="22" spans="1:87" x14ac:dyDescent="0.2">
      <c r="A22" s="3">
        <v>43808</v>
      </c>
      <c r="B22" s="4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  <c r="T22" s="1">
        <f>$Q$2*B22 +$Q$3</f>
        <v>60.922245025388449</v>
      </c>
      <c r="U22" s="78">
        <f t="shared" si="0"/>
        <v>7.160987300437853E-2</v>
      </c>
      <c r="V22" s="1">
        <f>C22 - T22</f>
        <v>4.6991389746115573</v>
      </c>
      <c r="W22" s="1">
        <v>-15.348531722617608</v>
      </c>
      <c r="X22" s="1">
        <f t="shared" si="1"/>
        <v>-1.5441152812338739</v>
      </c>
      <c r="Y22" s="76">
        <v>21</v>
      </c>
      <c r="Z22" s="78">
        <f t="shared" si="2"/>
        <v>8.1349206349206352E-2</v>
      </c>
      <c r="AA22" s="77">
        <f t="shared" si="3"/>
        <v>-1.3960534082549905</v>
      </c>
      <c r="AC22" s="1">
        <f>$R$2*B22 +$R$3</f>
        <v>160.99051910092479</v>
      </c>
      <c r="AD22" s="78">
        <f t="shared" si="4"/>
        <v>6.0248500217569508E-2</v>
      </c>
      <c r="AE22" s="1">
        <f>E22 - AC22</f>
        <v>10.321278899075224</v>
      </c>
      <c r="AF22" s="1">
        <v>-26.509474289243968</v>
      </c>
      <c r="AG22" s="1">
        <f t="shared" si="5"/>
        <v>-1.5544111313174853</v>
      </c>
      <c r="AH22" s="76">
        <v>21</v>
      </c>
      <c r="AI22" s="78">
        <f t="shared" si="6"/>
        <v>8.1349206349206352E-2</v>
      </c>
      <c r="AJ22" s="77">
        <f t="shared" si="7"/>
        <v>-1.3960534082549905</v>
      </c>
      <c r="BR22" s="111">
        <f t="shared" si="16"/>
        <v>24.988609745260273</v>
      </c>
      <c r="BS22" s="112">
        <f t="shared" si="8"/>
        <v>28.183473345077761</v>
      </c>
      <c r="BT22" s="112">
        <f t="shared" si="9"/>
        <v>26.586041545169017</v>
      </c>
      <c r="BU22" s="113">
        <f>COUNTIF($V$2:$V$253,"&gt;"&amp;BR22)</f>
        <v>2</v>
      </c>
      <c r="BV22" s="114">
        <f>1 - _xlfn.NORM.DIST(BR22,$BQ$12,$BQ$13,1)</f>
        <v>5.9695302210746037E-3</v>
      </c>
      <c r="BW22" s="113">
        <f t="shared" si="10"/>
        <v>1.5043216157108001</v>
      </c>
      <c r="BX22" s="115">
        <f t="shared" si="11"/>
        <v>0.16332748136139658</v>
      </c>
      <c r="BY22" s="86"/>
      <c r="CC22" s="128">
        <f t="shared" si="19"/>
        <v>25.107146261172076</v>
      </c>
      <c r="CD22" s="129">
        <f t="shared" si="12"/>
        <v>30.530403334117636</v>
      </c>
      <c r="CE22" s="129">
        <f t="shared" si="13"/>
        <v>27.818774797644856</v>
      </c>
      <c r="CF22" s="130">
        <f>COUNTIF($AE$2:$AE$253,"&gt;"&amp;CC22)</f>
        <v>4</v>
      </c>
      <c r="CG22" s="131">
        <f>1-_xlfn.NORM.DIST(CC22,$CB$12,$CB$13,1)</f>
        <v>7.0485579449478863E-2</v>
      </c>
      <c r="CH22" s="130">
        <f t="shared" si="14"/>
        <v>17.762366021268672</v>
      </c>
      <c r="CI22" s="132">
        <f t="shared" si="15"/>
        <v>10.663146918410504</v>
      </c>
    </row>
    <row r="23" spans="1:87" x14ac:dyDescent="0.2">
      <c r="A23" s="3">
        <v>43809</v>
      </c>
      <c r="B23" s="4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  <c r="T23" s="1">
        <f>$Q$2*B23 +$Q$3</f>
        <v>61.165957958157655</v>
      </c>
      <c r="U23" s="78">
        <f t="shared" si="0"/>
        <v>7.3311832734630419E-2</v>
      </c>
      <c r="V23" s="1">
        <f>C23 - T23</f>
        <v>4.8389400418423421</v>
      </c>
      <c r="W23" s="1">
        <v>-15.304482840155359</v>
      </c>
      <c r="X23" s="1">
        <f t="shared" si="1"/>
        <v>-1.5396838115818938</v>
      </c>
      <c r="Y23" s="76">
        <v>22</v>
      </c>
      <c r="Z23" s="78">
        <f t="shared" si="2"/>
        <v>8.531746031746032E-2</v>
      </c>
      <c r="AA23" s="77">
        <f t="shared" si="3"/>
        <v>-1.3701665397259748</v>
      </c>
      <c r="AC23" s="1">
        <f>$R$2*B23 +$R$3</f>
        <v>160.95912984363025</v>
      </c>
      <c r="AD23" s="78">
        <f t="shared" si="4"/>
        <v>5.8002290141133901E-2</v>
      </c>
      <c r="AE23" s="1">
        <f>E23 - AC23</f>
        <v>9.9108501563697473</v>
      </c>
      <c r="AF23" s="1">
        <v>-26.465068856880094</v>
      </c>
      <c r="AG23" s="1">
        <f t="shared" si="5"/>
        <v>-1.5518073717104766</v>
      </c>
      <c r="AH23" s="76">
        <v>22</v>
      </c>
      <c r="AI23" s="78">
        <f t="shared" si="6"/>
        <v>8.531746031746032E-2</v>
      </c>
      <c r="AJ23" s="77">
        <f t="shared" si="7"/>
        <v>-1.3701665397259748</v>
      </c>
    </row>
    <row r="24" spans="1:87" x14ac:dyDescent="0.2">
      <c r="A24" s="3">
        <v>43810</v>
      </c>
      <c r="B24" s="4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  <c r="T24" s="1">
        <f>$Q$2*B24 +$Q$3</f>
        <v>61.409670890926861</v>
      </c>
      <c r="U24" s="78">
        <f t="shared" si="0"/>
        <v>7.7488041441982097E-2</v>
      </c>
      <c r="V24" s="1">
        <f>C24 - T24</f>
        <v>5.1582151090731401</v>
      </c>
      <c r="W24" s="1">
        <v>-15.269609050309654</v>
      </c>
      <c r="X24" s="1">
        <f t="shared" si="1"/>
        <v>-1.5361753879236268</v>
      </c>
      <c r="Y24" s="76">
        <v>23</v>
      </c>
      <c r="Z24" s="78">
        <f t="shared" si="2"/>
        <v>8.9285714285714288E-2</v>
      </c>
      <c r="AA24" s="77">
        <f t="shared" si="3"/>
        <v>-1.3451666341766386</v>
      </c>
      <c r="AC24" s="1">
        <f>$R$2*B24 +$R$3</f>
        <v>160.92774058633569</v>
      </c>
      <c r="AD24" s="78">
        <f t="shared" si="4"/>
        <v>6.8727257996091376E-2</v>
      </c>
      <c r="AE24" s="1">
        <f>E24 - AC24</f>
        <v>11.87635141366431</v>
      </c>
      <c r="AF24" s="1">
        <v>-26.298212541229077</v>
      </c>
      <c r="AG24" s="1">
        <f t="shared" si="5"/>
        <v>-1.5420235747347741</v>
      </c>
      <c r="AH24" s="76">
        <v>23</v>
      </c>
      <c r="AI24" s="78">
        <f t="shared" si="6"/>
        <v>8.9285714285714288E-2</v>
      </c>
      <c r="AJ24" s="77">
        <f t="shared" si="7"/>
        <v>-1.3451666341766386</v>
      </c>
    </row>
    <row r="25" spans="1:87" ht="21" x14ac:dyDescent="0.2">
      <c r="A25" s="3">
        <v>43811</v>
      </c>
      <c r="B25" s="4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  <c r="T25" s="1">
        <f>$Q$2*B25 +$Q$3</f>
        <v>61.653383823696061</v>
      </c>
      <c r="U25" s="78">
        <f t="shared" si="0"/>
        <v>7.6181049710358342E-2</v>
      </c>
      <c r="V25" s="1">
        <f>C25 - T25</f>
        <v>5.0841341763039338</v>
      </c>
      <c r="W25" s="1">
        <v>-14.938702520925219</v>
      </c>
      <c r="X25" s="1">
        <f t="shared" si="1"/>
        <v>-1.5028850486314571</v>
      </c>
      <c r="Y25" s="76">
        <v>24</v>
      </c>
      <c r="Z25" s="78">
        <f t="shared" si="2"/>
        <v>9.3253968253968256E-2</v>
      </c>
      <c r="AA25" s="77">
        <f t="shared" si="3"/>
        <v>-1.3209802893126328</v>
      </c>
      <c r="AC25" s="1">
        <f>$R$2*B25 +$R$3</f>
        <v>160.89635132904112</v>
      </c>
      <c r="AD25" s="78">
        <f t="shared" si="4"/>
        <v>7.6152430353039827E-2</v>
      </c>
      <c r="AE25" s="1">
        <f>E25 - AC25</f>
        <v>13.262629670958887</v>
      </c>
      <c r="AF25" s="1">
        <v>-26.176627260065743</v>
      </c>
      <c r="AG25" s="1">
        <f t="shared" si="5"/>
        <v>-1.534894292864355</v>
      </c>
      <c r="AH25" s="76">
        <v>24</v>
      </c>
      <c r="AI25" s="78">
        <f t="shared" si="6"/>
        <v>9.3253968253968256E-2</v>
      </c>
      <c r="AJ25" s="77">
        <f t="shared" si="7"/>
        <v>-1.3209802893126328</v>
      </c>
      <c r="BU25" s="87" t="s">
        <v>75</v>
      </c>
      <c r="BV25" s="88">
        <f>SUM(BX7:BX22)</f>
        <v>70.245436378495526</v>
      </c>
      <c r="CF25" s="87" t="s">
        <v>75</v>
      </c>
      <c r="CG25" s="88">
        <f>SUM(CI7:CI22)</f>
        <v>147.33202243127505</v>
      </c>
    </row>
    <row r="26" spans="1:87" ht="21" x14ac:dyDescent="0.2">
      <c r="A26" s="3">
        <v>43812</v>
      </c>
      <c r="B26" s="4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  <c r="T26" s="1">
        <f>$Q$2*B26 +$Q$3</f>
        <v>61.897096756465267</v>
      </c>
      <c r="U26" s="78">
        <f t="shared" si="0"/>
        <v>8.4967627157210249E-2</v>
      </c>
      <c r="V26" s="1">
        <f>C26 - T26</f>
        <v>5.74761024353473</v>
      </c>
      <c r="W26" s="1">
        <v>-14.612527974616938</v>
      </c>
      <c r="X26" s="1">
        <f t="shared" si="1"/>
        <v>-1.4700707631736529</v>
      </c>
      <c r="Y26" s="76">
        <v>25</v>
      </c>
      <c r="Z26" s="78">
        <f t="shared" si="2"/>
        <v>9.7222222222222224E-2</v>
      </c>
      <c r="AA26" s="77">
        <f t="shared" si="3"/>
        <v>-1.2975429286165541</v>
      </c>
      <c r="AC26" s="1">
        <f>$R$2*B26 +$R$3</f>
        <v>160.86496207174656</v>
      </c>
      <c r="AD26" s="78">
        <f t="shared" si="4"/>
        <v>7.4192801155722576E-2</v>
      </c>
      <c r="AE26" s="1">
        <f>E26 - AC26</f>
        <v>12.891476928253439</v>
      </c>
      <c r="AF26" s="1">
        <v>-25.87120963407321</v>
      </c>
      <c r="AG26" s="1">
        <f t="shared" si="5"/>
        <v>-1.5169858065487294</v>
      </c>
      <c r="AH26" s="76">
        <v>25</v>
      </c>
      <c r="AI26" s="78">
        <f t="shared" si="6"/>
        <v>9.7222222222222224E-2</v>
      </c>
      <c r="AJ26" s="77">
        <f t="shared" si="7"/>
        <v>-1.2975429286165541</v>
      </c>
      <c r="BU26" s="87" t="s">
        <v>76</v>
      </c>
      <c r="BV26" s="89">
        <f>_xlfn.CHISQ.DIST.RT(BV25,BV27)</f>
        <v>4.039151665773829E-9</v>
      </c>
      <c r="CF26" s="87" t="s">
        <v>76</v>
      </c>
      <c r="CG26" s="96">
        <f>_xlfn.CHISQ.DIST.RT(CG25,CG27)</f>
        <v>8.163440610018008E-24</v>
      </c>
    </row>
    <row r="27" spans="1:87" ht="21" x14ac:dyDescent="0.2">
      <c r="A27" s="3">
        <v>43815</v>
      </c>
      <c r="B27" s="4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  <c r="T27" s="1">
        <f>$Q$2*B27 +$Q$3</f>
        <v>62.140809689234473</v>
      </c>
      <c r="U27" s="78">
        <f t="shared" si="0"/>
        <v>9.6825147914255352E-2</v>
      </c>
      <c r="V27" s="1">
        <f>C27 - T27</f>
        <v>6.6618253107655221</v>
      </c>
      <c r="W27" s="1">
        <v>-14.300815310770915</v>
      </c>
      <c r="X27" s="1">
        <f t="shared" si="1"/>
        <v>-1.4387113930203836</v>
      </c>
      <c r="Y27" s="76">
        <v>26</v>
      </c>
      <c r="Z27" s="78">
        <f t="shared" si="2"/>
        <v>0.10119047619047619</v>
      </c>
      <c r="AA27" s="77">
        <f t="shared" si="3"/>
        <v>-1.2747974249655289</v>
      </c>
      <c r="AC27" s="1">
        <f>$R$2*B27 +$R$3</f>
        <v>160.83357281445203</v>
      </c>
      <c r="AD27" s="78">
        <f t="shared" si="4"/>
        <v>7.1329969748698499E-2</v>
      </c>
      <c r="AE27" s="1">
        <f>E27 - AC27</f>
        <v>12.353423185547967</v>
      </c>
      <c r="AF27" s="1">
        <v>-25.393849119484116</v>
      </c>
      <c r="AG27" s="1">
        <f t="shared" si="5"/>
        <v>-1.4889952666597586</v>
      </c>
      <c r="AH27" s="76">
        <v>26</v>
      </c>
      <c r="AI27" s="78">
        <f t="shared" si="6"/>
        <v>0.10119047619047619</v>
      </c>
      <c r="AJ27" s="77">
        <f t="shared" si="7"/>
        <v>-1.2747974249655289</v>
      </c>
      <c r="BU27" s="87" t="s">
        <v>77</v>
      </c>
      <c r="BV27" s="95">
        <v>15</v>
      </c>
      <c r="CF27" s="87" t="s">
        <v>77</v>
      </c>
      <c r="CG27" s="95">
        <v>15</v>
      </c>
    </row>
    <row r="28" spans="1:87" x14ac:dyDescent="0.2">
      <c r="A28" s="3">
        <v>43816</v>
      </c>
      <c r="B28" s="4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  <c r="T28" s="1">
        <f>$Q$2*B28 +$Q$3</f>
        <v>62.384522622003679</v>
      </c>
      <c r="U28" s="78">
        <f t="shared" si="0"/>
        <v>9.506139635824036E-2</v>
      </c>
      <c r="V28" s="1">
        <f>C28 - T28</f>
        <v>6.5533283779963156</v>
      </c>
      <c r="W28" s="1">
        <v>-14.293364638462975</v>
      </c>
      <c r="X28" s="1">
        <f t="shared" si="1"/>
        <v>-1.4379618296631798</v>
      </c>
      <c r="Y28" s="76">
        <v>27</v>
      </c>
      <c r="Z28" s="78">
        <f t="shared" si="2"/>
        <v>0.10515873015873016</v>
      </c>
      <c r="AA28" s="77">
        <f t="shared" si="3"/>
        <v>-1.2526929839120384</v>
      </c>
      <c r="AC28" s="1">
        <f>$R$2*B28 +$R$3</f>
        <v>160.80218355715746</v>
      </c>
      <c r="AD28" s="78">
        <f t="shared" si="4"/>
        <v>7.3087624551323518E-2</v>
      </c>
      <c r="AE28" s="1">
        <f>E28 - AC28</f>
        <v>12.67935344284254</v>
      </c>
      <c r="AF28" s="1">
        <v>-25.159128716298426</v>
      </c>
      <c r="AG28" s="1">
        <f t="shared" si="5"/>
        <v>-1.4752321869593361</v>
      </c>
      <c r="AH28" s="76">
        <v>27</v>
      </c>
      <c r="AI28" s="78">
        <f t="shared" si="6"/>
        <v>0.10515873015873016</v>
      </c>
      <c r="AJ28" s="77">
        <f t="shared" si="7"/>
        <v>-1.2526929839120384</v>
      </c>
    </row>
    <row r="29" spans="1:87" x14ac:dyDescent="0.2">
      <c r="A29" s="3">
        <v>43817</v>
      </c>
      <c r="B29" s="4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  <c r="T29" s="1">
        <f>$Q$2*B29 +$Q$3</f>
        <v>62.628235554772886</v>
      </c>
      <c r="U29" s="78">
        <f t="shared" si="0"/>
        <v>8.9350248658547612E-2</v>
      </c>
      <c r="V29" s="1">
        <f>C29 - T29</f>
        <v>6.1448964452271184</v>
      </c>
      <c r="W29" s="1">
        <v>-14.098937705693771</v>
      </c>
      <c r="X29" s="1">
        <f t="shared" si="1"/>
        <v>-1.4184018089785981</v>
      </c>
      <c r="Y29" s="76">
        <v>28</v>
      </c>
      <c r="Z29" s="78">
        <f t="shared" si="2"/>
        <v>0.10912698412698413</v>
      </c>
      <c r="AA29" s="77">
        <f t="shared" si="3"/>
        <v>-1.2311842297805575</v>
      </c>
      <c r="AC29" s="1">
        <f>$R$2*B29 +$R$3</f>
        <v>160.7707942998629</v>
      </c>
      <c r="AD29" s="78">
        <f t="shared" si="4"/>
        <v>6.2337135394303203E-2</v>
      </c>
      <c r="AE29" s="1">
        <f>E29 - AC29</f>
        <v>10.688266700137092</v>
      </c>
      <c r="AF29" s="1">
        <v>-25.146887084996422</v>
      </c>
      <c r="AG29" s="1">
        <f t="shared" si="5"/>
        <v>-1.4745143859288932</v>
      </c>
      <c r="AH29" s="76">
        <v>28</v>
      </c>
      <c r="AI29" s="78">
        <f t="shared" si="6"/>
        <v>0.10912698412698413</v>
      </c>
      <c r="AJ29" s="77">
        <f t="shared" si="7"/>
        <v>-1.2311842297805575</v>
      </c>
    </row>
    <row r="30" spans="1:87" x14ac:dyDescent="0.2">
      <c r="A30" s="3">
        <v>43818</v>
      </c>
      <c r="B30" s="4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  <c r="T30" s="1">
        <f>$Q$2*B30 +$Q$3</f>
        <v>62.871948487542092</v>
      </c>
      <c r="U30" s="78">
        <f t="shared" si="0"/>
        <v>8.6720600036008705E-2</v>
      </c>
      <c r="V30" s="1">
        <f>C30 - T30</f>
        <v>5.9700165124579101</v>
      </c>
      <c r="W30" s="1">
        <v>-13.814283369539794</v>
      </c>
      <c r="X30" s="1">
        <f t="shared" si="1"/>
        <v>-1.3897646000084962</v>
      </c>
      <c r="Y30" s="76">
        <v>29</v>
      </c>
      <c r="Z30" s="78">
        <f t="shared" si="2"/>
        <v>0.1130952380952381</v>
      </c>
      <c r="AA30" s="77">
        <f t="shared" si="3"/>
        <v>-1.2102304517744085</v>
      </c>
      <c r="AC30" s="1">
        <f>$R$2*B30 +$R$3</f>
        <v>160.73940504256836</v>
      </c>
      <c r="AD30" s="78">
        <f t="shared" si="4"/>
        <v>7.2399621540828199E-2</v>
      </c>
      <c r="AE30" s="1">
        <f>E30 - AC30</f>
        <v>12.545781957431643</v>
      </c>
      <c r="AF30" s="1">
        <v>-25.128737172531117</v>
      </c>
      <c r="AG30" s="1">
        <f t="shared" si="5"/>
        <v>-1.4734501465682524</v>
      </c>
      <c r="AH30" s="76">
        <v>29</v>
      </c>
      <c r="AI30" s="78">
        <f t="shared" si="6"/>
        <v>0.1130952380952381</v>
      </c>
      <c r="AJ30" s="77">
        <f t="shared" si="7"/>
        <v>-1.2102304517744085</v>
      </c>
    </row>
    <row r="31" spans="1:87" x14ac:dyDescent="0.2">
      <c r="A31" s="3">
        <v>43819</v>
      </c>
      <c r="B31" s="4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  <c r="T31" s="1">
        <f>$Q$2*B31 +$Q$3</f>
        <v>63.115661420311298</v>
      </c>
      <c r="U31" s="78">
        <f t="shared" si="0"/>
        <v>8.1277662342004647E-2</v>
      </c>
      <c r="V31" s="1">
        <f>C31 - T31</f>
        <v>5.5837255796887035</v>
      </c>
      <c r="W31" s="1">
        <v>-13.65706550400138</v>
      </c>
      <c r="X31" s="1">
        <f t="shared" si="1"/>
        <v>-1.3739479399495342</v>
      </c>
      <c r="Y31" s="76">
        <v>30</v>
      </c>
      <c r="Z31" s="78">
        <f t="shared" si="2"/>
        <v>0.11706349206349206</v>
      </c>
      <c r="AA31" s="77">
        <f t="shared" si="3"/>
        <v>-1.189794977493698</v>
      </c>
      <c r="AC31" s="1">
        <f>$R$2*B31 +$R$3</f>
        <v>160.7080157852738</v>
      </c>
      <c r="AD31" s="78">
        <f t="shared" si="4"/>
        <v>7.2107599887823545E-2</v>
      </c>
      <c r="AE31" s="1">
        <f>E31 - AC31</f>
        <v>12.488807214726194</v>
      </c>
      <c r="AF31" s="1">
        <v>-24.921239002771216</v>
      </c>
      <c r="AG31" s="1">
        <f t="shared" si="5"/>
        <v>-1.4612832713868136</v>
      </c>
      <c r="AH31" s="76">
        <v>30</v>
      </c>
      <c r="AI31" s="78">
        <f t="shared" si="6"/>
        <v>0.11706349206349206</v>
      </c>
      <c r="AJ31" s="77">
        <f t="shared" si="7"/>
        <v>-1.189794977493698</v>
      </c>
    </row>
    <row r="32" spans="1:87" x14ac:dyDescent="0.2">
      <c r="A32" s="3">
        <v>43822</v>
      </c>
      <c r="B32" s="4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  <c r="T32" s="1">
        <f>$Q$2*B32 +$Q$3</f>
        <v>63.359374353080504</v>
      </c>
      <c r="U32" s="78">
        <f t="shared" si="0"/>
        <v>9.2538337796823106E-2</v>
      </c>
      <c r="V32" s="1">
        <f>C32 - T32</f>
        <v>6.4610676469194956</v>
      </c>
      <c r="W32" s="1">
        <v>-13.050092302308997</v>
      </c>
      <c r="X32" s="1">
        <f t="shared" si="1"/>
        <v>-1.3128843403185972</v>
      </c>
      <c r="Y32" s="76">
        <v>31</v>
      </c>
      <c r="Z32" s="78">
        <f t="shared" si="2"/>
        <v>0.12103174603174603</v>
      </c>
      <c r="AA32" s="77">
        <f t="shared" si="3"/>
        <v>-1.1698446487773884</v>
      </c>
      <c r="AC32" s="1">
        <f>$R$2*B32 +$R$3</f>
        <v>160.67662652797924</v>
      </c>
      <c r="AD32" s="78">
        <f t="shared" si="4"/>
        <v>7.2394011513840881E-2</v>
      </c>
      <c r="AE32" s="1">
        <f>E32 - AC32</f>
        <v>12.539834472020772</v>
      </c>
      <c r="AF32" s="1">
        <v>-24.690062114174651</v>
      </c>
      <c r="AG32" s="1">
        <f t="shared" si="5"/>
        <v>-1.4477279694212954</v>
      </c>
      <c r="AH32" s="76">
        <v>31</v>
      </c>
      <c r="AI32" s="78">
        <f t="shared" si="6"/>
        <v>0.12103174603174603</v>
      </c>
      <c r="AJ32" s="77">
        <f t="shared" si="7"/>
        <v>-1.1698446487773884</v>
      </c>
    </row>
    <row r="33" spans="1:36" x14ac:dyDescent="0.2">
      <c r="A33" s="3">
        <v>43823</v>
      </c>
      <c r="B33" s="4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  <c r="T33" s="1">
        <f>$Q$2*B33 +$Q$3</f>
        <v>63.60308728584971</v>
      </c>
      <c r="U33" s="78">
        <f t="shared" si="0"/>
        <v>8.9912960612261589E-2</v>
      </c>
      <c r="V33" s="1">
        <f>C33 - T33</f>
        <v>6.2837307141502947</v>
      </c>
      <c r="W33" s="1">
        <v>-12.922274041847743</v>
      </c>
      <c r="X33" s="1">
        <f t="shared" si="1"/>
        <v>-1.3000253820308729</v>
      </c>
      <c r="Y33" s="76">
        <v>32</v>
      </c>
      <c r="Z33" s="78">
        <f t="shared" si="2"/>
        <v>0.125</v>
      </c>
      <c r="AA33" s="77">
        <f t="shared" si="3"/>
        <v>-1.1503493803760083</v>
      </c>
      <c r="AC33" s="1">
        <f>$R$2*B33 +$R$3</f>
        <v>160.64523727068467</v>
      </c>
      <c r="AD33" s="78">
        <f t="shared" si="4"/>
        <v>7.1944009229438485E-2</v>
      </c>
      <c r="AE33" s="1">
        <f>E33 - AC33</f>
        <v>12.453410729315323</v>
      </c>
      <c r="AF33" s="1">
        <v>-24.395706371469203</v>
      </c>
      <c r="AG33" s="1">
        <f t="shared" si="5"/>
        <v>-1.4304681083604436</v>
      </c>
      <c r="AH33" s="76">
        <v>32</v>
      </c>
      <c r="AI33" s="78">
        <f t="shared" si="6"/>
        <v>0.125</v>
      </c>
      <c r="AJ33" s="77">
        <f t="shared" si="7"/>
        <v>-1.1503493803760083</v>
      </c>
    </row>
    <row r="34" spans="1:36" x14ac:dyDescent="0.2">
      <c r="A34" s="3">
        <v>43825</v>
      </c>
      <c r="B34" s="4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  <c r="T34" s="1">
        <f>$Q$2*B34 +$Q$3</f>
        <v>63.84680021861891</v>
      </c>
      <c r="U34" s="78">
        <f t="shared" si="0"/>
        <v>0.10419865777373261</v>
      </c>
      <c r="V34" s="1">
        <f>C34 - T34</f>
        <v>7.4265917813810916</v>
      </c>
      <c r="W34" s="1">
        <v>-12.404958436770585</v>
      </c>
      <c r="X34" s="1">
        <f t="shared" si="1"/>
        <v>-1.2479816461572142</v>
      </c>
      <c r="Y34" s="76">
        <v>33</v>
      </c>
      <c r="Z34" s="78">
        <f t="shared" si="2"/>
        <v>0.12896825396825398</v>
      </c>
      <c r="AA34" s="77">
        <f t="shared" si="3"/>
        <v>-1.1312817861712798</v>
      </c>
      <c r="AC34" s="1">
        <f>$R$2*B34 +$R$3</f>
        <v>160.61384801339014</v>
      </c>
      <c r="AD34" s="78">
        <f t="shared" si="4"/>
        <v>7.5115434682739096E-2</v>
      </c>
      <c r="AE34" s="1">
        <f>E34 - AC34</f>
        <v>13.044415986609863</v>
      </c>
      <c r="AF34" s="1">
        <v>-24.268169915236541</v>
      </c>
      <c r="AG34" s="1">
        <f t="shared" si="5"/>
        <v>-1.4229898730301689</v>
      </c>
      <c r="AH34" s="76">
        <v>33</v>
      </c>
      <c r="AI34" s="78">
        <f t="shared" si="6"/>
        <v>0.12896825396825398</v>
      </c>
      <c r="AJ34" s="77">
        <f t="shared" si="7"/>
        <v>-1.1312817861712798</v>
      </c>
    </row>
    <row r="35" spans="1:36" x14ac:dyDescent="0.2">
      <c r="A35" s="3">
        <v>43826</v>
      </c>
      <c r="B35" s="4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  <c r="T35" s="1">
        <f>$Q$2*B35 +$Q$3</f>
        <v>64.090513151388123</v>
      </c>
      <c r="U35" s="78">
        <f t="shared" si="0"/>
        <v>0.10043798099548866</v>
      </c>
      <c r="V35" s="1">
        <f>C35 - T35</f>
        <v>7.1558398486118762</v>
      </c>
      <c r="W35" s="1">
        <v>-12.2095152350782</v>
      </c>
      <c r="X35" s="1">
        <f t="shared" si="1"/>
        <v>-1.2283193853103496</v>
      </c>
      <c r="Y35" s="76">
        <v>34</v>
      </c>
      <c r="Z35" s="78">
        <f t="shared" si="2"/>
        <v>0.13293650793650794</v>
      </c>
      <c r="AA35" s="77">
        <f t="shared" si="3"/>
        <v>-1.1126168608589178</v>
      </c>
      <c r="AC35" s="1">
        <f>$R$2*B35 +$R$3</f>
        <v>160.58245875609558</v>
      </c>
      <c r="AD35" s="78">
        <f t="shared" si="4"/>
        <v>7.3200380682132749E-2</v>
      </c>
      <c r="AE35" s="1">
        <f>E35 - AC35</f>
        <v>12.683105243904436</v>
      </c>
      <c r="AF35" s="1">
        <v>-24.216053944414767</v>
      </c>
      <c r="AG35" s="1">
        <f t="shared" si="5"/>
        <v>-1.4199339978256706</v>
      </c>
      <c r="AH35" s="76">
        <v>34</v>
      </c>
      <c r="AI35" s="78">
        <f t="shared" si="6"/>
        <v>0.13293650793650794</v>
      </c>
      <c r="AJ35" s="77">
        <f t="shared" si="7"/>
        <v>-1.1126168608589178</v>
      </c>
    </row>
    <row r="36" spans="1:36" x14ac:dyDescent="0.2">
      <c r="A36" s="3">
        <v>43829</v>
      </c>
      <c r="B36" s="4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  <c r="T36" s="1">
        <f>$Q$2*B36 +$Q$3</f>
        <v>64.334226084157322</v>
      </c>
      <c r="U36" s="78">
        <f t="shared" si="0"/>
        <v>0.10234500577239052</v>
      </c>
      <c r="V36" s="1">
        <f>C36 - T36</f>
        <v>7.3349859158426796</v>
      </c>
      <c r="W36" s="1">
        <v>-12.033160176309323</v>
      </c>
      <c r="X36" s="1">
        <f t="shared" si="1"/>
        <v>-1.2105774575423247</v>
      </c>
      <c r="Y36" s="76">
        <v>35</v>
      </c>
      <c r="Z36" s="78">
        <f t="shared" si="2"/>
        <v>0.13690476190476192</v>
      </c>
      <c r="AA36" s="77">
        <f t="shared" si="3"/>
        <v>-1.0943317074660934</v>
      </c>
      <c r="AC36" s="1">
        <f>$R$2*B36 +$R$3</f>
        <v>160.55106949880101</v>
      </c>
      <c r="AD36" s="78">
        <f t="shared" si="4"/>
        <v>7.3066200207966517E-2</v>
      </c>
      <c r="AE36" s="1">
        <f>E36 - AC36</f>
        <v>12.655549501198976</v>
      </c>
      <c r="AF36" s="1">
        <v>-23.040227061127666</v>
      </c>
      <c r="AG36" s="1">
        <f t="shared" si="5"/>
        <v>-1.3509881418670939</v>
      </c>
      <c r="AH36" s="76">
        <v>35</v>
      </c>
      <c r="AI36" s="78">
        <f t="shared" si="6"/>
        <v>0.13690476190476192</v>
      </c>
      <c r="AJ36" s="77">
        <f t="shared" si="7"/>
        <v>-1.0943317074660934</v>
      </c>
    </row>
    <row r="37" spans="1:36" x14ac:dyDescent="0.2">
      <c r="A37" s="3">
        <v>43830</v>
      </c>
      <c r="B37" s="4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  <c r="T37" s="1">
        <f>$Q$2*B37 +$Q$3</f>
        <v>64.577939016926535</v>
      </c>
      <c r="U37" s="78">
        <f t="shared" si="0"/>
        <v>0.10548028803170567</v>
      </c>
      <c r="V37" s="1">
        <f>C37 - T37</f>
        <v>7.6149239830734672</v>
      </c>
      <c r="W37" s="1">
        <v>-11.719943109078528</v>
      </c>
      <c r="X37" s="1">
        <f t="shared" si="1"/>
        <v>-1.1790667392146796</v>
      </c>
      <c r="Y37" s="76">
        <v>36</v>
      </c>
      <c r="Z37" s="78">
        <f t="shared" si="2"/>
        <v>0.14087301587301587</v>
      </c>
      <c r="AA37" s="77">
        <f t="shared" si="3"/>
        <v>-1.0764053029751872</v>
      </c>
      <c r="AC37" s="1">
        <f>$R$2*B37 +$R$3</f>
        <v>160.51968024150645</v>
      </c>
      <c r="AD37" s="78">
        <f t="shared" si="4"/>
        <v>7.628427992857581E-2</v>
      </c>
      <c r="AE37" s="1">
        <f>E37 - AC37</f>
        <v>13.256381758493546</v>
      </c>
      <c r="AF37" s="1">
        <v>-22.582207342290957</v>
      </c>
      <c r="AG37" s="1">
        <f t="shared" si="5"/>
        <v>-1.3241316700429222</v>
      </c>
      <c r="AH37" s="76">
        <v>36</v>
      </c>
      <c r="AI37" s="78">
        <f t="shared" si="6"/>
        <v>0.14087301587301587</v>
      </c>
      <c r="AJ37" s="77">
        <f t="shared" si="7"/>
        <v>-1.0764053029751872</v>
      </c>
    </row>
    <row r="38" spans="1:36" x14ac:dyDescent="0.2">
      <c r="A38" s="3">
        <v>43832</v>
      </c>
      <c r="B38" s="4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  <c r="T38" s="1">
        <f>$Q$2*B38 +$Q$3</f>
        <v>64.821651949695735</v>
      </c>
      <c r="U38" s="78">
        <f t="shared" si="0"/>
        <v>0.12213414031243729</v>
      </c>
      <c r="V38" s="1">
        <f>C38 - T38</f>
        <v>9.0183900503042622</v>
      </c>
      <c r="W38" s="1">
        <v>-11.696682167847399</v>
      </c>
      <c r="X38" s="1">
        <f t="shared" si="1"/>
        <v>-1.1767266082197427</v>
      </c>
      <c r="Y38" s="76">
        <v>37</v>
      </c>
      <c r="Z38" s="78">
        <f t="shared" si="2"/>
        <v>0.14484126984126985</v>
      </c>
      <c r="AA38" s="77">
        <f t="shared" si="3"/>
        <v>-1.0588182958080339</v>
      </c>
      <c r="AC38" s="1">
        <f>$R$2*B38 +$R$3</f>
        <v>160.48829098421191</v>
      </c>
      <c r="AD38" s="78">
        <f t="shared" si="4"/>
        <v>9.5825536109154744E-2</v>
      </c>
      <c r="AE38" s="1">
        <f>E38 - AC38</f>
        <v>17.008749015788084</v>
      </c>
      <c r="AF38" s="1">
        <v>-22.403551628763751</v>
      </c>
      <c r="AG38" s="1">
        <f t="shared" si="5"/>
        <v>-1.3136560028625726</v>
      </c>
      <c r="AH38" s="76">
        <v>37</v>
      </c>
      <c r="AI38" s="78">
        <f t="shared" si="6"/>
        <v>0.14484126984126985</v>
      </c>
      <c r="AJ38" s="77">
        <f t="shared" si="7"/>
        <v>-1.0588182958080339</v>
      </c>
    </row>
    <row r="39" spans="1:36" x14ac:dyDescent="0.2">
      <c r="A39" s="3">
        <v>43833</v>
      </c>
      <c r="B39" s="4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  <c r="T39" s="1">
        <f>$Q$2*B39 +$Q$3</f>
        <v>65.065364882464934</v>
      </c>
      <c r="U39" s="78">
        <f t="shared" si="0"/>
        <v>0.11018260098758936</v>
      </c>
      <c r="V39" s="1">
        <f>C39 - T39</f>
        <v>8.056789117535061</v>
      </c>
      <c r="W39" s="1">
        <v>-11.17400710061662</v>
      </c>
      <c r="X39" s="1">
        <f t="shared" si="1"/>
        <v>-1.1241436919501895</v>
      </c>
      <c r="Y39" s="76">
        <v>38</v>
      </c>
      <c r="Z39" s="78">
        <f t="shared" si="2"/>
        <v>0.14880952380952381</v>
      </c>
      <c r="AA39" s="77">
        <f t="shared" si="3"/>
        <v>-1.0415528300904833</v>
      </c>
      <c r="AC39" s="1">
        <f>$R$2*B39 +$R$3</f>
        <v>160.45690172691735</v>
      </c>
      <c r="AD39" s="78">
        <f t="shared" si="4"/>
        <v>8.6247786271124699E-2</v>
      </c>
      <c r="AE39" s="1">
        <f>E39 - AC39</f>
        <v>15.145301273082652</v>
      </c>
      <c r="AF39" s="1">
        <v>-22.262599798523638</v>
      </c>
      <c r="AG39" s="1">
        <f t="shared" si="5"/>
        <v>-1.3053911428538736</v>
      </c>
      <c r="AH39" s="76">
        <v>38</v>
      </c>
      <c r="AI39" s="78">
        <f t="shared" si="6"/>
        <v>0.14880952380952381</v>
      </c>
      <c r="AJ39" s="77">
        <f t="shared" si="7"/>
        <v>-1.0415528300904833</v>
      </c>
    </row>
    <row r="40" spans="1:36" x14ac:dyDescent="0.2">
      <c r="A40" s="3">
        <v>43836</v>
      </c>
      <c r="B40" s="4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  <c r="T40" s="1">
        <f>$Q$2*B40 +$Q$3</f>
        <v>65.309077815234147</v>
      </c>
      <c r="U40" s="78">
        <f t="shared" si="0"/>
        <v>0.11391034261634715</v>
      </c>
      <c r="V40" s="1">
        <f>C40 - T40</f>
        <v>8.3957411847658534</v>
      </c>
      <c r="W40" s="1">
        <v>-11.143802243540108</v>
      </c>
      <c r="X40" s="1">
        <f t="shared" si="1"/>
        <v>-1.1211049790477299</v>
      </c>
      <c r="Y40" s="76">
        <v>39</v>
      </c>
      <c r="Z40" s="78">
        <f t="shared" si="2"/>
        <v>0.15277777777777779</v>
      </c>
      <c r="AA40" s="77">
        <f t="shared" si="3"/>
        <v>-1.024592392540099</v>
      </c>
      <c r="AC40" s="1">
        <f>$R$2*B40 +$R$3</f>
        <v>160.42551246962279</v>
      </c>
      <c r="AD40" s="78">
        <f t="shared" si="4"/>
        <v>7.9478634030743109E-2</v>
      </c>
      <c r="AE40" s="1">
        <f>E40 - AC40</f>
        <v>13.851281530377207</v>
      </c>
      <c r="AF40" s="1">
        <v>-22.209755283934555</v>
      </c>
      <c r="AG40" s="1">
        <f t="shared" si="5"/>
        <v>-1.3022925487131491</v>
      </c>
      <c r="AH40" s="76">
        <v>39</v>
      </c>
      <c r="AI40" s="78">
        <f t="shared" si="6"/>
        <v>0.15277777777777779</v>
      </c>
      <c r="AJ40" s="77">
        <f t="shared" si="7"/>
        <v>-1.024592392540099</v>
      </c>
    </row>
    <row r="41" spans="1:36" x14ac:dyDescent="0.2">
      <c r="A41" s="3">
        <v>43837</v>
      </c>
      <c r="B41" s="4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  <c r="T41" s="1">
        <f>$Q$2*B41 +$Q$3</f>
        <v>65.552790748003346</v>
      </c>
      <c r="U41" s="78">
        <f t="shared" si="0"/>
        <v>0.10640113645119027</v>
      </c>
      <c r="V41" s="1">
        <f>C41 - T41</f>
        <v>7.8053942519966597</v>
      </c>
      <c r="W41" s="1">
        <v>-10.830162697231856</v>
      </c>
      <c r="X41" s="1">
        <f t="shared" si="1"/>
        <v>-1.0895517578663076</v>
      </c>
      <c r="Y41" s="76">
        <v>40</v>
      </c>
      <c r="Z41" s="78">
        <f t="shared" si="2"/>
        <v>0.15674603174603174</v>
      </c>
      <c r="AA41" s="77">
        <f t="shared" si="3"/>
        <v>-1.0079216785556244</v>
      </c>
      <c r="AC41" s="1">
        <f>$R$2*B41 +$R$3</f>
        <v>160.39412321232822</v>
      </c>
      <c r="AD41" s="78">
        <f t="shared" si="4"/>
        <v>8.0176907659675445E-2</v>
      </c>
      <c r="AE41" s="1">
        <f>E41 - AC41</f>
        <v>13.980845787671768</v>
      </c>
      <c r="AF41" s="1">
        <v>-22.161894230887555</v>
      </c>
      <c r="AG41" s="1">
        <f t="shared" si="5"/>
        <v>-1.2994861651236027</v>
      </c>
      <c r="AH41" s="76">
        <v>40</v>
      </c>
      <c r="AI41" s="78">
        <f t="shared" si="6"/>
        <v>0.15674603174603174</v>
      </c>
      <c r="AJ41" s="77">
        <f t="shared" si="7"/>
        <v>-1.0079216785556244</v>
      </c>
    </row>
    <row r="42" spans="1:36" x14ac:dyDescent="0.2">
      <c r="A42" s="3">
        <v>43838</v>
      </c>
      <c r="B42" s="4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  <c r="T42" s="1">
        <f>$Q$2*B42 +$Q$3</f>
        <v>65.79650368077256</v>
      </c>
      <c r="U42" s="78">
        <f t="shared" si="0"/>
        <v>0.11727853295846503</v>
      </c>
      <c r="V42" s="1">
        <f>C42 - T42</f>
        <v>8.7417353192274447</v>
      </c>
      <c r="W42" s="1">
        <v>-10.475072092154704</v>
      </c>
      <c r="X42" s="1">
        <f t="shared" si="1"/>
        <v>-1.0538284170652958</v>
      </c>
      <c r="Y42" s="76">
        <v>41</v>
      </c>
      <c r="Z42" s="78">
        <f t="shared" si="2"/>
        <v>0.16071428571428573</v>
      </c>
      <c r="AA42" s="77">
        <f t="shared" si="3"/>
        <v>-0.99152647467733057</v>
      </c>
      <c r="AC42" s="1">
        <f>$R$2*B42 +$R$3</f>
        <v>160.36273395503369</v>
      </c>
      <c r="AD42" s="78">
        <f t="shared" si="4"/>
        <v>8.1132918612720428E-2</v>
      </c>
      <c r="AE42" s="1">
        <f>E42 - AC42</f>
        <v>14.159498044966313</v>
      </c>
      <c r="AF42" s="1">
        <v>-21.661230201709344</v>
      </c>
      <c r="AG42" s="1">
        <f t="shared" si="5"/>
        <v>-1.2701291989494137</v>
      </c>
      <c r="AH42" s="76">
        <v>41</v>
      </c>
      <c r="AI42" s="78">
        <f t="shared" si="6"/>
        <v>0.16071428571428573</v>
      </c>
      <c r="AJ42" s="77">
        <f t="shared" si="7"/>
        <v>-0.99152647467733057</v>
      </c>
    </row>
    <row r="43" spans="1:36" x14ac:dyDescent="0.2">
      <c r="A43" s="3">
        <v>43839</v>
      </c>
      <c r="B43" s="4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  <c r="T43" s="1">
        <f>$Q$2*B43 +$Q$3</f>
        <v>66.040216613541759</v>
      </c>
      <c r="U43" s="78">
        <f t="shared" si="0"/>
        <v>0.13243671829025544</v>
      </c>
      <c r="V43" s="1">
        <f>C43 - T43</f>
        <v>10.081281386458244</v>
      </c>
      <c r="W43" s="1">
        <v>-10.358774823231528</v>
      </c>
      <c r="X43" s="1">
        <f t="shared" si="1"/>
        <v>-1.0421285103018745</v>
      </c>
      <c r="Y43" s="76">
        <v>42</v>
      </c>
      <c r="Z43" s="78">
        <f t="shared" si="2"/>
        <v>0.16468253968253968</v>
      </c>
      <c r="AA43" s="77">
        <f t="shared" si="3"/>
        <v>-0.97539355506375336</v>
      </c>
      <c r="AC43" s="1">
        <f>$R$2*B43 +$R$3</f>
        <v>160.33134469773913</v>
      </c>
      <c r="AD43" s="78">
        <f t="shared" si="4"/>
        <v>8.8033547105438731E-2</v>
      </c>
      <c r="AE43" s="1">
        <f>E43 - AC43</f>
        <v>15.477035302260873</v>
      </c>
      <c r="AF43" s="1">
        <v>-20.931566745476658</v>
      </c>
      <c r="AG43" s="1">
        <f t="shared" si="5"/>
        <v>-1.2273446085758555</v>
      </c>
      <c r="AH43" s="76">
        <v>42</v>
      </c>
      <c r="AI43" s="78">
        <f t="shared" si="6"/>
        <v>0.16468253968253968</v>
      </c>
      <c r="AJ43" s="77">
        <f t="shared" si="7"/>
        <v>-0.97539355506375336</v>
      </c>
    </row>
    <row r="44" spans="1:36" x14ac:dyDescent="0.2">
      <c r="A44" s="3">
        <v>43840</v>
      </c>
      <c r="B44" s="4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  <c r="T44" s="1">
        <f>$Q$2*B44 +$Q$3</f>
        <v>66.283929546310972</v>
      </c>
      <c r="U44" s="78">
        <f t="shared" si="0"/>
        <v>0.13119910724975981</v>
      </c>
      <c r="V44" s="1">
        <f>C44 - T44</f>
        <v>10.009649453689022</v>
      </c>
      <c r="W44" s="1">
        <v>-10.357675831693442</v>
      </c>
      <c r="X44" s="1">
        <f t="shared" si="1"/>
        <v>-1.0420179479589369</v>
      </c>
      <c r="Y44" s="76">
        <v>43</v>
      </c>
      <c r="Z44" s="78">
        <f t="shared" si="2"/>
        <v>0.16865079365079366</v>
      </c>
      <c r="AA44" s="77">
        <f t="shared" si="3"/>
        <v>-0.95951059001725081</v>
      </c>
      <c r="AC44" s="1">
        <f>$R$2*B44 +$R$3</f>
        <v>160.29995544044456</v>
      </c>
      <c r="AD44" s="78">
        <f t="shared" si="4"/>
        <v>8.6221837316736188E-2</v>
      </c>
      <c r="AE44" s="1">
        <f>E44 - AC44</f>
        <v>15.12550555955545</v>
      </c>
      <c r="AF44" s="1">
        <v>-20.527700026639991</v>
      </c>
      <c r="AG44" s="1">
        <f t="shared" si="5"/>
        <v>-1.2036634553217866</v>
      </c>
      <c r="AH44" s="76">
        <v>43</v>
      </c>
      <c r="AI44" s="78">
        <f t="shared" si="6"/>
        <v>0.16865079365079366</v>
      </c>
      <c r="AJ44" s="77">
        <f t="shared" si="7"/>
        <v>-0.95951059001725081</v>
      </c>
    </row>
    <row r="45" spans="1:36" x14ac:dyDescent="0.2">
      <c r="A45" s="3">
        <v>43843</v>
      </c>
      <c r="B45" s="4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  <c r="T45" s="1">
        <f>$Q$2*B45 +$Q$3</f>
        <v>66.527642479080171</v>
      </c>
      <c r="U45" s="78">
        <f t="shared" si="0"/>
        <v>0.1462445855695082</v>
      </c>
      <c r="V45" s="1">
        <f>C45 - T45</f>
        <v>11.395895520919822</v>
      </c>
      <c r="W45" s="1">
        <v>-10.196425924309978</v>
      </c>
      <c r="X45" s="1">
        <f t="shared" si="1"/>
        <v>-1.0257956505699661</v>
      </c>
      <c r="Y45" s="76">
        <v>44</v>
      </c>
      <c r="Z45" s="78">
        <f t="shared" si="2"/>
        <v>0.17261904761904762</v>
      </c>
      <c r="AA45" s="77">
        <f t="shared" si="3"/>
        <v>-0.94386606490653602</v>
      </c>
      <c r="AC45" s="1">
        <f>$R$2*B45 +$R$3</f>
        <v>160.26856618315</v>
      </c>
      <c r="AD45" s="78">
        <f t="shared" si="4"/>
        <v>9.9454378181311046E-2</v>
      </c>
      <c r="AE45" s="1">
        <f>E45 - AC45</f>
        <v>17.699725816849991</v>
      </c>
      <c r="AF45" s="1">
        <v>-19.933023657941987</v>
      </c>
      <c r="AG45" s="1">
        <f t="shared" si="5"/>
        <v>-1.1687939759443442</v>
      </c>
      <c r="AH45" s="76">
        <v>44</v>
      </c>
      <c r="AI45" s="78">
        <f t="shared" si="6"/>
        <v>0.17261904761904762</v>
      </c>
      <c r="AJ45" s="77">
        <f t="shared" si="7"/>
        <v>-0.94386606490653602</v>
      </c>
    </row>
    <row r="46" spans="1:36" x14ac:dyDescent="0.2">
      <c r="A46" s="3">
        <v>43844</v>
      </c>
      <c r="B46" s="4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  <c r="T46" s="1">
        <f>$Q$2*B46 +$Q$3</f>
        <v>66.771355411849385</v>
      </c>
      <c r="U46" s="78">
        <f t="shared" si="0"/>
        <v>0.13138797660800788</v>
      </c>
      <c r="V46" s="1">
        <f>C46 - T46</f>
        <v>10.099967588150619</v>
      </c>
      <c r="W46" s="1">
        <v>-10.154134159385492</v>
      </c>
      <c r="X46" s="1">
        <f t="shared" si="1"/>
        <v>-1.0215409530086341</v>
      </c>
      <c r="Y46" s="76">
        <v>45</v>
      </c>
      <c r="Z46" s="78">
        <f t="shared" si="2"/>
        <v>0.1765873015873016</v>
      </c>
      <c r="AA46" s="77">
        <f t="shared" si="3"/>
        <v>-0.92844920809329989</v>
      </c>
      <c r="AC46" s="1">
        <f>$R$2*B46 +$R$3</f>
        <v>160.23717692585547</v>
      </c>
      <c r="AD46" s="78">
        <f t="shared" si="4"/>
        <v>9.5539276084091809E-2</v>
      </c>
      <c r="AE46" s="1">
        <f>E46 - AC46</f>
        <v>16.926046074144523</v>
      </c>
      <c r="AF46" s="1">
        <v>-19.514705973592982</v>
      </c>
      <c r="AG46" s="1">
        <f t="shared" si="5"/>
        <v>-1.1442654750059882</v>
      </c>
      <c r="AH46" s="76">
        <v>45</v>
      </c>
      <c r="AI46" s="78">
        <f t="shared" si="6"/>
        <v>0.1765873015873016</v>
      </c>
      <c r="AJ46" s="77">
        <f t="shared" si="7"/>
        <v>-0.92844920809329989</v>
      </c>
    </row>
    <row r="47" spans="1:36" x14ac:dyDescent="0.2">
      <c r="A47" s="3">
        <v>43845</v>
      </c>
      <c r="B47" s="4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  <c r="T47" s="1">
        <f>$Q$2*B47 +$Q$3</f>
        <v>67.015068344618584</v>
      </c>
      <c r="U47" s="78">
        <f t="shared" si="0"/>
        <v>0.12446540420818497</v>
      </c>
      <c r="V47" s="1">
        <f>C47 - T47</f>
        <v>9.5268166553814098</v>
      </c>
      <c r="W47" s="1">
        <v>-10.130555764462642</v>
      </c>
      <c r="X47" s="1">
        <f t="shared" si="1"/>
        <v>-1.0191688850763192</v>
      </c>
      <c r="Y47" s="76">
        <v>46</v>
      </c>
      <c r="Z47" s="78">
        <f t="shared" si="2"/>
        <v>0.18055555555555555</v>
      </c>
      <c r="AA47" s="77">
        <f t="shared" si="3"/>
        <v>-0.91324992668360727</v>
      </c>
      <c r="AC47" s="1">
        <f>$R$2*B47 +$R$3</f>
        <v>160.2057876685609</v>
      </c>
      <c r="AD47" s="78">
        <f t="shared" si="4"/>
        <v>9.7117450008681383E-2</v>
      </c>
      <c r="AE47" s="1">
        <f>E47 - AC47</f>
        <v>17.232338331439109</v>
      </c>
      <c r="AF47" s="1">
        <v>-19.22589459427607</v>
      </c>
      <c r="AG47" s="1">
        <f t="shared" si="5"/>
        <v>-1.1273307135707713</v>
      </c>
      <c r="AH47" s="76">
        <v>46</v>
      </c>
      <c r="AI47" s="78">
        <f t="shared" si="6"/>
        <v>0.18055555555555555</v>
      </c>
      <c r="AJ47" s="77">
        <f t="shared" si="7"/>
        <v>-0.91324992668360727</v>
      </c>
    </row>
    <row r="48" spans="1:36" x14ac:dyDescent="0.2">
      <c r="A48" s="3">
        <v>43846</v>
      </c>
      <c r="B48" s="4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  <c r="T48" s="1">
        <f>$Q$2*B48 +$Q$3</f>
        <v>67.258781277387783</v>
      </c>
      <c r="U48" s="78">
        <f t="shared" si="0"/>
        <v>0.13215252914525144</v>
      </c>
      <c r="V48" s="1">
        <f>C48 - T48</f>
        <v>10.241912722612213</v>
      </c>
      <c r="W48" s="1">
        <v>-10.045370293847071</v>
      </c>
      <c r="X48" s="1">
        <f t="shared" si="1"/>
        <v>-1.0105989326343687</v>
      </c>
      <c r="Y48" s="76">
        <v>47</v>
      </c>
      <c r="Z48" s="78">
        <f t="shared" si="2"/>
        <v>0.18452380952380953</v>
      </c>
      <c r="AA48" s="77">
        <f t="shared" si="3"/>
        <v>-0.89825874910156867</v>
      </c>
      <c r="AC48" s="1">
        <f>$R$2*B48 +$R$3</f>
        <v>160.17439841126634</v>
      </c>
      <c r="AD48" s="78">
        <f t="shared" si="4"/>
        <v>0.10487222595400945</v>
      </c>
      <c r="AE48" s="1">
        <f>E48 - AC48</f>
        <v>18.765863588733652</v>
      </c>
      <c r="AF48" s="1">
        <v>-19.149452108865205</v>
      </c>
      <c r="AG48" s="1">
        <f t="shared" si="5"/>
        <v>-1.1228484273914321</v>
      </c>
      <c r="AH48" s="76">
        <v>47</v>
      </c>
      <c r="AI48" s="78">
        <f t="shared" si="6"/>
        <v>0.18452380952380953</v>
      </c>
      <c r="AJ48" s="77">
        <f t="shared" si="7"/>
        <v>-0.89825874910156867</v>
      </c>
    </row>
    <row r="49" spans="1:36" x14ac:dyDescent="0.2">
      <c r="A49" s="3">
        <v>43847</v>
      </c>
      <c r="B49" s="4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  <c r="T49" s="1">
        <f>$Q$2*B49 +$Q$3</f>
        <v>67.502494210156996</v>
      </c>
      <c r="U49" s="78">
        <f t="shared" si="0"/>
        <v>0.13854495217535268</v>
      </c>
      <c r="V49" s="1">
        <f>C49 - T49</f>
        <v>10.856201789842999</v>
      </c>
      <c r="W49" s="1">
        <v>-9.9648595627702434</v>
      </c>
      <c r="X49" s="1">
        <f t="shared" si="1"/>
        <v>-1.0024992751292898</v>
      </c>
      <c r="Y49" s="76">
        <v>48</v>
      </c>
      <c r="Z49" s="78">
        <f t="shared" si="2"/>
        <v>0.18849206349206349</v>
      </c>
      <c r="AA49" s="77">
        <f t="shared" si="3"/>
        <v>-0.88346677362987858</v>
      </c>
      <c r="AC49" s="1">
        <f>$R$2*B49 +$R$3</f>
        <v>160.14300915397178</v>
      </c>
      <c r="AD49" s="78">
        <f t="shared" si="4"/>
        <v>0.10978541982564134</v>
      </c>
      <c r="AE49" s="1">
        <f>E49 - AC49</f>
        <v>19.74958384602823</v>
      </c>
      <c r="AF49" s="1">
        <v>-19.014697769345418</v>
      </c>
      <c r="AG49" s="1">
        <f t="shared" si="5"/>
        <v>-1.1149469638219385</v>
      </c>
      <c r="AH49" s="76">
        <v>48</v>
      </c>
      <c r="AI49" s="78">
        <f t="shared" si="6"/>
        <v>0.18849206349206349</v>
      </c>
      <c r="AJ49" s="77">
        <f t="shared" si="7"/>
        <v>-0.88346677362987858</v>
      </c>
    </row>
    <row r="50" spans="1:36" x14ac:dyDescent="0.2">
      <c r="A50" s="3">
        <v>43851</v>
      </c>
      <c r="B50" s="4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  <c r="T50" s="1">
        <f>$Q$2*B50 +$Q$3</f>
        <v>67.746207142926195</v>
      </c>
      <c r="U50" s="78">
        <f t="shared" si="0"/>
        <v>0.12953568114888769</v>
      </c>
      <c r="V50" s="1">
        <f>C50 - T50</f>
        <v>10.08145985707381</v>
      </c>
      <c r="W50" s="1">
        <v>-9.9453022266162918</v>
      </c>
      <c r="X50" s="1">
        <f t="shared" si="1"/>
        <v>-1.0005317395916042</v>
      </c>
      <c r="Y50" s="76">
        <v>49</v>
      </c>
      <c r="Z50" s="78">
        <f t="shared" si="2"/>
        <v>0.19246031746031747</v>
      </c>
      <c r="AA50" s="77">
        <f t="shared" si="3"/>
        <v>-0.8688656221847797</v>
      </c>
      <c r="AC50" s="1">
        <f>$R$2*B50 +$R$3</f>
        <v>160.11161989667724</v>
      </c>
      <c r="AD50" s="78">
        <f t="shared" si="4"/>
        <v>9.8645657184464011E-2</v>
      </c>
      <c r="AE50" s="1">
        <f>E50 - AC50</f>
        <v>17.522871103322757</v>
      </c>
      <c r="AF50" s="1">
        <v>-17.844928886058312</v>
      </c>
      <c r="AG50" s="1">
        <f t="shared" si="5"/>
        <v>-1.0463563251162866</v>
      </c>
      <c r="AH50" s="76">
        <v>49</v>
      </c>
      <c r="AI50" s="78">
        <f t="shared" si="6"/>
        <v>0.19246031746031747</v>
      </c>
      <c r="AJ50" s="77">
        <f t="shared" si="7"/>
        <v>-0.8688656221847797</v>
      </c>
    </row>
    <row r="51" spans="1:36" x14ac:dyDescent="0.2">
      <c r="A51" s="3">
        <v>43852</v>
      </c>
      <c r="B51" s="4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  <c r="T51" s="1">
        <f>$Q$2*B51 +$Q$3</f>
        <v>67.989920075695409</v>
      </c>
      <c r="U51" s="78">
        <f t="shared" si="0"/>
        <v>0.12951148168285392</v>
      </c>
      <c r="V51" s="1">
        <f>C51 - T51</f>
        <v>10.115555924304587</v>
      </c>
      <c r="W51" s="1">
        <v>-9.7447250249238948</v>
      </c>
      <c r="X51" s="1">
        <f t="shared" si="1"/>
        <v>-0.9803529806198934</v>
      </c>
      <c r="Y51" s="76">
        <v>50</v>
      </c>
      <c r="Z51" s="78">
        <f t="shared" si="2"/>
        <v>0.19642857142857142</v>
      </c>
      <c r="AA51" s="77">
        <f t="shared" si="3"/>
        <v>-0.85444739869598973</v>
      </c>
      <c r="AC51" s="1">
        <f>$R$2*B51 +$R$3</f>
        <v>160.08023063938268</v>
      </c>
      <c r="AD51" s="78">
        <f t="shared" si="4"/>
        <v>9.4417847938467206E-2</v>
      </c>
      <c r="AE51" s="1">
        <f>E51 - AC51</f>
        <v>16.69029236061732</v>
      </c>
      <c r="AF51" s="1">
        <v>-17.058800400647414</v>
      </c>
      <c r="AG51" s="1">
        <f t="shared" si="5"/>
        <v>-1.0002608478904611</v>
      </c>
      <c r="AH51" s="76">
        <v>50</v>
      </c>
      <c r="AI51" s="78">
        <f t="shared" si="6"/>
        <v>0.19642857142857142</v>
      </c>
      <c r="AJ51" s="77">
        <f t="shared" si="7"/>
        <v>-0.85444739869598973</v>
      </c>
    </row>
    <row r="52" spans="1:36" x14ac:dyDescent="0.2">
      <c r="A52" s="3">
        <v>43853</v>
      </c>
      <c r="B52" s="4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  <c r="T52" s="1">
        <f>$Q$2*B52 +$Q$3</f>
        <v>68.233633008464608</v>
      </c>
      <c r="U52" s="78">
        <f t="shared" si="0"/>
        <v>0.1305781896571096</v>
      </c>
      <c r="V52" s="1">
        <f>C52 - T52</f>
        <v>10.247987991535396</v>
      </c>
      <c r="W52" s="1">
        <v>-9.6172519576930995</v>
      </c>
      <c r="X52" s="1">
        <f t="shared" si="1"/>
        <v>-0.96752874996291338</v>
      </c>
      <c r="Y52" s="76">
        <v>51</v>
      </c>
      <c r="Z52" s="78">
        <f t="shared" si="2"/>
        <v>0.20039682539682541</v>
      </c>
      <c r="AA52" s="77">
        <f t="shared" si="3"/>
        <v>-0.84020465154900881</v>
      </c>
      <c r="AC52" s="1">
        <f>$R$2*B52 +$R$3</f>
        <v>160.04884138208811</v>
      </c>
      <c r="AD52" s="78">
        <f t="shared" si="4"/>
        <v>9.2225845940960685E-2</v>
      </c>
      <c r="AE52" s="1">
        <f>E52 - AC52</f>
        <v>16.260255617911895</v>
      </c>
      <c r="AF52" s="1">
        <v>-16.774109488182091</v>
      </c>
      <c r="AG52" s="1">
        <f t="shared" si="5"/>
        <v>-0.98356769439776515</v>
      </c>
      <c r="AH52" s="76">
        <v>51</v>
      </c>
      <c r="AI52" s="78">
        <f t="shared" si="6"/>
        <v>0.20039682539682541</v>
      </c>
      <c r="AJ52" s="77">
        <f t="shared" si="7"/>
        <v>-0.84020465154900881</v>
      </c>
    </row>
    <row r="53" spans="1:36" x14ac:dyDescent="0.2">
      <c r="A53" s="3">
        <v>43854</v>
      </c>
      <c r="B53" s="4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  <c r="T53" s="1">
        <f>$Q$2*B53 +$Q$3</f>
        <v>68.477345941233821</v>
      </c>
      <c r="U53" s="78">
        <f t="shared" si="0"/>
        <v>0.12495098179457137</v>
      </c>
      <c r="V53" s="1">
        <f>C53 - T53</f>
        <v>9.7780940587661718</v>
      </c>
      <c r="W53" s="1">
        <v>-9.5280524283086834</v>
      </c>
      <c r="X53" s="1">
        <f t="shared" si="1"/>
        <v>-0.95855496935050599</v>
      </c>
      <c r="Y53" s="76">
        <v>52</v>
      </c>
      <c r="Z53" s="78">
        <f t="shared" si="2"/>
        <v>0.20436507936507936</v>
      </c>
      <c r="AA53" s="77">
        <f t="shared" si="3"/>
        <v>-0.82613033962053128</v>
      </c>
      <c r="AC53" s="1">
        <f>$R$2*B53 +$R$3</f>
        <v>160.01745212479358</v>
      </c>
      <c r="AD53" s="78">
        <f t="shared" si="4"/>
        <v>7.9850305184715642E-2</v>
      </c>
      <c r="AE53" s="1">
        <f>E53 - AC53</f>
        <v>13.886264875206422</v>
      </c>
      <c r="AF53" s="1">
        <v>-15.832553535919629</v>
      </c>
      <c r="AG53" s="1">
        <f t="shared" si="5"/>
        <v>-0.92835856286289975</v>
      </c>
      <c r="AH53" s="76">
        <v>52</v>
      </c>
      <c r="AI53" s="78">
        <f t="shared" si="6"/>
        <v>0.20436507936507936</v>
      </c>
      <c r="AJ53" s="77">
        <f t="shared" si="7"/>
        <v>-0.82613033962053128</v>
      </c>
    </row>
    <row r="54" spans="1:36" x14ac:dyDescent="0.2">
      <c r="A54" s="3">
        <v>43857</v>
      </c>
      <c r="B54" s="4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  <c r="T54" s="1">
        <f>$Q$2*B54 +$Q$3</f>
        <v>68.72105887400302</v>
      </c>
      <c r="U54" s="78">
        <f t="shared" si="0"/>
        <v>9.5231668220521426E-2</v>
      </c>
      <c r="V54" s="1">
        <f>C54 - T54</f>
        <v>7.2332561259969737</v>
      </c>
      <c r="W54" s="1">
        <v>-9.417529890462319</v>
      </c>
      <c r="X54" s="1">
        <f t="shared" si="1"/>
        <v>-0.9474360204703447</v>
      </c>
      <c r="Y54" s="76">
        <v>53</v>
      </c>
      <c r="Z54" s="78">
        <f t="shared" si="2"/>
        <v>0.20833333333333334</v>
      </c>
      <c r="AA54" s="77">
        <f t="shared" si="3"/>
        <v>-0.81221780149991241</v>
      </c>
      <c r="AC54" s="1">
        <f>$R$2*B54 +$R$3</f>
        <v>159.98606286749902</v>
      </c>
      <c r="AD54" s="78">
        <f t="shared" si="4"/>
        <v>6.09994230718124E-2</v>
      </c>
      <c r="AE54" s="1">
        <f>E54 - AC54</f>
        <v>10.393026132500978</v>
      </c>
      <c r="AF54" s="1">
        <v>-15.031178851570644</v>
      </c>
      <c r="AG54" s="1">
        <f t="shared" si="5"/>
        <v>-0.88136910859773099</v>
      </c>
      <c r="AH54" s="76">
        <v>53</v>
      </c>
      <c r="AI54" s="78">
        <f t="shared" si="6"/>
        <v>0.20833333333333334</v>
      </c>
      <c r="AJ54" s="77">
        <f t="shared" si="7"/>
        <v>-0.81221780149991241</v>
      </c>
    </row>
    <row r="55" spans="1:36" x14ac:dyDescent="0.2">
      <c r="A55" s="3">
        <v>43858</v>
      </c>
      <c r="B55" s="4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  <c r="T55" s="1">
        <f>$Q$2*B55 +$Q$3</f>
        <v>68.964771806772234</v>
      </c>
      <c r="U55" s="78">
        <f t="shared" si="0"/>
        <v>0.11700240437881924</v>
      </c>
      <c r="V55" s="1">
        <f>C55 - T55</f>
        <v>9.138240193227773</v>
      </c>
      <c r="W55" s="1">
        <v>-9.267753630001053</v>
      </c>
      <c r="X55" s="1">
        <f t="shared" si="1"/>
        <v>-0.93236801157386484</v>
      </c>
      <c r="Y55" s="76">
        <v>54</v>
      </c>
      <c r="Z55" s="78">
        <f t="shared" si="2"/>
        <v>0.2123015873015873</v>
      </c>
      <c r="AA55" s="77">
        <f t="shared" si="3"/>
        <v>-0.7984607275425748</v>
      </c>
      <c r="AC55" s="1">
        <f>$R$2*B55 +$R$3</f>
        <v>159.95467361020445</v>
      </c>
      <c r="AD55" s="78">
        <f t="shared" si="4"/>
        <v>7.1456955768686284E-2</v>
      </c>
      <c r="AE55" s="1">
        <f>E55 - AC55</f>
        <v>12.309471389795561</v>
      </c>
      <c r="AF55" s="1">
        <v>-14.727235278625074</v>
      </c>
      <c r="AG55" s="1">
        <f t="shared" si="5"/>
        <v>-0.86354705494536199</v>
      </c>
      <c r="AH55" s="76">
        <v>54</v>
      </c>
      <c r="AI55" s="78">
        <f t="shared" si="6"/>
        <v>0.2123015873015873</v>
      </c>
      <c r="AJ55" s="77">
        <f t="shared" si="7"/>
        <v>-0.7984607275425748</v>
      </c>
    </row>
    <row r="56" spans="1:36" x14ac:dyDescent="0.2">
      <c r="A56" s="3">
        <v>43859</v>
      </c>
      <c r="B56" s="4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  <c r="T56" s="1">
        <f>$Q$2*B56 +$Q$3</f>
        <v>69.208484739541433</v>
      </c>
      <c r="U56" s="78">
        <f t="shared" si="0"/>
        <v>0.13205032061865893</v>
      </c>
      <c r="V56" s="1">
        <f>C56 - T56</f>
        <v>10.529415260458563</v>
      </c>
      <c r="W56" s="1">
        <v>-9.2635563610778746</v>
      </c>
      <c r="X56" s="1">
        <f t="shared" si="1"/>
        <v>-0.93194575182935924</v>
      </c>
      <c r="Y56" s="76">
        <v>55</v>
      </c>
      <c r="Z56" s="78">
        <f t="shared" si="2"/>
        <v>0.21626984126984128</v>
      </c>
      <c r="AA56" s="77">
        <f t="shared" si="3"/>
        <v>-0.78485313444643534</v>
      </c>
      <c r="AC56" s="1">
        <f>$R$2*B56 +$R$3</f>
        <v>159.92328435290989</v>
      </c>
      <c r="AD56" s="78">
        <f t="shared" si="4"/>
        <v>7.2748880303430935E-2</v>
      </c>
      <c r="AE56" s="1">
        <f>E56 - AC56</f>
        <v>12.547021647090105</v>
      </c>
      <c r="AF56" s="1">
        <v>-14.370584424516181</v>
      </c>
      <c r="AG56" s="1">
        <f t="shared" si="5"/>
        <v>-0.84263445397968817</v>
      </c>
      <c r="AH56" s="76">
        <v>55</v>
      </c>
      <c r="AI56" s="78">
        <f t="shared" si="6"/>
        <v>0.21626984126984128</v>
      </c>
      <c r="AJ56" s="77">
        <f t="shared" si="7"/>
        <v>-0.78485313444643534</v>
      </c>
    </row>
    <row r="57" spans="1:36" x14ac:dyDescent="0.2">
      <c r="A57" s="3">
        <v>43860</v>
      </c>
      <c r="B57" s="4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  <c r="T57" s="1">
        <f>$Q$2*B57 +$Q$3</f>
        <v>69.452197672310632</v>
      </c>
      <c r="U57" s="78">
        <f t="shared" si="0"/>
        <v>0.12772972649232048</v>
      </c>
      <c r="V57" s="1">
        <f>C57 - T57</f>
        <v>10.17013932768937</v>
      </c>
      <c r="W57" s="1">
        <v>-9.1772788989242287</v>
      </c>
      <c r="X57" s="1">
        <f t="shared" si="1"/>
        <v>-0.92326594126863937</v>
      </c>
      <c r="Y57" s="76">
        <v>56</v>
      </c>
      <c r="Z57" s="78">
        <f t="shared" si="2"/>
        <v>0.22023809523809523</v>
      </c>
      <c r="AA57" s="77">
        <f t="shared" si="3"/>
        <v>-0.77138934208115728</v>
      </c>
      <c r="AC57" s="1">
        <f>$R$2*B57 +$R$3</f>
        <v>159.89189509561535</v>
      </c>
      <c r="AD57" s="78">
        <f t="shared" si="4"/>
        <v>8.681033068271006E-2</v>
      </c>
      <c r="AE57" s="1">
        <f>E57 - AC57</f>
        <v>15.199764904384637</v>
      </c>
      <c r="AF57" s="1">
        <v>-14.19278133698154</v>
      </c>
      <c r="AG57" s="1">
        <f t="shared" si="5"/>
        <v>-0.83220878142839949</v>
      </c>
      <c r="AH57" s="76">
        <v>56</v>
      </c>
      <c r="AI57" s="78">
        <f t="shared" si="6"/>
        <v>0.22023809523809523</v>
      </c>
      <c r="AJ57" s="77">
        <f t="shared" si="7"/>
        <v>-0.77138934208115728</v>
      </c>
    </row>
    <row r="58" spans="1:36" x14ac:dyDescent="0.2">
      <c r="A58" s="3">
        <v>43861</v>
      </c>
      <c r="B58" s="4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  <c r="T58" s="1">
        <f>$Q$2*B58 +$Q$3</f>
        <v>69.695910605079845</v>
      </c>
      <c r="U58" s="78">
        <f t="shared" si="0"/>
        <v>8.4057257204521341E-2</v>
      </c>
      <c r="V58" s="1">
        <f>C58 - T58</f>
        <v>6.3960843949201518</v>
      </c>
      <c r="W58" s="1">
        <v>-9.0087160333858236</v>
      </c>
      <c r="X58" s="1">
        <f t="shared" si="1"/>
        <v>-0.90630793504170681</v>
      </c>
      <c r="Y58" s="76">
        <v>57</v>
      </c>
      <c r="Z58" s="78">
        <f t="shared" si="2"/>
        <v>0.22420634920634921</v>
      </c>
      <c r="AA58" s="77">
        <f t="shared" si="3"/>
        <v>-0.75806395233324275</v>
      </c>
      <c r="AC58" s="1">
        <f>$R$2*B58 +$R$3</f>
        <v>159.86050583832079</v>
      </c>
      <c r="AD58" s="78">
        <f t="shared" si="4"/>
        <v>6.000308471412396E-2</v>
      </c>
      <c r="AE58" s="1">
        <f>E58 - AC58</f>
        <v>10.204420161679224</v>
      </c>
      <c r="AF58" s="1">
        <v>-13.67125514335288</v>
      </c>
      <c r="AG58" s="1">
        <f t="shared" si="5"/>
        <v>-0.8016285401227865</v>
      </c>
      <c r="AH58" s="76">
        <v>57</v>
      </c>
      <c r="AI58" s="78">
        <f t="shared" si="6"/>
        <v>0.22420634920634921</v>
      </c>
      <c r="AJ58" s="77">
        <f t="shared" si="7"/>
        <v>-0.75806395233324275</v>
      </c>
    </row>
    <row r="59" spans="1:36" x14ac:dyDescent="0.2">
      <c r="A59" s="3">
        <v>43864</v>
      </c>
      <c r="B59" s="4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  <c r="T59" s="1">
        <f>$Q$2*B59 +$Q$3</f>
        <v>69.939623537849059</v>
      </c>
      <c r="U59" s="78">
        <f t="shared" si="0"/>
        <v>7.8323116539077919E-2</v>
      </c>
      <c r="V59" s="1">
        <f>C59 - T59</f>
        <v>5.9433944621509482</v>
      </c>
      <c r="W59" s="1">
        <v>-8.6914284955394692</v>
      </c>
      <c r="X59" s="1">
        <f t="shared" si="1"/>
        <v>-0.87438771331706677</v>
      </c>
      <c r="Y59" s="76">
        <v>58</v>
      </c>
      <c r="Z59" s="78">
        <f t="shared" si="2"/>
        <v>0.22817460317460317</v>
      </c>
      <c r="AA59" s="77">
        <f t="shared" si="3"/>
        <v>-0.74487182975869159</v>
      </c>
      <c r="AC59" s="1">
        <f>$R$2*B59 +$R$3</f>
        <v>159.82911658102623</v>
      </c>
      <c r="AD59" s="78">
        <f t="shared" si="4"/>
        <v>4.9764920416933915E-2</v>
      </c>
      <c r="AE59" s="1">
        <f>E59 - AC59</f>
        <v>8.3704374189737791</v>
      </c>
      <c r="AF59" s="1">
        <v>-13.661681021330509</v>
      </c>
      <c r="AG59" s="1">
        <f t="shared" si="5"/>
        <v>-0.80106715132715112</v>
      </c>
      <c r="AH59" s="76">
        <v>58</v>
      </c>
      <c r="AI59" s="78">
        <f t="shared" si="6"/>
        <v>0.22817460317460317</v>
      </c>
      <c r="AJ59" s="77">
        <f t="shared" si="7"/>
        <v>-0.74487182975869159</v>
      </c>
    </row>
    <row r="60" spans="1:36" x14ac:dyDescent="0.2">
      <c r="A60" s="3">
        <v>43865</v>
      </c>
      <c r="B60" s="4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  <c r="T60" s="1">
        <f>$Q$2*B60 +$Q$3</f>
        <v>70.183336470618258</v>
      </c>
      <c r="U60" s="78">
        <f t="shared" si="0"/>
        <v>0.10466961397316632</v>
      </c>
      <c r="V60" s="1">
        <f>C60 - T60</f>
        <v>8.2048625293817423</v>
      </c>
      <c r="W60" s="1">
        <v>-8.4019147898483908</v>
      </c>
      <c r="X60" s="1">
        <f t="shared" si="1"/>
        <v>-0.84526163499483375</v>
      </c>
      <c r="Y60" s="76">
        <v>59</v>
      </c>
      <c r="Z60" s="78">
        <f t="shared" si="2"/>
        <v>0.23214285714285715</v>
      </c>
      <c r="AA60" s="77">
        <f t="shared" si="3"/>
        <v>-0.73180808385961749</v>
      </c>
      <c r="AC60" s="1">
        <f>$R$2*B60 +$R$3</f>
        <v>159.79772732373166</v>
      </c>
      <c r="AD60" s="78">
        <f t="shared" si="4"/>
        <v>7.1044399502051353E-2</v>
      </c>
      <c r="AE60" s="1">
        <f>E60 - AC60</f>
        <v>12.220964676268324</v>
      </c>
      <c r="AF60" s="1">
        <v>-13.27521516722166</v>
      </c>
      <c r="AG60" s="1">
        <f t="shared" si="5"/>
        <v>-0.77840631622546619</v>
      </c>
      <c r="AH60" s="76">
        <v>59</v>
      </c>
      <c r="AI60" s="78">
        <f t="shared" si="6"/>
        <v>0.23214285714285715</v>
      </c>
      <c r="AJ60" s="77">
        <f t="shared" si="7"/>
        <v>-0.73180808385961749</v>
      </c>
    </row>
    <row r="61" spans="1:36" x14ac:dyDescent="0.2">
      <c r="A61" s="3">
        <v>43866</v>
      </c>
      <c r="B61" s="4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  <c r="T61" s="1">
        <f>$Q$2*B61 +$Q$3</f>
        <v>70.427049403387457</v>
      </c>
      <c r="U61" s="78">
        <f t="shared" si="0"/>
        <v>0.10882750859164039</v>
      </c>
      <c r="V61" s="1">
        <f>C61 - T61</f>
        <v>8.6003555966125447</v>
      </c>
      <c r="W61" s="1">
        <v>-8.3155617560007187</v>
      </c>
      <c r="X61" s="1">
        <f t="shared" si="1"/>
        <v>-0.83657422166078776</v>
      </c>
      <c r="Y61" s="76">
        <v>60</v>
      </c>
      <c r="Z61" s="78">
        <f t="shared" si="2"/>
        <v>0.2361111111111111</v>
      </c>
      <c r="AA61" s="77">
        <f t="shared" si="3"/>
        <v>-0.71886805282271549</v>
      </c>
      <c r="AC61" s="1">
        <f>$R$2*B61 +$R$3</f>
        <v>159.76633806643713</v>
      </c>
      <c r="AD61" s="78">
        <f t="shared" si="4"/>
        <v>8.0099713175131329E-2</v>
      </c>
      <c r="AE61" s="1">
        <f>E61 - AC61</f>
        <v>13.911548933562869</v>
      </c>
      <c r="AF61" s="1">
        <v>-13.264905822392421</v>
      </c>
      <c r="AG61" s="1">
        <f t="shared" si="5"/>
        <v>-0.77780181686103855</v>
      </c>
      <c r="AH61" s="76">
        <v>60</v>
      </c>
      <c r="AI61" s="78">
        <f t="shared" si="6"/>
        <v>0.2361111111111111</v>
      </c>
      <c r="AJ61" s="77">
        <f t="shared" si="7"/>
        <v>-0.71886805282271549</v>
      </c>
    </row>
    <row r="62" spans="1:36" x14ac:dyDescent="0.2">
      <c r="A62" s="3">
        <v>43867</v>
      </c>
      <c r="B62" s="4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  <c r="T62" s="1">
        <f>$Q$2*B62 +$Q$3</f>
        <v>70.67076233615667</v>
      </c>
      <c r="U62" s="78">
        <f t="shared" si="0"/>
        <v>0.11608263436106737</v>
      </c>
      <c r="V62" s="1">
        <f>C62 - T62</f>
        <v>9.2810126638433275</v>
      </c>
      <c r="W62" s="1">
        <v>-8.2634106553868065</v>
      </c>
      <c r="X62" s="1">
        <f t="shared" si="1"/>
        <v>-0.83132764089029998</v>
      </c>
      <c r="Y62" s="76">
        <v>61</v>
      </c>
      <c r="Z62" s="78">
        <f t="shared" si="2"/>
        <v>0.24007936507936509</v>
      </c>
      <c r="AA62" s="77">
        <f t="shared" si="3"/>
        <v>-0.70604728857604471</v>
      </c>
      <c r="AC62" s="1">
        <f>$R$2*B62 +$R$3</f>
        <v>159.73494880914257</v>
      </c>
      <c r="AD62" s="78">
        <f t="shared" si="4"/>
        <v>7.7412128326416987E-2</v>
      </c>
      <c r="AE62" s="1">
        <f>E62 - AC62</f>
        <v>13.402975190857433</v>
      </c>
      <c r="AF62" s="1">
        <v>-13.255693512050868</v>
      </c>
      <c r="AG62" s="1">
        <f t="shared" si="5"/>
        <v>-0.77726164327691472</v>
      </c>
      <c r="AH62" s="76">
        <v>61</v>
      </c>
      <c r="AI62" s="78">
        <f t="shared" si="6"/>
        <v>0.24007936507936509</v>
      </c>
      <c r="AJ62" s="77">
        <f t="shared" si="7"/>
        <v>-0.70604728857604471</v>
      </c>
    </row>
    <row r="63" spans="1:36" x14ac:dyDescent="0.2">
      <c r="A63" s="3">
        <v>43868</v>
      </c>
      <c r="B63" s="4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  <c r="T63" s="1">
        <f>$Q$2*B63 +$Q$3</f>
        <v>70.914475268925869</v>
      </c>
      <c r="U63" s="78">
        <f t="shared" si="0"/>
        <v>0.10081206636683872</v>
      </c>
      <c r="V63" s="1">
        <f>C63 - T63</f>
        <v>7.9505457310741292</v>
      </c>
      <c r="W63" s="1">
        <v>-8.1942904870775521</v>
      </c>
      <c r="X63" s="1">
        <f t="shared" si="1"/>
        <v>-0.82437391332491339</v>
      </c>
      <c r="Y63" s="76">
        <v>62</v>
      </c>
      <c r="Z63" s="78">
        <f t="shared" si="2"/>
        <v>0.24404761904761904</v>
      </c>
      <c r="AA63" s="77">
        <f t="shared" si="3"/>
        <v>-0.69334154303681728</v>
      </c>
      <c r="AC63" s="1">
        <f>$R$2*B63 +$R$3</f>
        <v>159.703559551848</v>
      </c>
      <c r="AD63" s="78">
        <f t="shared" si="4"/>
        <v>7.1962435272214367E-2</v>
      </c>
      <c r="AE63" s="1">
        <f>E63 - AC63</f>
        <v>12.383827448152005</v>
      </c>
      <c r="AF63" s="1">
        <v>-12.819000079686958</v>
      </c>
      <c r="AG63" s="1">
        <f t="shared" si="5"/>
        <v>-0.75165566087102753</v>
      </c>
      <c r="AH63" s="76">
        <v>62</v>
      </c>
      <c r="AI63" s="78">
        <f t="shared" si="6"/>
        <v>0.24404761904761904</v>
      </c>
      <c r="AJ63" s="77">
        <f t="shared" si="7"/>
        <v>-0.69334154303681728</v>
      </c>
    </row>
    <row r="64" spans="1:36" x14ac:dyDescent="0.2">
      <c r="A64" s="3">
        <v>43871</v>
      </c>
      <c r="B64" s="4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  <c r="T64" s="1">
        <f>$Q$2*B64 +$Q$3</f>
        <v>71.158188201695083</v>
      </c>
      <c r="U64" s="78">
        <f t="shared" si="0"/>
        <v>0.10198696624196377</v>
      </c>
      <c r="V64" s="1">
        <f>C64 - T64</f>
        <v>8.0814057983049139</v>
      </c>
      <c r="W64" s="1">
        <v>-8.0710086887699219</v>
      </c>
      <c r="X64" s="1">
        <f t="shared" si="1"/>
        <v>-0.8119713387917229</v>
      </c>
      <c r="Y64" s="76">
        <v>63</v>
      </c>
      <c r="Z64" s="78">
        <f t="shared" si="2"/>
        <v>0.24801587301587302</v>
      </c>
      <c r="AA64" s="77">
        <f t="shared" si="3"/>
        <v>-0.68074675543701968</v>
      </c>
      <c r="AC64" s="1">
        <f>$R$2*B64 +$R$3</f>
        <v>159.67217029455344</v>
      </c>
      <c r="AD64" s="78">
        <f t="shared" si="4"/>
        <v>8.0901762618730472E-2</v>
      </c>
      <c r="AE64" s="1">
        <f>E64 - AC64</f>
        <v>14.054819705446562</v>
      </c>
      <c r="AF64" s="1">
        <v>-12.707452366159771</v>
      </c>
      <c r="AG64" s="1">
        <f t="shared" si="5"/>
        <v>-0.74511494242117027</v>
      </c>
      <c r="AH64" s="76">
        <v>63</v>
      </c>
      <c r="AI64" s="78">
        <f t="shared" si="6"/>
        <v>0.24801587301587302</v>
      </c>
      <c r="AJ64" s="77">
        <f t="shared" si="7"/>
        <v>-0.68074675543701968</v>
      </c>
    </row>
    <row r="65" spans="1:36" x14ac:dyDescent="0.2">
      <c r="A65" s="3">
        <v>43872</v>
      </c>
      <c r="B65" s="4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  <c r="T65" s="1">
        <f>$Q$2*B65 +$Q$3</f>
        <v>71.401901134464282</v>
      </c>
      <c r="U65" s="78">
        <f t="shared" si="0"/>
        <v>9.3441808455902345E-2</v>
      </c>
      <c r="V65" s="1">
        <f>C65 - T65</f>
        <v>7.3596188655357224</v>
      </c>
      <c r="W65" s="1">
        <v>-8.0367309661550337</v>
      </c>
      <c r="X65" s="1">
        <f t="shared" si="1"/>
        <v>-0.80852288155476459</v>
      </c>
      <c r="Y65" s="76">
        <v>64</v>
      </c>
      <c r="Z65" s="78">
        <f t="shared" si="2"/>
        <v>0.25198412698412698</v>
      </c>
      <c r="AA65" s="77">
        <f t="shared" si="3"/>
        <v>-0.66825904062605401</v>
      </c>
      <c r="AC65" s="1">
        <f>$R$2*B65 +$R$3</f>
        <v>159.6407810372589</v>
      </c>
      <c r="AD65" s="78">
        <f t="shared" si="4"/>
        <v>9.2366938029513054E-2</v>
      </c>
      <c r="AE65" s="1">
        <f>E65 - AC65</f>
        <v>16.246135962741107</v>
      </c>
      <c r="AF65" s="1">
        <v>-12.659297623454307</v>
      </c>
      <c r="AG65" s="1">
        <f t="shared" si="5"/>
        <v>-0.74229133802711889</v>
      </c>
      <c r="AH65" s="76">
        <v>64</v>
      </c>
      <c r="AI65" s="78">
        <f t="shared" si="6"/>
        <v>0.25198412698412698</v>
      </c>
      <c r="AJ65" s="77">
        <f t="shared" si="7"/>
        <v>-0.66825904062605401</v>
      </c>
    </row>
    <row r="66" spans="1:36" x14ac:dyDescent="0.2">
      <c r="A66" s="3">
        <v>43873</v>
      </c>
      <c r="B66" s="4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  <c r="T66" s="1">
        <f>$Q$2*B66 +$Q$3</f>
        <v>71.645614067233495</v>
      </c>
      <c r="U66" s="78">
        <f t="shared" si="0"/>
        <v>0.11144856965611784</v>
      </c>
      <c r="V66" s="1">
        <f>C66 - T66</f>
        <v>8.9863129327665092</v>
      </c>
      <c r="W66" s="1">
        <v>-7.7155534198467421</v>
      </c>
      <c r="X66" s="1">
        <f t="shared" si="1"/>
        <v>-0.77621131154881939</v>
      </c>
      <c r="Y66" s="76">
        <v>65</v>
      </c>
      <c r="Z66" s="78">
        <f t="shared" si="2"/>
        <v>0.25595238095238093</v>
      </c>
      <c r="AA66" s="77">
        <f t="shared" si="3"/>
        <v>-0.6558746782604522</v>
      </c>
      <c r="AC66" s="1">
        <f>$R$2*B66 +$R$3</f>
        <v>159.60939177996434</v>
      </c>
      <c r="AD66" s="78">
        <f t="shared" si="4"/>
        <v>0.10271275305060226</v>
      </c>
      <c r="AE66" s="1">
        <f>E66 - AC66</f>
        <v>18.270537220035663</v>
      </c>
      <c r="AF66" s="1">
        <v>-12.32862456509784</v>
      </c>
      <c r="AG66" s="1">
        <f t="shared" si="5"/>
        <v>-0.72290197265805001</v>
      </c>
      <c r="AH66" s="76">
        <v>65</v>
      </c>
      <c r="AI66" s="78">
        <f t="shared" si="6"/>
        <v>0.25595238095238093</v>
      </c>
      <c r="AJ66" s="77">
        <f t="shared" si="7"/>
        <v>-0.6558746782604522</v>
      </c>
    </row>
    <row r="67" spans="1:36" x14ac:dyDescent="0.2">
      <c r="A67" s="3">
        <v>43874</v>
      </c>
      <c r="B67" s="4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  <c r="T67" s="1">
        <f>$Q$2*B67 +$Q$3</f>
        <v>71.889327000002694</v>
      </c>
      <c r="U67" s="78">
        <f t="shared" ref="U67:U130" si="20">(ABS(C67 - T67) / C67)</f>
        <v>0.10203151003299386</v>
      </c>
      <c r="V67" s="1">
        <f>C67 - T67</f>
        <v>8.1684119999973035</v>
      </c>
      <c r="W67" s="1">
        <v>-7.6624167639980953</v>
      </c>
      <c r="X67" s="1">
        <f t="shared" ref="X67:X130" si="21">STANDARDIZE(W67,$Q$8,$Q$9)</f>
        <v>-0.77086558051914356</v>
      </c>
      <c r="Y67" s="76">
        <v>66</v>
      </c>
      <c r="Z67" s="78">
        <f t="shared" ref="Z67:Z130" si="22">(Y67 - 0.5) / 252</f>
        <v>0.25992063492063494</v>
      </c>
      <c r="AA67" s="77">
        <f t="shared" ref="AA67:AA130" si="23">_xlfn.NORM.S.INV(Z67)</f>
        <v>-0.64359010280021778</v>
      </c>
      <c r="AC67" s="1">
        <f>$R$2*B67 +$R$3</f>
        <v>159.57800252266978</v>
      </c>
      <c r="AD67" s="78">
        <f t="shared" ref="AD67:AD130" si="24">(ABS(E67 - AC67) / E67)</f>
        <v>9.760981555248642E-2</v>
      </c>
      <c r="AE67" s="1">
        <f>E67 - AC67</f>
        <v>17.261246477330218</v>
      </c>
      <c r="AF67" s="1">
        <v>-12.315574050508758</v>
      </c>
      <c r="AG67" s="1">
        <f t="shared" ref="AG67:AG130" si="25">STANDARDIZE(AF67,$R$8,$R$9)</f>
        <v>-0.72213674189846</v>
      </c>
      <c r="AH67" s="76">
        <v>66</v>
      </c>
      <c r="AI67" s="78">
        <f t="shared" ref="AI67:AI130" si="26">(AH67 - 0.5) / 252</f>
        <v>0.25992063492063494</v>
      </c>
      <c r="AJ67" s="77">
        <f t="shared" ref="AJ67:AJ130" si="27">_xlfn.NORM.S.INV(AI67)</f>
        <v>-0.64359010280021778</v>
      </c>
    </row>
    <row r="68" spans="1:36" x14ac:dyDescent="0.2">
      <c r="A68" s="3">
        <v>43875</v>
      </c>
      <c r="B68" s="4">
        <v>67</v>
      </c>
      <c r="C68" s="1">
        <v>80.077461</v>
      </c>
      <c r="D68" s="2">
        <v>80113600</v>
      </c>
      <c r="E68" s="1">
        <v>177.516693</v>
      </c>
      <c r="F68" s="2">
        <v>2489000</v>
      </c>
      <c r="T68" s="1">
        <f>$Q$2*B68 +$Q$3</f>
        <v>72.133039932771908</v>
      </c>
      <c r="U68" s="78">
        <f t="shared" si="20"/>
        <v>9.9209202789635048E-2</v>
      </c>
      <c r="V68" s="1">
        <f>C68 - T68</f>
        <v>7.9444210672280917</v>
      </c>
      <c r="W68" s="1">
        <v>-7.3288518312288886</v>
      </c>
      <c r="X68" s="1">
        <f t="shared" si="21"/>
        <v>-0.73730779666847834</v>
      </c>
      <c r="Y68" s="76">
        <v>67</v>
      </c>
      <c r="Z68" s="78">
        <f t="shared" si="22"/>
        <v>0.2638888888888889</v>
      </c>
      <c r="AA68" s="77">
        <f t="shared" si="23"/>
        <v>-0.6314018942397609</v>
      </c>
      <c r="AC68" s="1">
        <f>$R$2*B68 +$R$3</f>
        <v>159.54661326537521</v>
      </c>
      <c r="AD68" s="78">
        <f t="shared" si="24"/>
        <v>0.10123036561200917</v>
      </c>
      <c r="AE68" s="1">
        <f>E68 - AC68</f>
        <v>17.97007973462479</v>
      </c>
      <c r="AF68" s="1">
        <v>-12.26310488074887</v>
      </c>
      <c r="AG68" s="1">
        <f t="shared" si="25"/>
        <v>-0.7190601564997503</v>
      </c>
      <c r="AH68" s="76">
        <v>67</v>
      </c>
      <c r="AI68" s="78">
        <f t="shared" si="26"/>
        <v>0.2638888888888889</v>
      </c>
      <c r="AJ68" s="77">
        <f t="shared" si="27"/>
        <v>-0.6314018942397609</v>
      </c>
    </row>
    <row r="69" spans="1:36" x14ac:dyDescent="0.2">
      <c r="A69" s="3">
        <v>43879</v>
      </c>
      <c r="B69" s="4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  <c r="T69" s="1">
        <f>$Q$2*B69 +$Q$3</f>
        <v>72.376752865541107</v>
      </c>
      <c r="U69" s="78">
        <f t="shared" si="20"/>
        <v>7.9307341613835916E-2</v>
      </c>
      <c r="V69" s="1">
        <f>C69 - T69</f>
        <v>6.2344451344588947</v>
      </c>
      <c r="W69" s="1">
        <v>-6.9623283276947632</v>
      </c>
      <c r="X69" s="1">
        <f t="shared" si="21"/>
        <v>-0.70043426681125898</v>
      </c>
      <c r="Y69" s="76">
        <v>68</v>
      </c>
      <c r="Z69" s="78">
        <f t="shared" si="22"/>
        <v>0.26785714285714285</v>
      </c>
      <c r="AA69" s="77">
        <f t="shared" si="23"/>
        <v>-0.61930676950877617</v>
      </c>
      <c r="AC69" s="1">
        <f>$R$2*B69 +$R$3</f>
        <v>159.51522400808068</v>
      </c>
      <c r="AD69" s="78">
        <f t="shared" si="24"/>
        <v>9.4445533704062751E-2</v>
      </c>
      <c r="AE69" s="1">
        <f>E69 - AC69</f>
        <v>16.636768991919325</v>
      </c>
      <c r="AF69" s="1">
        <v>-12.256633740167189</v>
      </c>
      <c r="AG69" s="1">
        <f t="shared" si="25"/>
        <v>-0.7186807143107905</v>
      </c>
      <c r="AH69" s="76">
        <v>68</v>
      </c>
      <c r="AI69" s="78">
        <f t="shared" si="26"/>
        <v>0.26785714285714285</v>
      </c>
      <c r="AJ69" s="77">
        <f t="shared" si="27"/>
        <v>-0.61930676950877617</v>
      </c>
    </row>
    <row r="70" spans="1:36" x14ac:dyDescent="0.2">
      <c r="A70" s="3">
        <v>43880</v>
      </c>
      <c r="B70" s="4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  <c r="T70" s="1">
        <f>$Q$2*B70 +$Q$3</f>
        <v>72.620465798310306</v>
      </c>
      <c r="U70" s="78">
        <f t="shared" si="20"/>
        <v>8.9395145347247726E-2</v>
      </c>
      <c r="V70" s="1">
        <f>C70 - T70</f>
        <v>7.1292362016896931</v>
      </c>
      <c r="W70" s="1">
        <v>-6.9154583526159428</v>
      </c>
      <c r="X70" s="1">
        <f t="shared" si="21"/>
        <v>-0.69571898550238898</v>
      </c>
      <c r="Y70" s="76">
        <v>69</v>
      </c>
      <c r="Z70" s="78">
        <f t="shared" si="22"/>
        <v>0.2718253968253968</v>
      </c>
      <c r="AA70" s="77">
        <f t="shared" si="23"/>
        <v>-0.60730157448496325</v>
      </c>
      <c r="AC70" s="1">
        <f>$R$2*B70 +$R$3</f>
        <v>159.48383475078612</v>
      </c>
      <c r="AD70" s="78">
        <f t="shared" si="24"/>
        <v>0.10183229998876125</v>
      </c>
      <c r="AE70" s="1">
        <f>E70 - AC70</f>
        <v>18.081930249213883</v>
      </c>
      <c r="AF70" s="1">
        <v>-11.897104482872635</v>
      </c>
      <c r="AG70" s="1">
        <f t="shared" si="25"/>
        <v>-0.69759933512253125</v>
      </c>
      <c r="AH70" s="76">
        <v>69</v>
      </c>
      <c r="AI70" s="78">
        <f t="shared" si="26"/>
        <v>0.2718253968253968</v>
      </c>
      <c r="AJ70" s="77">
        <f t="shared" si="27"/>
        <v>-0.60730157448496325</v>
      </c>
    </row>
    <row r="71" spans="1:36" x14ac:dyDescent="0.2">
      <c r="A71" s="3">
        <v>43881</v>
      </c>
      <c r="B71" s="4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  <c r="T71" s="1">
        <f>$Q$2*B71 +$Q$3</f>
        <v>72.864178731079519</v>
      </c>
      <c r="U71" s="78">
        <f t="shared" si="20"/>
        <v>7.6868935080527168E-2</v>
      </c>
      <c r="V71" s="1">
        <f>C71 - T71</f>
        <v>6.067385268920475</v>
      </c>
      <c r="W71" s="1">
        <v>-6.8960824701537149</v>
      </c>
      <c r="X71" s="1">
        <f t="shared" si="21"/>
        <v>-0.69376970483254941</v>
      </c>
      <c r="Y71" s="76">
        <v>70</v>
      </c>
      <c r="Z71" s="78">
        <f t="shared" si="22"/>
        <v>0.27579365079365081</v>
      </c>
      <c r="AA71" s="77">
        <f t="shared" si="23"/>
        <v>-0.59538327656628021</v>
      </c>
      <c r="AC71" s="1">
        <f>$R$2*B71 +$R$3</f>
        <v>159.45244549349155</v>
      </c>
      <c r="AD71" s="78">
        <f t="shared" si="24"/>
        <v>0.1012140127143402</v>
      </c>
      <c r="AE71" s="1">
        <f>E71 - AC71</f>
        <v>17.956245506508452</v>
      </c>
      <c r="AF71" s="1">
        <v>-11.667668793214176</v>
      </c>
      <c r="AG71" s="1">
        <f t="shared" si="25"/>
        <v>-0.68414613020283532</v>
      </c>
      <c r="AH71" s="76">
        <v>70</v>
      </c>
      <c r="AI71" s="78">
        <f t="shared" si="26"/>
        <v>0.27579365079365081</v>
      </c>
      <c r="AJ71" s="77">
        <f t="shared" si="27"/>
        <v>-0.59538327656628021</v>
      </c>
    </row>
    <row r="72" spans="1:36" x14ac:dyDescent="0.2">
      <c r="A72" s="3">
        <v>43882</v>
      </c>
      <c r="B72" s="4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  <c r="T72" s="1">
        <f>$Q$2*B72 +$Q$3</f>
        <v>73.107891663848719</v>
      </c>
      <c r="U72" s="78">
        <f t="shared" si="20"/>
        <v>5.2330731985261551E-2</v>
      </c>
      <c r="V72" s="1">
        <f>C72 - T72</f>
        <v>4.0370513361512792</v>
      </c>
      <c r="W72" s="1">
        <v>-6.7482463356921158</v>
      </c>
      <c r="X72" s="1">
        <f t="shared" si="21"/>
        <v>-0.67889687930981146</v>
      </c>
      <c r="Y72" s="76">
        <v>71</v>
      </c>
      <c r="Z72" s="78">
        <f t="shared" si="22"/>
        <v>0.27976190476190477</v>
      </c>
      <c r="AA72" s="77">
        <f t="shared" si="23"/>
        <v>-0.5835489577555576</v>
      </c>
      <c r="AC72" s="1">
        <f>$R$2*B72 +$R$3</f>
        <v>159.42105623619699</v>
      </c>
      <c r="AD72" s="78">
        <f t="shared" si="24"/>
        <v>9.7294526404464191E-2</v>
      </c>
      <c r="AE72" s="1">
        <f>E72 - AC72</f>
        <v>17.182565763803012</v>
      </c>
      <c r="AF72" s="1">
        <v>-11.467643376778653</v>
      </c>
      <c r="AG72" s="1">
        <f t="shared" si="25"/>
        <v>-0.67241742783547276</v>
      </c>
      <c r="AH72" s="76">
        <v>71</v>
      </c>
      <c r="AI72" s="78">
        <f t="shared" si="26"/>
        <v>0.27976190476190477</v>
      </c>
      <c r="AJ72" s="77">
        <f t="shared" si="27"/>
        <v>-0.5835489577555576</v>
      </c>
    </row>
    <row r="73" spans="1:36" x14ac:dyDescent="0.2">
      <c r="A73" s="3">
        <v>43885</v>
      </c>
      <c r="B73" s="4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  <c r="T73" s="1">
        <f>$Q$2*B73 +$Q$3</f>
        <v>73.351604596617932</v>
      </c>
      <c r="U73" s="78">
        <f t="shared" si="20"/>
        <v>1.7544432166943708E-3</v>
      </c>
      <c r="V73" s="1">
        <f>C73 - T73</f>
        <v>0.12891740338206148</v>
      </c>
      <c r="W73" s="1">
        <v>-6.6791863949255372</v>
      </c>
      <c r="X73" s="1">
        <f t="shared" si="21"/>
        <v>-0.67194921084315029</v>
      </c>
      <c r="Y73" s="76">
        <v>72</v>
      </c>
      <c r="Z73" s="78">
        <f t="shared" si="22"/>
        <v>0.28373015873015872</v>
      </c>
      <c r="AA73" s="77">
        <f t="shared" si="23"/>
        <v>-0.57179580821487397</v>
      </c>
      <c r="AC73" s="1">
        <f>$R$2*B73 +$R$3</f>
        <v>159.38966697890245</v>
      </c>
      <c r="AD73" s="78">
        <f t="shared" si="24"/>
        <v>7.3733738061788401E-2</v>
      </c>
      <c r="AE73" s="1">
        <f>E73 - AC73</f>
        <v>12.687924021097558</v>
      </c>
      <c r="AF73" s="1">
        <v>-11.135731909927074</v>
      </c>
      <c r="AG73" s="1">
        <f t="shared" si="25"/>
        <v>-0.6529554470712845</v>
      </c>
      <c r="AH73" s="76">
        <v>72</v>
      </c>
      <c r="AI73" s="78">
        <f t="shared" si="26"/>
        <v>0.28373015873015872</v>
      </c>
      <c r="AJ73" s="77">
        <f t="shared" si="27"/>
        <v>-0.57179580821487397</v>
      </c>
    </row>
    <row r="74" spans="1:36" x14ac:dyDescent="0.2">
      <c r="A74" s="3">
        <v>43886</v>
      </c>
      <c r="B74" s="4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  <c r="T74" s="1">
        <f>$Q$2*B74 +$Q$3</f>
        <v>73.595317529387131</v>
      </c>
      <c r="U74" s="78">
        <f t="shared" si="20"/>
        <v>3.6676752925028339E-2</v>
      </c>
      <c r="V74" s="1">
        <f>C74 - T74</f>
        <v>-2.6037405293871245</v>
      </c>
      <c r="W74" s="1">
        <v>-6.4582247475387931</v>
      </c>
      <c r="X74" s="1">
        <f t="shared" si="21"/>
        <v>-0.64971970625844122</v>
      </c>
      <c r="Y74" s="76">
        <v>73</v>
      </c>
      <c r="Z74" s="78">
        <f t="shared" si="22"/>
        <v>0.28769841269841268</v>
      </c>
      <c r="AA74" s="77">
        <f t="shared" si="23"/>
        <v>-0.56012112025115535</v>
      </c>
      <c r="AC74" s="1">
        <f>$R$2*B74 +$R$3</f>
        <v>159.35827772160789</v>
      </c>
      <c r="AD74" s="78">
        <f t="shared" si="24"/>
        <v>3.2689419064184072E-2</v>
      </c>
      <c r="AE74" s="1">
        <f>E74 - AC74</f>
        <v>5.3853742783921064</v>
      </c>
      <c r="AF74" s="1">
        <v>-10.587644997461751</v>
      </c>
      <c r="AG74" s="1">
        <f t="shared" si="25"/>
        <v>-0.62081778985598468</v>
      </c>
      <c r="AH74" s="76">
        <v>73</v>
      </c>
      <c r="AI74" s="78">
        <f t="shared" si="26"/>
        <v>0.28769841269841268</v>
      </c>
      <c r="AJ74" s="77">
        <f t="shared" si="27"/>
        <v>-0.56012112025115535</v>
      </c>
    </row>
    <row r="75" spans="1:36" x14ac:dyDescent="0.2">
      <c r="A75" s="3">
        <v>43887</v>
      </c>
      <c r="B75" s="4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  <c r="T75" s="1">
        <f>$Q$2*B75 +$Q$3</f>
        <v>73.83903046215633</v>
      </c>
      <c r="U75" s="78">
        <f t="shared" si="20"/>
        <v>2.3867398198232199E-2</v>
      </c>
      <c r="V75" s="1">
        <f>C75 - T75</f>
        <v>-1.7212634621563296</v>
      </c>
      <c r="W75" s="1">
        <v>-6.4231745373844973</v>
      </c>
      <c r="X75" s="1">
        <f t="shared" si="21"/>
        <v>-0.64619353410804892</v>
      </c>
      <c r="Y75" s="76">
        <v>74</v>
      </c>
      <c r="Z75" s="78">
        <f t="shared" si="22"/>
        <v>0.29166666666666669</v>
      </c>
      <c r="AA75" s="77">
        <f t="shared" si="23"/>
        <v>-0.54852228269809788</v>
      </c>
      <c r="AC75" s="1">
        <f>$R$2*B75 +$R$3</f>
        <v>159.32688846431333</v>
      </c>
      <c r="AD75" s="78">
        <f t="shared" si="24"/>
        <v>2.9293154645415983E-2</v>
      </c>
      <c r="AE75" s="1">
        <f>E75 - AC75</f>
        <v>4.8080295356866714</v>
      </c>
      <c r="AF75" s="1">
        <v>-10.109613307803301</v>
      </c>
      <c r="AG75" s="1">
        <f t="shared" si="25"/>
        <v>-0.59278789490521644</v>
      </c>
      <c r="AH75" s="76">
        <v>74</v>
      </c>
      <c r="AI75" s="78">
        <f t="shared" si="26"/>
        <v>0.29166666666666669</v>
      </c>
      <c r="AJ75" s="77">
        <f t="shared" si="27"/>
        <v>-0.54852228269809788</v>
      </c>
    </row>
    <row r="76" spans="1:36" x14ac:dyDescent="0.2">
      <c r="A76" s="3">
        <v>43888</v>
      </c>
      <c r="B76" s="4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  <c r="T76" s="1">
        <f>$Q$2*B76 +$Q$3</f>
        <v>74.082743394925544</v>
      </c>
      <c r="U76" s="78">
        <f t="shared" si="20"/>
        <v>9.9092491438182356E-2</v>
      </c>
      <c r="V76" s="1">
        <f>C76 - T76</f>
        <v>-6.6791863949255372</v>
      </c>
      <c r="W76" s="1">
        <v>-6.2389996967673085</v>
      </c>
      <c r="X76" s="1">
        <f t="shared" si="21"/>
        <v>-0.62766490928872887</v>
      </c>
      <c r="Y76" s="76">
        <v>75</v>
      </c>
      <c r="Z76" s="78">
        <f t="shared" si="22"/>
        <v>0.29563492063492064</v>
      </c>
      <c r="AA76" s="77">
        <f t="shared" si="23"/>
        <v>-0.53699677566274262</v>
      </c>
      <c r="AC76" s="1">
        <f>$R$2*B76 +$R$3</f>
        <v>159.29549920701876</v>
      </c>
      <c r="AD76" s="78">
        <f t="shared" si="24"/>
        <v>1.1452911612764788E-2</v>
      </c>
      <c r="AE76" s="1">
        <f>E76 - AC76</f>
        <v>-1.803739207018765</v>
      </c>
      <c r="AF76" s="1">
        <v>-9.7079082255781088</v>
      </c>
      <c r="AG76" s="1">
        <f t="shared" si="25"/>
        <v>-0.56923349150571201</v>
      </c>
      <c r="AH76" s="76">
        <v>75</v>
      </c>
      <c r="AI76" s="78">
        <f t="shared" si="26"/>
        <v>0.29563492063492064</v>
      </c>
      <c r="AJ76" s="77">
        <f t="shared" si="27"/>
        <v>-0.53699677566274262</v>
      </c>
    </row>
    <row r="77" spans="1:36" x14ac:dyDescent="0.2">
      <c r="A77" s="3">
        <v>43889</v>
      </c>
      <c r="B77" s="4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  <c r="T77" s="1">
        <f>$Q$2*B77 +$Q$3</f>
        <v>74.326456327694757</v>
      </c>
      <c r="U77" s="78">
        <f t="shared" si="20"/>
        <v>0.10335364732539497</v>
      </c>
      <c r="V77" s="1">
        <f>C77 - T77</f>
        <v>-6.9623283276947632</v>
      </c>
      <c r="W77" s="1">
        <v>-6.2137280836927715</v>
      </c>
      <c r="X77" s="1">
        <f t="shared" si="21"/>
        <v>-0.62512249776461426</v>
      </c>
      <c r="Y77" s="76">
        <v>76</v>
      </c>
      <c r="Z77" s="78">
        <f t="shared" si="22"/>
        <v>0.29960317460317459</v>
      </c>
      <c r="AA77" s="77">
        <f t="shared" si="23"/>
        <v>-0.52554216560793954</v>
      </c>
      <c r="AC77" s="1">
        <f>$R$2*B77 +$R$3</f>
        <v>159.26410994972423</v>
      </c>
      <c r="AD77" s="78">
        <f t="shared" si="24"/>
        <v>5.0840669479294293E-3</v>
      </c>
      <c r="AE77" s="1">
        <f>E77 - AC77</f>
        <v>0.81384705027576842</v>
      </c>
      <c r="AF77" s="1">
        <v>-9.5948332547563098</v>
      </c>
      <c r="AG77" s="1">
        <f t="shared" si="25"/>
        <v>-0.56260322070512814</v>
      </c>
      <c r="AH77" s="76">
        <v>76</v>
      </c>
      <c r="AI77" s="78">
        <f t="shared" si="26"/>
        <v>0.29960317460317459</v>
      </c>
      <c r="AJ77" s="77">
        <f t="shared" si="27"/>
        <v>-0.52554216560793954</v>
      </c>
    </row>
    <row r="78" spans="1:36" x14ac:dyDescent="0.2">
      <c r="A78" s="3">
        <v>43892</v>
      </c>
      <c r="B78" s="4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  <c r="T78" s="1">
        <f>$Q$2*B78 +$Q$3</f>
        <v>74.570169260463956</v>
      </c>
      <c r="U78" s="78">
        <f t="shared" si="20"/>
        <v>1.268943371401772E-2</v>
      </c>
      <c r="V78" s="1">
        <f>C78 - T78</f>
        <v>-0.93439626046395574</v>
      </c>
      <c r="W78" s="1">
        <v>-5.7160788570791823</v>
      </c>
      <c r="X78" s="1">
        <f t="shared" si="21"/>
        <v>-0.57505726746145081</v>
      </c>
      <c r="Y78" s="76">
        <v>77</v>
      </c>
      <c r="Z78" s="78">
        <f t="shared" si="22"/>
        <v>0.30357142857142855</v>
      </c>
      <c r="AA78" s="77">
        <f t="shared" si="23"/>
        <v>-0.51415610074453411</v>
      </c>
      <c r="AC78" s="1">
        <f>$R$2*B78 +$R$3</f>
        <v>159.23272069242967</v>
      </c>
      <c r="AD78" s="78">
        <f t="shared" si="24"/>
        <v>1.7817256075341216E-2</v>
      </c>
      <c r="AE78" s="1">
        <f>E78 - AC78</f>
        <v>2.888556307570326</v>
      </c>
      <c r="AF78" s="1">
        <v>-9.4505761380434308</v>
      </c>
      <c r="AG78" s="1">
        <f t="shared" si="25"/>
        <v>-0.55414455171970634</v>
      </c>
      <c r="AH78" s="76">
        <v>77</v>
      </c>
      <c r="AI78" s="78">
        <f t="shared" si="26"/>
        <v>0.30357142857142855</v>
      </c>
      <c r="AJ78" s="77">
        <f t="shared" si="27"/>
        <v>-0.51415610074453411</v>
      </c>
    </row>
    <row r="79" spans="1:36" x14ac:dyDescent="0.2">
      <c r="A79" s="3">
        <v>43893</v>
      </c>
      <c r="B79" s="4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  <c r="T79" s="1">
        <f>$Q$2*B79 +$Q$3</f>
        <v>74.813882193233155</v>
      </c>
      <c r="U79" s="78">
        <f t="shared" si="20"/>
        <v>4.9324900756325486E-2</v>
      </c>
      <c r="V79" s="1">
        <f>C79 - T79</f>
        <v>-3.5167251932331567</v>
      </c>
      <c r="W79" s="1">
        <v>-5.6914836215391347</v>
      </c>
      <c r="X79" s="1">
        <f t="shared" si="21"/>
        <v>-0.57258290185246108</v>
      </c>
      <c r="Y79" s="76">
        <v>78</v>
      </c>
      <c r="Z79" s="78">
        <f t="shared" si="22"/>
        <v>0.30753968253968256</v>
      </c>
      <c r="AA79" s="77">
        <f t="shared" si="23"/>
        <v>-0.50283630670944168</v>
      </c>
      <c r="AC79" s="1">
        <f>$R$2*B79 +$R$3</f>
        <v>159.2013314351351</v>
      </c>
      <c r="AD79" s="78">
        <f t="shared" si="24"/>
        <v>3.7561805311675501E-3</v>
      </c>
      <c r="AE79" s="1">
        <f>E79 - AC79</f>
        <v>0.60024356486491115</v>
      </c>
      <c r="AF79" s="1">
        <v>-9.3725753953379751</v>
      </c>
      <c r="AG79" s="1">
        <f t="shared" si="25"/>
        <v>-0.5495708954717744</v>
      </c>
      <c r="AH79" s="76">
        <v>78</v>
      </c>
      <c r="AI79" s="78">
        <f t="shared" si="26"/>
        <v>0.30753968253968256</v>
      </c>
      <c r="AJ79" s="77">
        <f t="shared" si="27"/>
        <v>-0.50283630670944168</v>
      </c>
    </row>
    <row r="80" spans="1:36" x14ac:dyDescent="0.2">
      <c r="A80" s="3">
        <v>43894</v>
      </c>
      <c r="B80" s="4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  <c r="T80" s="1">
        <f>$Q$2*B80 +$Q$3</f>
        <v>75.057595126002369</v>
      </c>
      <c r="U80" s="78">
        <f t="shared" si="20"/>
        <v>6.0768010772894974E-3</v>
      </c>
      <c r="V80" s="1">
        <f>C80 - T80</f>
        <v>-0.45335512600236427</v>
      </c>
      <c r="W80" s="1">
        <v>-5.4692751509235791</v>
      </c>
      <c r="X80" s="1">
        <f t="shared" si="21"/>
        <v>-0.55022796254634676</v>
      </c>
      <c r="Y80" s="76">
        <v>79</v>
      </c>
      <c r="Z80" s="78">
        <f t="shared" si="22"/>
        <v>0.31150793650793651</v>
      </c>
      <c r="AA80" s="77">
        <f t="shared" si="23"/>
        <v>-0.49158058250786868</v>
      </c>
      <c r="AC80" s="1">
        <f>$R$2*B80 +$R$3</f>
        <v>159.16994217784057</v>
      </c>
      <c r="AD80" s="78">
        <f t="shared" si="24"/>
        <v>5.8063541044311384E-2</v>
      </c>
      <c r="AE80" s="1">
        <f>E80 - AC80</f>
        <v>9.8116708221594422</v>
      </c>
      <c r="AF80" s="1">
        <v>-9.3410479046176249</v>
      </c>
      <c r="AG80" s="1">
        <f t="shared" si="25"/>
        <v>-0.54772224762672439</v>
      </c>
      <c r="AH80" s="76">
        <v>79</v>
      </c>
      <c r="AI80" s="78">
        <f t="shared" si="26"/>
        <v>0.31150793650793651</v>
      </c>
      <c r="AJ80" s="77">
        <f t="shared" si="27"/>
        <v>-0.49158058250786868</v>
      </c>
    </row>
    <row r="81" spans="1:36" x14ac:dyDescent="0.2">
      <c r="A81" s="3">
        <v>43895</v>
      </c>
      <c r="B81" s="4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  <c r="T81" s="1">
        <f>$Q$2*B81 +$Q$3</f>
        <v>75.301308058771568</v>
      </c>
      <c r="U81" s="78">
        <f t="shared" si="20"/>
        <v>4.3181203242643594E-2</v>
      </c>
      <c r="V81" s="1">
        <f>C81 - T81</f>
        <v>-3.1170050587715679</v>
      </c>
      <c r="W81" s="1">
        <v>-5.2604432181543785</v>
      </c>
      <c r="X81" s="1">
        <f t="shared" si="21"/>
        <v>-0.52921874912931688</v>
      </c>
      <c r="Y81" s="76">
        <v>80</v>
      </c>
      <c r="Z81" s="78">
        <f t="shared" si="22"/>
        <v>0.31547619047619047</v>
      </c>
      <c r="AA81" s="77">
        <f t="shared" si="23"/>
        <v>-0.48038679669982853</v>
      </c>
      <c r="AC81" s="1">
        <f>$R$2*B81 +$R$3</f>
        <v>159.138552920546</v>
      </c>
      <c r="AD81" s="78">
        <f t="shared" si="24"/>
        <v>2.2445306315463754E-2</v>
      </c>
      <c r="AE81" s="1">
        <f>E81 - AC81</f>
        <v>3.6539270794540073</v>
      </c>
      <c r="AF81" s="1">
        <v>-9.046216764035961</v>
      </c>
      <c r="AG81" s="1">
        <f t="shared" si="25"/>
        <v>-0.5304345111073655</v>
      </c>
      <c r="AH81" s="76">
        <v>80</v>
      </c>
      <c r="AI81" s="78">
        <f t="shared" si="26"/>
        <v>0.31547619047619047</v>
      </c>
      <c r="AJ81" s="77">
        <f t="shared" si="27"/>
        <v>-0.48038679669982853</v>
      </c>
    </row>
    <row r="82" spans="1:36" x14ac:dyDescent="0.2">
      <c r="A82" s="3">
        <v>43896</v>
      </c>
      <c r="B82" s="4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  <c r="T82" s="1">
        <f>$Q$2*B82 +$Q$3</f>
        <v>75.545020991540781</v>
      </c>
      <c r="U82" s="78">
        <f t="shared" si="20"/>
        <v>6.064295473663444E-2</v>
      </c>
      <c r="V82" s="1">
        <f>C82 - T82</f>
        <v>-4.3193359915407825</v>
      </c>
      <c r="W82" s="1">
        <v>-5.2107552684613268</v>
      </c>
      <c r="X82" s="1">
        <f t="shared" si="21"/>
        <v>-0.52421996984535713</v>
      </c>
      <c r="Y82" s="76">
        <v>81</v>
      </c>
      <c r="Z82" s="78">
        <f t="shared" si="22"/>
        <v>0.31944444444444442</v>
      </c>
      <c r="AA82" s="77">
        <f t="shared" si="23"/>
        <v>-0.46925288381280222</v>
      </c>
      <c r="AC82" s="1">
        <f>$R$2*B82 +$R$3</f>
        <v>159.10716366325144</v>
      </c>
      <c r="AD82" s="78">
        <f t="shared" si="24"/>
        <v>1.7335176942504624E-2</v>
      </c>
      <c r="AE82" s="1">
        <f>E82 - AC82</f>
        <v>2.8068073367485624</v>
      </c>
      <c r="AF82" s="1">
        <v>-8.6382936526325125</v>
      </c>
      <c r="AG82" s="1">
        <f t="shared" si="25"/>
        <v>-0.50651550697439951</v>
      </c>
      <c r="AH82" s="76">
        <v>81</v>
      </c>
      <c r="AI82" s="78">
        <f t="shared" si="26"/>
        <v>0.31944444444444442</v>
      </c>
      <c r="AJ82" s="77">
        <f t="shared" si="27"/>
        <v>-0.46925288381280222</v>
      </c>
    </row>
    <row r="83" spans="1:36" x14ac:dyDescent="0.2">
      <c r="A83" s="3">
        <v>43899</v>
      </c>
      <c r="B83" s="4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  <c r="T83" s="1">
        <f>$Q$2*B83 +$Q$3</f>
        <v>75.78873392430998</v>
      </c>
      <c r="U83" s="78">
        <f t="shared" si="20"/>
        <v>0.15545154965899322</v>
      </c>
      <c r="V83" s="1">
        <f>C83 - T83</f>
        <v>-10.196425924309978</v>
      </c>
      <c r="W83" s="1">
        <v>-4.9525244029229185</v>
      </c>
      <c r="X83" s="1">
        <f t="shared" si="21"/>
        <v>-0.49824105324472073</v>
      </c>
      <c r="Y83" s="76">
        <v>82</v>
      </c>
      <c r="Z83" s="78">
        <f t="shared" si="22"/>
        <v>0.32341269841269843</v>
      </c>
      <c r="AA83" s="77">
        <f t="shared" si="23"/>
        <v>-0.45817684096392136</v>
      </c>
      <c r="AC83" s="1">
        <f>$R$2*B83 +$R$3</f>
        <v>159.07577440595688</v>
      </c>
      <c r="AD83" s="78">
        <f t="shared" si="24"/>
        <v>5.4263487100502938E-2</v>
      </c>
      <c r="AE83" s="1">
        <f>E83 - AC83</f>
        <v>-8.1877124059568871</v>
      </c>
      <c r="AF83" s="1">
        <v>-8.1877124059568871</v>
      </c>
      <c r="AG83" s="1">
        <f t="shared" si="25"/>
        <v>-0.48009519785194826</v>
      </c>
      <c r="AH83" s="76">
        <v>82</v>
      </c>
      <c r="AI83" s="78">
        <f t="shared" si="26"/>
        <v>0.32341269841269843</v>
      </c>
      <c r="AJ83" s="77">
        <f t="shared" si="27"/>
        <v>-0.45817684096392136</v>
      </c>
    </row>
    <row r="84" spans="1:36" x14ac:dyDescent="0.2">
      <c r="A84" s="3">
        <v>43900</v>
      </c>
      <c r="B84" s="4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  <c r="T84" s="1">
        <f>$Q$2*B84 +$Q$3</f>
        <v>76.032446857079179</v>
      </c>
      <c r="U84" s="78">
        <f t="shared" si="20"/>
        <v>8.1290871807815537E-2</v>
      </c>
      <c r="V84" s="1">
        <f>C84 - T84</f>
        <v>-5.7160788570791823</v>
      </c>
      <c r="W84" s="1">
        <v>-4.8946682853851655</v>
      </c>
      <c r="X84" s="1">
        <f t="shared" si="21"/>
        <v>-0.49242052807544601</v>
      </c>
      <c r="Y84" s="76">
        <v>83</v>
      </c>
      <c r="Z84" s="78">
        <f t="shared" si="22"/>
        <v>0.32738095238095238</v>
      </c>
      <c r="AA84" s="77">
        <f t="shared" si="23"/>
        <v>-0.44715672467644574</v>
      </c>
      <c r="AC84" s="1">
        <f>$R$2*B84 +$R$3</f>
        <v>159.04438514866234</v>
      </c>
      <c r="AD84" s="78">
        <f t="shared" si="24"/>
        <v>3.507244832256411E-3</v>
      </c>
      <c r="AE84" s="1">
        <f>E84 - AC84</f>
        <v>0.55977085133764604</v>
      </c>
      <c r="AF84" s="1">
        <v>-8.1791851619121871</v>
      </c>
      <c r="AG84" s="1">
        <f t="shared" si="25"/>
        <v>-0.47959519385647409</v>
      </c>
      <c r="AH84" s="76">
        <v>83</v>
      </c>
      <c r="AI84" s="78">
        <f t="shared" si="26"/>
        <v>0.32738095238095238</v>
      </c>
      <c r="AJ84" s="77">
        <f t="shared" si="27"/>
        <v>-0.44715672467644574</v>
      </c>
    </row>
    <row r="85" spans="1:36" x14ac:dyDescent="0.2">
      <c r="A85" s="3">
        <v>43901</v>
      </c>
      <c r="B85" s="4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  <c r="T85" s="1">
        <f>$Q$2*B85 +$Q$3</f>
        <v>76.276159789848393</v>
      </c>
      <c r="U85" s="78">
        <f t="shared" si="20"/>
        <v>0.12378649353445317</v>
      </c>
      <c r="V85" s="1">
        <f>C85 - T85</f>
        <v>-8.4019147898483908</v>
      </c>
      <c r="W85" s="1">
        <v>-4.8223054786156183</v>
      </c>
      <c r="X85" s="1">
        <f t="shared" si="21"/>
        <v>-0.4851405798859279</v>
      </c>
      <c r="Y85" s="76">
        <v>84</v>
      </c>
      <c r="Z85" s="78">
        <f t="shared" si="22"/>
        <v>0.33134920634920634</v>
      </c>
      <c r="AA85" s="77">
        <f t="shared" si="23"/>
        <v>-0.43619064787655393</v>
      </c>
      <c r="AC85" s="1">
        <f>$R$2*B85 +$R$3</f>
        <v>159.01299589136778</v>
      </c>
      <c r="AD85" s="78">
        <f t="shared" si="24"/>
        <v>5.0206131953386593E-2</v>
      </c>
      <c r="AE85" s="1">
        <f>E85 - AC85</f>
        <v>-7.6017718913677754</v>
      </c>
      <c r="AF85" s="1">
        <v>-7.6155136765012799</v>
      </c>
      <c r="AG85" s="1">
        <f t="shared" si="25"/>
        <v>-0.44654371868314413</v>
      </c>
      <c r="AH85" s="76">
        <v>84</v>
      </c>
      <c r="AI85" s="78">
        <f t="shared" si="26"/>
        <v>0.33134920634920634</v>
      </c>
      <c r="AJ85" s="77">
        <f t="shared" si="27"/>
        <v>-0.43619064787655393</v>
      </c>
    </row>
    <row r="86" spans="1:36" x14ac:dyDescent="0.2">
      <c r="A86" s="3">
        <v>43902</v>
      </c>
      <c r="B86" s="4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  <c r="T86" s="1">
        <f>$Q$2*B86 +$Q$3</f>
        <v>76.519872722617606</v>
      </c>
      <c r="U86" s="78">
        <f t="shared" si="20"/>
        <v>0.25091049945459931</v>
      </c>
      <c r="V86" s="1">
        <f>C86 - T86</f>
        <v>-15.348531722617608</v>
      </c>
      <c r="W86" s="1">
        <v>-4.6716106803080066</v>
      </c>
      <c r="X86" s="1">
        <f t="shared" si="21"/>
        <v>-0.46998016291090566</v>
      </c>
      <c r="Y86" s="76">
        <v>85</v>
      </c>
      <c r="Z86" s="78">
        <f t="shared" si="22"/>
        <v>0.33531746031746029</v>
      </c>
      <c r="AA86" s="77">
        <f t="shared" si="23"/>
        <v>-0.42527677705760725</v>
      </c>
      <c r="AC86" s="1">
        <f>$R$2*B86 +$R$3</f>
        <v>158.98160663407322</v>
      </c>
      <c r="AD86" s="78">
        <f t="shared" si="24"/>
        <v>0.19435904495178696</v>
      </c>
      <c r="AE86" s="1">
        <f>E86 - AC86</f>
        <v>-25.87120963407321</v>
      </c>
      <c r="AF86" s="1">
        <v>-7.6017718913677754</v>
      </c>
      <c r="AG86" s="1">
        <f t="shared" si="25"/>
        <v>-0.44573795454227022</v>
      </c>
      <c r="AH86" s="76">
        <v>85</v>
      </c>
      <c r="AI86" s="78">
        <f t="shared" si="26"/>
        <v>0.33531746031746029</v>
      </c>
      <c r="AJ86" s="77">
        <f t="shared" si="27"/>
        <v>-0.42527677705760725</v>
      </c>
    </row>
    <row r="87" spans="1:36" x14ac:dyDescent="0.2">
      <c r="A87" s="3">
        <v>43903</v>
      </c>
      <c r="B87" s="4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  <c r="T87" s="1">
        <f>$Q$2*B87 +$Q$3</f>
        <v>76.763585655386805</v>
      </c>
      <c r="U87" s="78">
        <f t="shared" si="20"/>
        <v>0.12063342400784825</v>
      </c>
      <c r="V87" s="1">
        <f>C87 - T87</f>
        <v>-8.2634106553868065</v>
      </c>
      <c r="W87" s="1">
        <v>-4.5785925458464192</v>
      </c>
      <c r="X87" s="1">
        <f t="shared" si="21"/>
        <v>-0.46062221744421655</v>
      </c>
      <c r="Y87" s="76">
        <v>86</v>
      </c>
      <c r="Z87" s="78">
        <f t="shared" si="22"/>
        <v>0.3392857142857143</v>
      </c>
      <c r="AA87" s="77">
        <f t="shared" si="23"/>
        <v>-0.41441332960007643</v>
      </c>
      <c r="AC87" s="1">
        <f>$R$2*B87 +$R$3</f>
        <v>158.95021737677865</v>
      </c>
      <c r="AD87" s="78">
        <f t="shared" si="24"/>
        <v>7.7755921026837066E-2</v>
      </c>
      <c r="AE87" s="1">
        <f>E87 - AC87</f>
        <v>-11.467643376778653</v>
      </c>
      <c r="AF87" s="1">
        <v>-7.4725927056795172</v>
      </c>
      <c r="AG87" s="1">
        <f t="shared" si="25"/>
        <v>-0.43816339602868143</v>
      </c>
      <c r="AH87" s="76">
        <v>86</v>
      </c>
      <c r="AI87" s="78">
        <f t="shared" si="26"/>
        <v>0.3392857142857143</v>
      </c>
      <c r="AJ87" s="77">
        <f t="shared" si="27"/>
        <v>-0.41441332960007643</v>
      </c>
    </row>
    <row r="88" spans="1:36" x14ac:dyDescent="0.2">
      <c r="A88" s="3">
        <v>43906</v>
      </c>
      <c r="B88" s="4">
        <v>87</v>
      </c>
      <c r="C88" s="1">
        <v>59.687832</v>
      </c>
      <c r="D88" s="2">
        <v>322423600</v>
      </c>
      <c r="E88" s="1">
        <v>133.524979</v>
      </c>
      <c r="F88" s="2">
        <v>5891000</v>
      </c>
      <c r="T88" s="1">
        <f>$Q$2*B88 +$Q$3</f>
        <v>77.007298588156004</v>
      </c>
      <c r="U88" s="78">
        <f t="shared" si="20"/>
        <v>0.29016745972874342</v>
      </c>
      <c r="V88" s="1">
        <f>C88 - T88</f>
        <v>-17.319466588156004</v>
      </c>
      <c r="W88" s="1">
        <v>-4.5054659656904761</v>
      </c>
      <c r="X88" s="1">
        <f t="shared" si="21"/>
        <v>-0.45326543101514255</v>
      </c>
      <c r="Y88" s="76">
        <v>87</v>
      </c>
      <c r="Z88" s="78">
        <f t="shared" si="22"/>
        <v>0.34325396825396826</v>
      </c>
      <c r="AA88" s="77">
        <f t="shared" si="23"/>
        <v>-0.40359857123625476</v>
      </c>
      <c r="AC88" s="1">
        <f>$R$2*B88 +$R$3</f>
        <v>158.91882811948412</v>
      </c>
      <c r="AD88" s="78">
        <f t="shared" si="24"/>
        <v>0.19018051386088677</v>
      </c>
      <c r="AE88" s="1">
        <f>E88 - AC88</f>
        <v>-25.393849119484116</v>
      </c>
      <c r="AF88" s="1">
        <v>-7.3753084192067604</v>
      </c>
      <c r="AG88" s="1">
        <f t="shared" si="25"/>
        <v>-0.43245902874679654</v>
      </c>
      <c r="AH88" s="76">
        <v>87</v>
      </c>
      <c r="AI88" s="78">
        <f t="shared" si="26"/>
        <v>0.34325396825396826</v>
      </c>
      <c r="AJ88" s="77">
        <f t="shared" si="27"/>
        <v>-0.40359857123625476</v>
      </c>
    </row>
    <row r="89" spans="1:36" x14ac:dyDescent="0.2">
      <c r="A89" s="3">
        <v>43907</v>
      </c>
      <c r="B89" s="4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  <c r="T89" s="1">
        <f>$Q$2*B89 +$Q$3</f>
        <v>77.251011520925218</v>
      </c>
      <c r="U89" s="78">
        <f t="shared" si="20"/>
        <v>0.23973919054941809</v>
      </c>
      <c r="V89" s="1">
        <f>C89 - T89</f>
        <v>-14.938702520925219</v>
      </c>
      <c r="W89" s="1">
        <v>-4.3689618820004057</v>
      </c>
      <c r="X89" s="1">
        <f t="shared" si="21"/>
        <v>-0.43953264892328536</v>
      </c>
      <c r="Y89" s="76">
        <v>88</v>
      </c>
      <c r="Z89" s="78">
        <f t="shared" si="22"/>
        <v>0.34722222222222221</v>
      </c>
      <c r="AA89" s="77">
        <f t="shared" si="23"/>
        <v>-0.39283081364972938</v>
      </c>
      <c r="AC89" s="1">
        <f>$R$2*B89 +$R$3</f>
        <v>158.88743886218955</v>
      </c>
      <c r="AD89" s="78">
        <f t="shared" si="24"/>
        <v>0.22127400341669801</v>
      </c>
      <c r="AE89" s="1">
        <f>E89 - AC89</f>
        <v>-28.787691862189547</v>
      </c>
      <c r="AF89" s="1">
        <v>-6.1186784483849408</v>
      </c>
      <c r="AG89" s="1">
        <f t="shared" si="25"/>
        <v>-0.3587751980800698</v>
      </c>
      <c r="AH89" s="76">
        <v>88</v>
      </c>
      <c r="AI89" s="78">
        <f t="shared" si="26"/>
        <v>0.34722222222222221</v>
      </c>
      <c r="AJ89" s="77">
        <f t="shared" si="27"/>
        <v>-0.39283081364972938</v>
      </c>
    </row>
    <row r="90" spans="1:36" x14ac:dyDescent="0.2">
      <c r="A90" s="3">
        <v>43908</v>
      </c>
      <c r="B90" s="4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  <c r="T90" s="1">
        <f>$Q$2*B90 +$Q$3</f>
        <v>77.494724453694417</v>
      </c>
      <c r="U90" s="78">
        <f t="shared" si="20"/>
        <v>0.27485873486307622</v>
      </c>
      <c r="V90" s="1">
        <f>C90 - T90</f>
        <v>-16.707813453694413</v>
      </c>
      <c r="W90" s="1">
        <v>-4.3193359915407825</v>
      </c>
      <c r="X90" s="1">
        <f t="shared" si="21"/>
        <v>-0.43454011301246448</v>
      </c>
      <c r="Y90" s="76">
        <v>89</v>
      </c>
      <c r="Z90" s="78">
        <f t="shared" si="22"/>
        <v>0.35119047619047616</v>
      </c>
      <c r="AA90" s="77">
        <f t="shared" si="23"/>
        <v>-0.3821084122003639</v>
      </c>
      <c r="AC90" s="1">
        <f>$R$2*B90 +$R$3</f>
        <v>158.85604960489499</v>
      </c>
      <c r="AD90" s="78">
        <f t="shared" si="24"/>
        <v>0.34547374168413902</v>
      </c>
      <c r="AE90" s="1">
        <f>E90 - AC90</f>
        <v>-40.789048604894987</v>
      </c>
      <c r="AF90" s="1">
        <v>-5.8392766473230608</v>
      </c>
      <c r="AG90" s="1">
        <f t="shared" si="25"/>
        <v>-0.34239217724223464</v>
      </c>
      <c r="AH90" s="76">
        <v>89</v>
      </c>
      <c r="AI90" s="78">
        <f t="shared" si="26"/>
        <v>0.35119047619047616</v>
      </c>
      <c r="AJ90" s="77">
        <f t="shared" si="27"/>
        <v>-0.3821084122003639</v>
      </c>
    </row>
    <row r="91" spans="1:36" x14ac:dyDescent="0.2">
      <c r="A91" s="3">
        <v>43909</v>
      </c>
      <c r="B91" s="4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  <c r="T91" s="1">
        <f>$Q$2*B91 +$Q$3</f>
        <v>77.73843738646363</v>
      </c>
      <c r="U91" s="78">
        <f t="shared" si="20"/>
        <v>0.2887425000022153</v>
      </c>
      <c r="V91" s="1">
        <f>C91 - T91</f>
        <v>-17.417281386463628</v>
      </c>
      <c r="W91" s="1">
        <v>-4.3085102012305327</v>
      </c>
      <c r="X91" s="1">
        <f t="shared" si="21"/>
        <v>-0.433451001131824</v>
      </c>
      <c r="Y91" s="76">
        <v>90</v>
      </c>
      <c r="Z91" s="78">
        <f t="shared" si="22"/>
        <v>0.35515873015873017</v>
      </c>
      <c r="AA91" s="77">
        <f t="shared" si="23"/>
        <v>-0.37142976376624032</v>
      </c>
      <c r="AC91" s="1">
        <f>$R$2*B91 +$R$3</f>
        <v>158.82466034760043</v>
      </c>
      <c r="AD91" s="78">
        <f t="shared" si="24"/>
        <v>0.35255814019771298</v>
      </c>
      <c r="AE91" s="1">
        <f>E91 - AC91</f>
        <v>-41.399275347600422</v>
      </c>
      <c r="AF91" s="1">
        <v>-5.2063705067413935</v>
      </c>
      <c r="AG91" s="1">
        <f t="shared" si="25"/>
        <v>-0.30528105465771405</v>
      </c>
      <c r="AH91" s="76">
        <v>90</v>
      </c>
      <c r="AI91" s="78">
        <f t="shared" si="26"/>
        <v>0.35515873015873017</v>
      </c>
      <c r="AJ91" s="77">
        <f t="shared" si="27"/>
        <v>-0.37142976376624032</v>
      </c>
    </row>
    <row r="92" spans="1:36" x14ac:dyDescent="0.2">
      <c r="A92" s="3">
        <v>43910</v>
      </c>
      <c r="B92" s="4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  <c r="T92" s="1">
        <f>$Q$2*B92 +$Q$3</f>
        <v>77.982150319232829</v>
      </c>
      <c r="U92" s="78">
        <f t="shared" si="20"/>
        <v>0.38041944970529323</v>
      </c>
      <c r="V92" s="1">
        <f>C92 - T92</f>
        <v>-21.490516319232832</v>
      </c>
      <c r="W92" s="1">
        <v>-4.1779910164619878</v>
      </c>
      <c r="X92" s="1">
        <f t="shared" si="21"/>
        <v>-0.42032032053399765</v>
      </c>
      <c r="Y92" s="76">
        <v>91</v>
      </c>
      <c r="Z92" s="78">
        <f t="shared" si="22"/>
        <v>0.35912698412698413</v>
      </c>
      <c r="AA92" s="77">
        <f t="shared" si="23"/>
        <v>-0.36079330469465853</v>
      </c>
      <c r="AC92" s="1">
        <f>$R$2*B92 +$R$3</f>
        <v>158.79327109030589</v>
      </c>
      <c r="AD92" s="78">
        <f t="shared" si="24"/>
        <v>0.42994236818185322</v>
      </c>
      <c r="AE92" s="1">
        <f>E92 - AC92</f>
        <v>-47.744550090305893</v>
      </c>
      <c r="AF92" s="1">
        <v>-4.8443231910904103</v>
      </c>
      <c r="AG92" s="1">
        <f t="shared" si="25"/>
        <v>-0.28405202644798289</v>
      </c>
      <c r="AH92" s="76">
        <v>91</v>
      </c>
      <c r="AI92" s="78">
        <f t="shared" si="26"/>
        <v>0.35912698412698413</v>
      </c>
      <c r="AJ92" s="77">
        <f t="shared" si="27"/>
        <v>-0.36079330469465853</v>
      </c>
    </row>
    <row r="93" spans="1:36" x14ac:dyDescent="0.2">
      <c r="A93" s="3">
        <v>43913</v>
      </c>
      <c r="B93" s="4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  <c r="T93" s="1">
        <f>$Q$2*B93 +$Q$3</f>
        <v>78.225863252002043</v>
      </c>
      <c r="U93" s="78">
        <f t="shared" si="20"/>
        <v>0.41478954940633916</v>
      </c>
      <c r="V93" s="1">
        <f>C93 - T93</f>
        <v>-22.934344252002042</v>
      </c>
      <c r="W93" s="1">
        <v>-4.1629896130772295</v>
      </c>
      <c r="X93" s="1">
        <f t="shared" si="21"/>
        <v>-0.4188111275619934</v>
      </c>
      <c r="Y93" s="76">
        <v>92</v>
      </c>
      <c r="Z93" s="78">
        <f t="shared" si="22"/>
        <v>0.36309523809523808</v>
      </c>
      <c r="AA93" s="77">
        <f t="shared" si="23"/>
        <v>-0.35019750885487144</v>
      </c>
      <c r="AC93" s="1">
        <f>$R$2*B93 +$R$3</f>
        <v>158.76188183301133</v>
      </c>
      <c r="AD93" s="78">
        <f t="shared" si="24"/>
        <v>0.54859164529114646</v>
      </c>
      <c r="AE93" s="1">
        <f>E93 - AC93</f>
        <v>-56.241709833011328</v>
      </c>
      <c r="AF93" s="1">
        <v>-4.7046259682835228</v>
      </c>
      <c r="AG93" s="1">
        <f t="shared" si="25"/>
        <v>-0.27586073167631442</v>
      </c>
      <c r="AH93" s="76">
        <v>92</v>
      </c>
      <c r="AI93" s="78">
        <f t="shared" si="26"/>
        <v>0.36309523809523808</v>
      </c>
      <c r="AJ93" s="77">
        <f t="shared" si="27"/>
        <v>-0.35019750885487144</v>
      </c>
    </row>
    <row r="94" spans="1:36" x14ac:dyDescent="0.2">
      <c r="A94" s="3">
        <v>43914</v>
      </c>
      <c r="B94" s="4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  <c r="T94" s="1">
        <f>$Q$2*B94 +$Q$3</f>
        <v>78.469576184771242</v>
      </c>
      <c r="U94" s="78">
        <f t="shared" si="20"/>
        <v>0.28979788336845941</v>
      </c>
      <c r="V94" s="1">
        <f>C94 - T94</f>
        <v>-17.63091518477124</v>
      </c>
      <c r="W94" s="1">
        <v>-3.7304845543083331</v>
      </c>
      <c r="X94" s="1">
        <f t="shared" si="21"/>
        <v>-0.37529962545056478</v>
      </c>
      <c r="Y94" s="76">
        <v>93</v>
      </c>
      <c r="Z94" s="78">
        <f t="shared" si="22"/>
        <v>0.36706349206349204</v>
      </c>
      <c r="AA94" s="77">
        <f t="shared" si="23"/>
        <v>-0.33964088578577573</v>
      </c>
      <c r="AC94" s="1">
        <f>$R$2*B94 +$R$3</f>
        <v>158.73049257571677</v>
      </c>
      <c r="AD94" s="78">
        <f t="shared" si="24"/>
        <v>0.3455353070167696</v>
      </c>
      <c r="AE94" s="1">
        <f>E94 - AC94</f>
        <v>-40.762207575716772</v>
      </c>
      <c r="AF94" s="1">
        <v>-4.0577953900285308</v>
      </c>
      <c r="AG94" s="1">
        <f t="shared" si="25"/>
        <v>-0.23793313492559223</v>
      </c>
      <c r="AH94" s="76">
        <v>93</v>
      </c>
      <c r="AI94" s="78">
        <f t="shared" si="26"/>
        <v>0.36706349206349204</v>
      </c>
      <c r="AJ94" s="77">
        <f t="shared" si="27"/>
        <v>-0.33964088578577573</v>
      </c>
    </row>
    <row r="95" spans="1:36" x14ac:dyDescent="0.2">
      <c r="A95" s="3">
        <v>43915</v>
      </c>
      <c r="B95" s="4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  <c r="T95" s="1">
        <f>$Q$2*B95 +$Q$3</f>
        <v>78.713289117540455</v>
      </c>
      <c r="U95" s="78">
        <f t="shared" si="20"/>
        <v>0.30097047279979527</v>
      </c>
      <c r="V95" s="1">
        <f>C95 - T95</f>
        <v>-18.209772117540453</v>
      </c>
      <c r="W95" s="1">
        <v>-3.5167251932331567</v>
      </c>
      <c r="X95" s="1">
        <f t="shared" si="21"/>
        <v>-0.35379469573428596</v>
      </c>
      <c r="Y95" s="76">
        <v>94</v>
      </c>
      <c r="Z95" s="78">
        <f t="shared" si="22"/>
        <v>0.37103174603174605</v>
      </c>
      <c r="AA95" s="77">
        <f t="shared" si="23"/>
        <v>-0.32912197893226108</v>
      </c>
      <c r="AC95" s="1">
        <f>$R$2*B95 +$R$3</f>
        <v>158.6991033184222</v>
      </c>
      <c r="AD95" s="78">
        <f t="shared" si="24"/>
        <v>0.24005493621637236</v>
      </c>
      <c r="AE95" s="1">
        <f>E95 - AC95</f>
        <v>-30.721625318422198</v>
      </c>
      <c r="AF95" s="1">
        <v>-4.0314422494468545</v>
      </c>
      <c r="AG95" s="1">
        <f t="shared" si="25"/>
        <v>-0.23638789058696899</v>
      </c>
      <c r="AH95" s="76">
        <v>94</v>
      </c>
      <c r="AI95" s="78">
        <f t="shared" si="26"/>
        <v>0.37103174603174605</v>
      </c>
      <c r="AJ95" s="77">
        <f t="shared" si="27"/>
        <v>-0.32912197893226108</v>
      </c>
    </row>
    <row r="96" spans="1:36" x14ac:dyDescent="0.2">
      <c r="A96" s="3">
        <v>43916</v>
      </c>
      <c r="B96" s="4">
        <v>95</v>
      </c>
      <c r="C96" s="1">
        <v>63.687393</v>
      </c>
      <c r="D96" s="2">
        <v>252087200</v>
      </c>
      <c r="E96" s="1">
        <v>135.627487</v>
      </c>
      <c r="F96" s="2">
        <v>5594400</v>
      </c>
      <c r="T96" s="1">
        <f>$Q$2*B96 +$Q$3</f>
        <v>78.957002050309654</v>
      </c>
      <c r="U96" s="78">
        <f t="shared" si="20"/>
        <v>0.23975873922661042</v>
      </c>
      <c r="V96" s="1">
        <f>C96 - T96</f>
        <v>-15.269609050309654</v>
      </c>
      <c r="W96" s="1">
        <v>-3.4218788147695989</v>
      </c>
      <c r="X96" s="1">
        <f t="shared" si="21"/>
        <v>-0.34425282260908946</v>
      </c>
      <c r="Y96" s="76">
        <v>95</v>
      </c>
      <c r="Z96" s="78">
        <f t="shared" si="22"/>
        <v>0.375</v>
      </c>
      <c r="AA96" s="77">
        <f t="shared" si="23"/>
        <v>-0.3186393639643752</v>
      </c>
      <c r="AC96" s="1">
        <f>$R$2*B96 +$R$3</f>
        <v>158.66771406112767</v>
      </c>
      <c r="AD96" s="78">
        <f t="shared" si="24"/>
        <v>0.16987874339312697</v>
      </c>
      <c r="AE96" s="1">
        <f>E96 - AC96</f>
        <v>-23.040227061127666</v>
      </c>
      <c r="AF96" s="1">
        <v>-3.7820246818107535</v>
      </c>
      <c r="AG96" s="1">
        <f t="shared" si="25"/>
        <v>-0.22176302706649581</v>
      </c>
      <c r="AH96" s="76">
        <v>95</v>
      </c>
      <c r="AI96" s="78">
        <f t="shared" si="26"/>
        <v>0.375</v>
      </c>
      <c r="AJ96" s="77">
        <f t="shared" si="27"/>
        <v>-0.3186393639643752</v>
      </c>
    </row>
    <row r="97" spans="1:36" x14ac:dyDescent="0.2">
      <c r="A97" s="3">
        <v>43917</v>
      </c>
      <c r="B97" s="4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  <c r="T97" s="1">
        <f>$Q$2*B97 +$Q$3</f>
        <v>79.200714983078853</v>
      </c>
      <c r="U97" s="78">
        <f t="shared" si="20"/>
        <v>0.29729638638862149</v>
      </c>
      <c r="V97" s="1">
        <f>C97 - T97</f>
        <v>-18.150120983078857</v>
      </c>
      <c r="W97" s="1">
        <v>-3.1722723441540523</v>
      </c>
      <c r="X97" s="1">
        <f t="shared" si="21"/>
        <v>-0.31914154991292915</v>
      </c>
      <c r="Y97" s="76">
        <v>96</v>
      </c>
      <c r="Z97" s="78">
        <f t="shared" si="22"/>
        <v>0.37896825396825395</v>
      </c>
      <c r="AA97" s="77">
        <f t="shared" si="23"/>
        <v>-0.30819164717386466</v>
      </c>
      <c r="AC97" s="1">
        <f>$R$2*B97 +$R$3</f>
        <v>158.63632480383311</v>
      </c>
      <c r="AD97" s="78">
        <f t="shared" si="24"/>
        <v>0.22426677369293449</v>
      </c>
      <c r="AE97" s="1">
        <f>E97 - AC97</f>
        <v>-29.059725803833118</v>
      </c>
      <c r="AF97" s="1">
        <v>-3.6604057348577328</v>
      </c>
      <c r="AG97" s="1">
        <f t="shared" si="25"/>
        <v>-0.21463177116680454</v>
      </c>
      <c r="AH97" s="76">
        <v>96</v>
      </c>
      <c r="AI97" s="78">
        <f t="shared" si="26"/>
        <v>0.37896825396825395</v>
      </c>
      <c r="AJ97" s="77">
        <f t="shared" si="27"/>
        <v>-0.30819164717386466</v>
      </c>
    </row>
    <row r="98" spans="1:36" x14ac:dyDescent="0.2">
      <c r="A98" s="3">
        <v>43920</v>
      </c>
      <c r="B98" s="4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  <c r="T98" s="1">
        <f>$Q$2*B98 +$Q$3</f>
        <v>79.444427915848067</v>
      </c>
      <c r="U98" s="78">
        <f t="shared" si="20"/>
        <v>0.26518270656369419</v>
      </c>
      <c r="V98" s="1">
        <f>C98 - T98</f>
        <v>-16.651577915848065</v>
      </c>
      <c r="W98" s="1">
        <v>-3.1170050587715679</v>
      </c>
      <c r="X98" s="1">
        <f t="shared" si="21"/>
        <v>-0.31358147019627119</v>
      </c>
      <c r="Y98" s="76">
        <v>97</v>
      </c>
      <c r="Z98" s="78">
        <f t="shared" si="22"/>
        <v>0.38293650793650796</v>
      </c>
      <c r="AA98" s="77">
        <f t="shared" si="23"/>
        <v>-0.29777746394303445</v>
      </c>
      <c r="AC98" s="1">
        <f>$R$2*B98 +$R$3</f>
        <v>158.60493554653854</v>
      </c>
      <c r="AD98" s="78">
        <f t="shared" si="24"/>
        <v>0.21956529037986727</v>
      </c>
      <c r="AE98" s="1">
        <f>E98 - AC98</f>
        <v>-28.554550546538536</v>
      </c>
      <c r="AF98" s="1">
        <v>-3.2281639629740653</v>
      </c>
      <c r="AG98" s="1">
        <f t="shared" si="25"/>
        <v>-0.18928681659299862</v>
      </c>
      <c r="AH98" s="76">
        <v>97</v>
      </c>
      <c r="AI98" s="78">
        <f t="shared" si="26"/>
        <v>0.38293650793650796</v>
      </c>
      <c r="AJ98" s="77">
        <f t="shared" si="27"/>
        <v>-0.29777746394303445</v>
      </c>
    </row>
    <row r="99" spans="1:36" x14ac:dyDescent="0.2">
      <c r="A99" s="3">
        <v>43921</v>
      </c>
      <c r="B99" s="4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  <c r="T99" s="1">
        <f>$Q$2*B99 +$Q$3</f>
        <v>79.688140848617266</v>
      </c>
      <c r="U99" s="78">
        <f t="shared" si="20"/>
        <v>0.27165903526234098</v>
      </c>
      <c r="V99" s="1">
        <f>C99 - T99</f>
        <v>-17.023433848617266</v>
      </c>
      <c r="W99" s="1">
        <v>-2.6395804113848413</v>
      </c>
      <c r="X99" s="1">
        <f t="shared" si="21"/>
        <v>-0.26555090238754725</v>
      </c>
      <c r="Y99" s="76">
        <v>98</v>
      </c>
      <c r="Z99" s="78">
        <f t="shared" si="22"/>
        <v>0.38690476190476192</v>
      </c>
      <c r="AA99" s="77">
        <f t="shared" si="23"/>
        <v>-0.28739547728120973</v>
      </c>
      <c r="AC99" s="1">
        <f>$R$2*B99 +$R$3</f>
        <v>158.57354628924398</v>
      </c>
      <c r="AD99" s="78">
        <f t="shared" si="24"/>
        <v>0.20073191662032022</v>
      </c>
      <c r="AE99" s="1">
        <f>E99 - AC99</f>
        <v>-26.509474289243968</v>
      </c>
      <c r="AF99" s="1">
        <v>-2.3844922202686405</v>
      </c>
      <c r="AG99" s="1">
        <f t="shared" si="25"/>
        <v>-0.13981722946612649</v>
      </c>
      <c r="AH99" s="76">
        <v>98</v>
      </c>
      <c r="AI99" s="78">
        <f t="shared" si="26"/>
        <v>0.38690476190476192</v>
      </c>
      <c r="AJ99" s="77">
        <f t="shared" si="27"/>
        <v>-0.28739547728120973</v>
      </c>
    </row>
    <row r="100" spans="1:36" x14ac:dyDescent="0.2">
      <c r="A100" s="3">
        <v>43922</v>
      </c>
      <c r="B100" s="4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  <c r="T100" s="1">
        <f>$Q$2*B100 +$Q$3</f>
        <v>79.931853781386479</v>
      </c>
      <c r="U100" s="78">
        <f t="shared" si="20"/>
        <v>0.34639135533013377</v>
      </c>
      <c r="V100" s="1">
        <f>C100 - T100</f>
        <v>-20.564379781386478</v>
      </c>
      <c r="W100" s="1">
        <v>-2.6037405293871245</v>
      </c>
      <c r="X100" s="1">
        <f t="shared" si="21"/>
        <v>-0.26194528652340937</v>
      </c>
      <c r="Y100" s="76">
        <v>99</v>
      </c>
      <c r="Z100" s="78">
        <f t="shared" si="22"/>
        <v>0.39087301587301587</v>
      </c>
      <c r="AA100" s="77">
        <f t="shared" si="23"/>
        <v>-0.27704437642439755</v>
      </c>
      <c r="AC100" s="1">
        <f>$R$2*B100 +$R$3</f>
        <v>158.54215703194944</v>
      </c>
      <c r="AD100" s="78">
        <f t="shared" si="24"/>
        <v>0.23825544499841583</v>
      </c>
      <c r="AE100" s="1">
        <f>E100 - AC100</f>
        <v>-30.505444031949452</v>
      </c>
      <c r="AF100" s="1">
        <v>-2.2667264775631679</v>
      </c>
      <c r="AG100" s="1">
        <f t="shared" si="25"/>
        <v>-0.13291191028280602</v>
      </c>
      <c r="AH100" s="76">
        <v>99</v>
      </c>
      <c r="AI100" s="78">
        <f t="shared" si="26"/>
        <v>0.39087301587301587</v>
      </c>
      <c r="AJ100" s="77">
        <f t="shared" si="27"/>
        <v>-0.27704437642439755</v>
      </c>
    </row>
    <row r="101" spans="1:36" x14ac:dyDescent="0.2">
      <c r="A101" s="3">
        <v>43923</v>
      </c>
      <c r="B101" s="4">
        <v>100</v>
      </c>
      <c r="C101" s="1">
        <v>60.35812</v>
      </c>
      <c r="D101" s="2">
        <v>165934000</v>
      </c>
      <c r="E101" s="1">
        <v>131.09671</v>
      </c>
      <c r="F101" s="2">
        <v>3504200</v>
      </c>
      <c r="T101" s="1">
        <f>$Q$2*B101 +$Q$3</f>
        <v>80.175566714155678</v>
      </c>
      <c r="U101" s="78">
        <f t="shared" si="20"/>
        <v>0.32833107979764248</v>
      </c>
      <c r="V101" s="1">
        <f>C101 - T101</f>
        <v>-19.817446714155679</v>
      </c>
      <c r="W101" s="1">
        <v>-2.5134399492311985</v>
      </c>
      <c r="X101" s="1">
        <f t="shared" si="21"/>
        <v>-0.25286073640207246</v>
      </c>
      <c r="Y101" s="76">
        <v>100</v>
      </c>
      <c r="Z101" s="78">
        <f t="shared" si="22"/>
        <v>0.39484126984126983</v>
      </c>
      <c r="AA101" s="77">
        <f t="shared" si="23"/>
        <v>-0.26672287549404339</v>
      </c>
      <c r="AC101" s="1">
        <f>$R$2*B101 +$R$3</f>
        <v>158.51076777465488</v>
      </c>
      <c r="AD101" s="78">
        <f t="shared" si="24"/>
        <v>0.20911323994824033</v>
      </c>
      <c r="AE101" s="1">
        <f>E101 - AC101</f>
        <v>-27.414057774654879</v>
      </c>
      <c r="AF101" s="1">
        <v>-2.2573769337958538</v>
      </c>
      <c r="AG101" s="1">
        <f t="shared" si="25"/>
        <v>-0.13236368987126246</v>
      </c>
      <c r="AH101" s="76">
        <v>100</v>
      </c>
      <c r="AI101" s="78">
        <f t="shared" si="26"/>
        <v>0.39484126984126983</v>
      </c>
      <c r="AJ101" s="77">
        <f t="shared" si="27"/>
        <v>-0.26672287549404339</v>
      </c>
    </row>
    <row r="102" spans="1:36" x14ac:dyDescent="0.2">
      <c r="A102" s="3">
        <v>43924</v>
      </c>
      <c r="B102" s="4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  <c r="T102" s="1">
        <f>$Q$2*B102 +$Q$3</f>
        <v>80.419279646924892</v>
      </c>
      <c r="U102" s="78">
        <f t="shared" si="20"/>
        <v>0.35179600275829515</v>
      </c>
      <c r="V102" s="1">
        <f>C102 - T102</f>
        <v>-20.928587646924889</v>
      </c>
      <c r="W102" s="1">
        <v>-2.4856096464603468</v>
      </c>
      <c r="X102" s="1">
        <f t="shared" si="21"/>
        <v>-0.25006091186077695</v>
      </c>
      <c r="Y102" s="76">
        <v>101</v>
      </c>
      <c r="Z102" s="78">
        <f t="shared" si="22"/>
        <v>0.39880952380952384</v>
      </c>
      <c r="AA102" s="77">
        <f t="shared" si="23"/>
        <v>-0.256429712211035</v>
      </c>
      <c r="AC102" s="1">
        <f>$R$2*B102 +$R$3</f>
        <v>158.47937851736032</v>
      </c>
      <c r="AD102" s="78">
        <f t="shared" si="24"/>
        <v>0.2597137843812104</v>
      </c>
      <c r="AE102" s="1">
        <f>E102 - AC102</f>
        <v>-32.673516517360312</v>
      </c>
      <c r="AF102" s="1">
        <v>-2.1276437109889628</v>
      </c>
      <c r="AG102" s="1">
        <f t="shared" si="25"/>
        <v>-0.12475664480381107</v>
      </c>
      <c r="AH102" s="76">
        <v>101</v>
      </c>
      <c r="AI102" s="78">
        <f t="shared" si="26"/>
        <v>0.39880952380952384</v>
      </c>
      <c r="AJ102" s="77">
        <f t="shared" si="27"/>
        <v>-0.256429712211035</v>
      </c>
    </row>
    <row r="103" spans="1:36" x14ac:dyDescent="0.2">
      <c r="A103" s="3">
        <v>43927</v>
      </c>
      <c r="B103" s="4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  <c r="T103" s="1">
        <f>$Q$2*B103 +$Q$3</f>
        <v>80.662992579694091</v>
      </c>
      <c r="U103" s="78">
        <f t="shared" si="20"/>
        <v>0.24709901115943828</v>
      </c>
      <c r="V103" s="1">
        <f>C103 - T103</f>
        <v>-15.982488579694092</v>
      </c>
      <c r="W103" s="1">
        <v>-2.0339888481527169</v>
      </c>
      <c r="X103" s="1">
        <f t="shared" si="21"/>
        <v>-0.20462630035574109</v>
      </c>
      <c r="Y103" s="76">
        <v>102</v>
      </c>
      <c r="Z103" s="78">
        <f t="shared" si="22"/>
        <v>0.40277777777777779</v>
      </c>
      <c r="AA103" s="77">
        <f t="shared" si="23"/>
        <v>-0.24616364666135951</v>
      </c>
      <c r="AC103" s="1">
        <f>$R$2*B103 +$R$3</f>
        <v>158.44798926006575</v>
      </c>
      <c r="AD103" s="78">
        <f t="shared" si="24"/>
        <v>0.1979009429120851</v>
      </c>
      <c r="AE103" s="1">
        <f>E103 - AC103</f>
        <v>-26.176627260065743</v>
      </c>
      <c r="AF103" s="1">
        <v>-2.0908419921522921</v>
      </c>
      <c r="AG103" s="1">
        <f t="shared" si="25"/>
        <v>-0.12259873700122037</v>
      </c>
      <c r="AH103" s="76">
        <v>102</v>
      </c>
      <c r="AI103" s="78">
        <f t="shared" si="26"/>
        <v>0.40277777777777779</v>
      </c>
      <c r="AJ103" s="77">
        <f t="shared" si="27"/>
        <v>-0.24616364666135951</v>
      </c>
    </row>
    <row r="104" spans="1:36" x14ac:dyDescent="0.2">
      <c r="A104" s="3">
        <v>43928</v>
      </c>
      <c r="B104" s="4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  <c r="T104" s="1">
        <f>$Q$2*B104 +$Q$3</f>
        <v>80.906705512463304</v>
      </c>
      <c r="U104" s="78">
        <f t="shared" si="20"/>
        <v>0.26552464768599537</v>
      </c>
      <c r="V104" s="1">
        <f>C104 - T104</f>
        <v>-16.975350512463301</v>
      </c>
      <c r="W104" s="1">
        <v>-1.9804846295365195</v>
      </c>
      <c r="X104" s="1">
        <f t="shared" si="21"/>
        <v>-0.19924359124265997</v>
      </c>
      <c r="Y104" s="76">
        <v>103</v>
      </c>
      <c r="Z104" s="78">
        <f t="shared" si="22"/>
        <v>0.40674603174603174</v>
      </c>
      <c r="AA104" s="77">
        <f t="shared" si="23"/>
        <v>-0.23592346011003523</v>
      </c>
      <c r="AC104" s="1">
        <f>$R$2*B104 +$R$3</f>
        <v>158.41660000277122</v>
      </c>
      <c r="AD104" s="78">
        <f t="shared" si="24"/>
        <v>0.1866824346261082</v>
      </c>
      <c r="AE104" s="1">
        <f>E104 - AC104</f>
        <v>-24.921239002771216</v>
      </c>
      <c r="AF104" s="1">
        <v>-1.803739207018765</v>
      </c>
      <c r="AG104" s="1">
        <f t="shared" si="25"/>
        <v>-0.1057641607974637</v>
      </c>
      <c r="AH104" s="76">
        <v>103</v>
      </c>
      <c r="AI104" s="78">
        <f t="shared" si="26"/>
        <v>0.40674603174603174</v>
      </c>
      <c r="AJ104" s="77">
        <f t="shared" si="27"/>
        <v>-0.23592346011003523</v>
      </c>
    </row>
    <row r="105" spans="1:36" x14ac:dyDescent="0.2">
      <c r="A105" s="3">
        <v>43929</v>
      </c>
      <c r="B105" s="4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  <c r="T105" s="1">
        <f>$Q$2*B105 +$Q$3</f>
        <v>81.150418445232503</v>
      </c>
      <c r="U105" s="78">
        <f t="shared" si="20"/>
        <v>0.23765926919170693</v>
      </c>
      <c r="V105" s="1">
        <f>C105 - T105</f>
        <v>-15.582761445232507</v>
      </c>
      <c r="W105" s="1">
        <v>-1.9780778063076809</v>
      </c>
      <c r="X105" s="1">
        <f t="shared" si="21"/>
        <v>-0.1990014565164176</v>
      </c>
      <c r="Y105" s="76">
        <v>104</v>
      </c>
      <c r="Z105" s="78">
        <f t="shared" si="22"/>
        <v>0.4107142857142857</v>
      </c>
      <c r="AA105" s="77">
        <f t="shared" si="23"/>
        <v>-0.2257079538601594</v>
      </c>
      <c r="AC105" s="1">
        <f>$R$2*B105 +$R$3</f>
        <v>158.38521074547666</v>
      </c>
      <c r="AD105" s="78">
        <f t="shared" si="24"/>
        <v>0.15228091548796377</v>
      </c>
      <c r="AE105" s="1">
        <f>E105 - AC105</f>
        <v>-20.931566745476658</v>
      </c>
      <c r="AF105" s="1">
        <v>-1.5106281327339559</v>
      </c>
      <c r="AG105" s="1">
        <f t="shared" si="25"/>
        <v>-8.8577282189101589E-2</v>
      </c>
      <c r="AH105" s="76">
        <v>104</v>
      </c>
      <c r="AI105" s="78">
        <f t="shared" si="26"/>
        <v>0.4107142857142857</v>
      </c>
      <c r="AJ105" s="77">
        <f t="shared" si="27"/>
        <v>-0.2257079538601594</v>
      </c>
    </row>
    <row r="106" spans="1:36" x14ac:dyDescent="0.2">
      <c r="A106" s="3">
        <v>43930</v>
      </c>
      <c r="B106" s="4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  <c r="T106" s="1">
        <f>$Q$2*B106 +$Q$3</f>
        <v>81.394131378001703</v>
      </c>
      <c r="U106" s="78">
        <f t="shared" si="20"/>
        <v>0.23248247921037821</v>
      </c>
      <c r="V106" s="1">
        <f>C106 - T106</f>
        <v>-15.353329378001703</v>
      </c>
      <c r="W106" s="1">
        <v>-1.8502340752308584</v>
      </c>
      <c r="X106" s="1">
        <f t="shared" si="21"/>
        <v>-0.18613993579683125</v>
      </c>
      <c r="Y106" s="76">
        <v>105</v>
      </c>
      <c r="Z106" s="78">
        <f t="shared" si="22"/>
        <v>0.41468253968253971</v>
      </c>
      <c r="AA106" s="77">
        <f t="shared" si="23"/>
        <v>-0.21551594815408856</v>
      </c>
      <c r="AC106" s="1">
        <f>$R$2*B106 +$R$3</f>
        <v>158.35382148818209</v>
      </c>
      <c r="AD106" s="78">
        <f t="shared" si="24"/>
        <v>0.11847820038073034</v>
      </c>
      <c r="AE106" s="1">
        <f>E106 - AC106</f>
        <v>-16.774109488182091</v>
      </c>
      <c r="AF106" s="1">
        <v>0.14421306089468544</v>
      </c>
      <c r="AG106" s="1">
        <f t="shared" si="25"/>
        <v>8.4560857258088248E-3</v>
      </c>
      <c r="AH106" s="76">
        <v>105</v>
      </c>
      <c r="AI106" s="78">
        <f t="shared" si="26"/>
        <v>0.41468253968253971</v>
      </c>
      <c r="AJ106" s="77">
        <f t="shared" si="27"/>
        <v>-0.21551594815408856</v>
      </c>
    </row>
    <row r="107" spans="1:36" x14ac:dyDescent="0.2">
      <c r="A107" s="3">
        <v>43934</v>
      </c>
      <c r="B107" s="4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  <c r="T107" s="1">
        <f>$Q$2*B107 +$Q$3</f>
        <v>81.637844310770916</v>
      </c>
      <c r="U107" s="78">
        <f t="shared" si="20"/>
        <v>0.21237668966314083</v>
      </c>
      <c r="V107" s="1">
        <f>C107 - T107</f>
        <v>-14.300815310770915</v>
      </c>
      <c r="W107" s="1">
        <v>-1.7953756718461023</v>
      </c>
      <c r="X107" s="1">
        <f t="shared" si="21"/>
        <v>-0.18062099102078674</v>
      </c>
      <c r="Y107" s="76">
        <v>106</v>
      </c>
      <c r="Z107" s="78">
        <f t="shared" si="22"/>
        <v>0.41865079365079366</v>
      </c>
      <c r="AA107" s="77">
        <f t="shared" si="23"/>
        <v>-0.20534628111395689</v>
      </c>
      <c r="AC107" s="1">
        <f>$R$2*B107 +$R$3</f>
        <v>158.32243223088756</v>
      </c>
      <c r="AD107" s="78">
        <f t="shared" si="24"/>
        <v>0.16276297491485789</v>
      </c>
      <c r="AE107" s="1">
        <f>E107 - AC107</f>
        <v>-22.161894230887555</v>
      </c>
      <c r="AF107" s="1">
        <v>0.55977085133764604</v>
      </c>
      <c r="AG107" s="1">
        <f t="shared" si="25"/>
        <v>3.2822757358837933E-2</v>
      </c>
      <c r="AH107" s="76">
        <v>106</v>
      </c>
      <c r="AI107" s="78">
        <f t="shared" si="26"/>
        <v>0.41865079365079366</v>
      </c>
      <c r="AJ107" s="77">
        <f t="shared" si="27"/>
        <v>-0.20534628111395689</v>
      </c>
    </row>
    <row r="108" spans="1:36" x14ac:dyDescent="0.2">
      <c r="A108" s="3">
        <v>43935</v>
      </c>
      <c r="B108" s="4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  <c r="T108" s="1">
        <f>$Q$2*B108 +$Q$3</f>
        <v>81.881557243540115</v>
      </c>
      <c r="U108" s="78">
        <f t="shared" si="20"/>
        <v>0.15753683790982775</v>
      </c>
      <c r="V108" s="1">
        <f>C108 - T108</f>
        <v>-11.143802243540108</v>
      </c>
      <c r="W108" s="1">
        <v>-1.7675506046152947</v>
      </c>
      <c r="X108" s="1">
        <f t="shared" si="21"/>
        <v>-0.17782169319289509</v>
      </c>
      <c r="Y108" s="76">
        <v>107</v>
      </c>
      <c r="Z108" s="78">
        <f t="shared" si="22"/>
        <v>0.42261904761904762</v>
      </c>
      <c r="AA108" s="77">
        <f t="shared" si="23"/>
        <v>-0.19519780771888826</v>
      </c>
      <c r="AC108" s="1">
        <f>$R$2*B108 +$R$3</f>
        <v>158.29104297359299</v>
      </c>
      <c r="AD108" s="78">
        <f t="shared" si="24"/>
        <v>0.14061983761390806</v>
      </c>
      <c r="AE108" s="1">
        <f>E108 - AC108</f>
        <v>-19.514705973592982</v>
      </c>
      <c r="AF108" s="1">
        <v>0.60024356486491115</v>
      </c>
      <c r="AG108" s="1">
        <f t="shared" si="25"/>
        <v>3.5195917827241872E-2</v>
      </c>
      <c r="AH108" s="76">
        <v>107</v>
      </c>
      <c r="AI108" s="78">
        <f t="shared" si="26"/>
        <v>0.42261904761904762</v>
      </c>
      <c r="AJ108" s="77">
        <f t="shared" si="27"/>
        <v>-0.19519780771888826</v>
      </c>
    </row>
    <row r="109" spans="1:36" x14ac:dyDescent="0.2">
      <c r="A109" s="3">
        <v>43936</v>
      </c>
      <c r="B109" s="4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  <c r="T109" s="1">
        <f>$Q$2*B109 +$Q$3</f>
        <v>82.125270176309328</v>
      </c>
      <c r="U109" s="78">
        <f t="shared" si="20"/>
        <v>0.17167638663337889</v>
      </c>
      <c r="V109" s="1">
        <f>C109 - T109</f>
        <v>-12.033160176309323</v>
      </c>
      <c r="W109" s="1">
        <v>-1.7212634621563296</v>
      </c>
      <c r="X109" s="1">
        <f t="shared" si="21"/>
        <v>-0.17316504685777923</v>
      </c>
      <c r="Y109" s="76">
        <v>108</v>
      </c>
      <c r="Z109" s="78">
        <f t="shared" si="22"/>
        <v>0.42658730158730157</v>
      </c>
      <c r="AA109" s="77">
        <f t="shared" si="23"/>
        <v>-0.18506939881641302</v>
      </c>
      <c r="AC109" s="1">
        <f>$R$2*B109 +$R$3</f>
        <v>158.25965371629843</v>
      </c>
      <c r="AD109" s="78">
        <f t="shared" si="24"/>
        <v>0.18902351223857625</v>
      </c>
      <c r="AE109" s="1">
        <f>E109 - AC109</f>
        <v>-25.159128716298426</v>
      </c>
      <c r="AF109" s="1">
        <v>0.70398818291704401</v>
      </c>
      <c r="AG109" s="1">
        <f t="shared" si="25"/>
        <v>4.1279093500776326E-2</v>
      </c>
      <c r="AH109" s="76">
        <v>108</v>
      </c>
      <c r="AI109" s="78">
        <f t="shared" si="26"/>
        <v>0.42658730158730157</v>
      </c>
      <c r="AJ109" s="77">
        <f t="shared" si="27"/>
        <v>-0.18506939881641302</v>
      </c>
    </row>
    <row r="110" spans="1:36" x14ac:dyDescent="0.2">
      <c r="A110" s="3">
        <v>43937</v>
      </c>
      <c r="B110" s="4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  <c r="T110" s="1">
        <f>$Q$2*B110 +$Q$3</f>
        <v>82.368983109078528</v>
      </c>
      <c r="U110" s="78">
        <f t="shared" si="20"/>
        <v>0.16588963005128632</v>
      </c>
      <c r="V110" s="1">
        <f>C110 - T110</f>
        <v>-11.719943109078528</v>
      </c>
      <c r="W110" s="1">
        <v>-1.6312165792295445</v>
      </c>
      <c r="X110" s="1">
        <f t="shared" si="21"/>
        <v>-0.16410601955356924</v>
      </c>
      <c r="Y110" s="76">
        <v>109</v>
      </c>
      <c r="Z110" s="78">
        <f t="shared" si="22"/>
        <v>0.43055555555555558</v>
      </c>
      <c r="AA110" s="77">
        <f t="shared" si="23"/>
        <v>-0.17495994016573252</v>
      </c>
      <c r="AC110" s="1">
        <f>$R$2*B110 +$R$3</f>
        <v>158.22826445900387</v>
      </c>
      <c r="AD110" s="78">
        <f t="shared" si="24"/>
        <v>0.21133623848223776</v>
      </c>
      <c r="AE110" s="1">
        <f>E110 - AC110</f>
        <v>-27.605354459003877</v>
      </c>
      <c r="AF110" s="1">
        <v>0.81384705027576842</v>
      </c>
      <c r="AG110" s="1">
        <f t="shared" si="25"/>
        <v>4.7720784664965842E-2</v>
      </c>
      <c r="AH110" s="76">
        <v>109</v>
      </c>
      <c r="AI110" s="78">
        <f t="shared" si="26"/>
        <v>0.43055555555555558</v>
      </c>
      <c r="AJ110" s="77">
        <f t="shared" si="27"/>
        <v>-0.17495994016573252</v>
      </c>
    </row>
    <row r="111" spans="1:36" x14ac:dyDescent="0.2">
      <c r="A111" s="3">
        <v>43938</v>
      </c>
      <c r="B111" s="4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  <c r="T111" s="1">
        <f>$Q$2*B111 +$Q$3</f>
        <v>82.612696041847741</v>
      </c>
      <c r="U111" s="78">
        <f t="shared" si="20"/>
        <v>0.18542396029468358</v>
      </c>
      <c r="V111" s="1">
        <f>C111 - T111</f>
        <v>-12.922274041847743</v>
      </c>
      <c r="W111" s="1">
        <v>-1.5400518735384736</v>
      </c>
      <c r="X111" s="1">
        <f t="shared" si="21"/>
        <v>-0.15493453542005217</v>
      </c>
      <c r="Y111" s="76">
        <v>110</v>
      </c>
      <c r="Z111" s="78">
        <f t="shared" si="22"/>
        <v>0.43452380952380953</v>
      </c>
      <c r="AA111" s="77">
        <f t="shared" si="23"/>
        <v>-0.16486833151060187</v>
      </c>
      <c r="AC111" s="1">
        <f>$R$2*B111 +$R$3</f>
        <v>158.19687520170933</v>
      </c>
      <c r="AD111" s="78">
        <f t="shared" si="24"/>
        <v>0.15864890228269216</v>
      </c>
      <c r="AE111" s="1">
        <f>E111 - AC111</f>
        <v>-21.661230201709344</v>
      </c>
      <c r="AF111" s="1">
        <v>1.3526069256224957</v>
      </c>
      <c r="AG111" s="1">
        <f t="shared" si="25"/>
        <v>7.9311541169932179E-2</v>
      </c>
      <c r="AH111" s="76">
        <v>110</v>
      </c>
      <c r="AI111" s="78">
        <f t="shared" si="26"/>
        <v>0.43452380952380953</v>
      </c>
      <c r="AJ111" s="77">
        <f t="shared" si="27"/>
        <v>-0.16486833151060187</v>
      </c>
    </row>
    <row r="112" spans="1:36" x14ac:dyDescent="0.2">
      <c r="A112" s="3">
        <v>43941</v>
      </c>
      <c r="B112" s="4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  <c r="T112" s="1">
        <f>$Q$2*B112 +$Q$3</f>
        <v>82.85640897461694</v>
      </c>
      <c r="U112" s="78">
        <f t="shared" si="20"/>
        <v>0.21412217125542637</v>
      </c>
      <c r="V112" s="1">
        <f>C112 - T112</f>
        <v>-14.612527974616938</v>
      </c>
      <c r="W112" s="1">
        <v>-1.2536242769232473</v>
      </c>
      <c r="X112" s="1">
        <f t="shared" si="21"/>
        <v>-0.12611893032546706</v>
      </c>
      <c r="Y112" s="76">
        <v>111</v>
      </c>
      <c r="Z112" s="78">
        <f t="shared" si="22"/>
        <v>0.43849206349206349</v>
      </c>
      <c r="AA112" s="77">
        <f t="shared" si="23"/>
        <v>-0.15479348567971193</v>
      </c>
      <c r="AC112" s="1">
        <f>$R$2*B112 +$R$3</f>
        <v>158.16548594441477</v>
      </c>
      <c r="AD112" s="78">
        <f t="shared" si="24"/>
        <v>0.1807850438993632</v>
      </c>
      <c r="AE112" s="1">
        <f>E112 - AC112</f>
        <v>-24.216053944414767</v>
      </c>
      <c r="AF112" s="1">
        <v>1.8512166683279361</v>
      </c>
      <c r="AG112" s="1">
        <f t="shared" si="25"/>
        <v>0.1085480520787566</v>
      </c>
      <c r="AH112" s="76">
        <v>111</v>
      </c>
      <c r="AI112" s="78">
        <f t="shared" si="26"/>
        <v>0.43849206349206349</v>
      </c>
      <c r="AJ112" s="77">
        <f t="shared" si="27"/>
        <v>-0.15479348567971193</v>
      </c>
    </row>
    <row r="113" spans="1:36" x14ac:dyDescent="0.2">
      <c r="A113" s="3">
        <v>43942</v>
      </c>
      <c r="B113" s="4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  <c r="T113" s="1">
        <f>$Q$2*B113 +$Q$3</f>
        <v>83.100121907386153</v>
      </c>
      <c r="U113" s="78">
        <f t="shared" si="20"/>
        <v>0.25653327404681581</v>
      </c>
      <c r="V113" s="1">
        <f>C113 - T113</f>
        <v>-16.965683907386151</v>
      </c>
      <c r="W113" s="1">
        <v>-1.1655801424616499</v>
      </c>
      <c r="X113" s="1">
        <f t="shared" si="21"/>
        <v>-0.11726138643123087</v>
      </c>
      <c r="Y113" s="76">
        <v>112</v>
      </c>
      <c r="Z113" s="78">
        <f t="shared" si="22"/>
        <v>0.44246031746031744</v>
      </c>
      <c r="AA113" s="77">
        <f t="shared" si="23"/>
        <v>-0.14473432771256409</v>
      </c>
      <c r="AC113" s="1">
        <f>$R$2*B113 +$R$3</f>
        <v>158.13409668712021</v>
      </c>
      <c r="AD113" s="78">
        <f t="shared" si="24"/>
        <v>0.21364188305340487</v>
      </c>
      <c r="AE113" s="1">
        <f>E113 - AC113</f>
        <v>-27.836931687120199</v>
      </c>
      <c r="AF113" s="1">
        <v>2.0653794402116148</v>
      </c>
      <c r="AG113" s="1">
        <f t="shared" si="25"/>
        <v>0.12110571327179155</v>
      </c>
      <c r="AH113" s="76">
        <v>112</v>
      </c>
      <c r="AI113" s="78">
        <f t="shared" si="26"/>
        <v>0.44246031746031744</v>
      </c>
      <c r="AJ113" s="77">
        <f t="shared" si="27"/>
        <v>-0.14473432771256409</v>
      </c>
    </row>
    <row r="114" spans="1:36" x14ac:dyDescent="0.2">
      <c r="A114" s="3">
        <v>43943</v>
      </c>
      <c r="B114" s="4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  <c r="T114" s="1">
        <f>$Q$2*B114 +$Q$3</f>
        <v>83.343834840155353</v>
      </c>
      <c r="U114" s="78">
        <f t="shared" si="20"/>
        <v>0.22493575247682193</v>
      </c>
      <c r="V114" s="1">
        <f>C114 - T114</f>
        <v>-15.304482840155359</v>
      </c>
      <c r="W114" s="1">
        <v>-1.088775209692443</v>
      </c>
      <c r="X114" s="1">
        <f t="shared" si="21"/>
        <v>-0.10953454502995796</v>
      </c>
      <c r="Y114" s="76">
        <v>113</v>
      </c>
      <c r="Z114" s="78">
        <f t="shared" si="22"/>
        <v>0.44642857142857145</v>
      </c>
      <c r="AA114" s="77">
        <f t="shared" si="23"/>
        <v>-0.13468979400891959</v>
      </c>
      <c r="AC114" s="1">
        <f>$R$2*B114 +$R$3</f>
        <v>158.10270742982564</v>
      </c>
      <c r="AD114" s="78">
        <f t="shared" si="24"/>
        <v>0.2040061253073058</v>
      </c>
      <c r="AE114" s="1">
        <f>E114 - AC114</f>
        <v>-26.788834429825641</v>
      </c>
      <c r="AF114" s="1">
        <v>2.8068073367485624</v>
      </c>
      <c r="AG114" s="1">
        <f t="shared" si="25"/>
        <v>0.16458012407570363</v>
      </c>
      <c r="AH114" s="76">
        <v>113</v>
      </c>
      <c r="AI114" s="78">
        <f t="shared" si="26"/>
        <v>0.44642857142857145</v>
      </c>
      <c r="AJ114" s="77">
        <f t="shared" si="27"/>
        <v>-0.13468979400891959</v>
      </c>
    </row>
    <row r="115" spans="1:36" x14ac:dyDescent="0.2">
      <c r="A115" s="3">
        <v>43944</v>
      </c>
      <c r="B115" s="4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  <c r="T115" s="1">
        <f>$Q$2*B115 +$Q$3</f>
        <v>83.587547772924552</v>
      </c>
      <c r="U115" s="78">
        <f t="shared" si="20"/>
        <v>0.23329720050031158</v>
      </c>
      <c r="V115" s="1">
        <f>C115 - T115</f>
        <v>-15.811874772924554</v>
      </c>
      <c r="W115" s="1">
        <v>-0.93439626046395574</v>
      </c>
      <c r="X115" s="1">
        <f t="shared" si="21"/>
        <v>-9.4003489752972791E-2</v>
      </c>
      <c r="Y115" s="76">
        <v>114</v>
      </c>
      <c r="Z115" s="78">
        <f t="shared" si="22"/>
        <v>0.45039682539682541</v>
      </c>
      <c r="AA115" s="77">
        <f t="shared" si="23"/>
        <v>-0.1246588315</v>
      </c>
      <c r="AC115" s="1">
        <f>$R$2*B115 +$R$3</f>
        <v>158.07131817253111</v>
      </c>
      <c r="AD115" s="78">
        <f t="shared" si="24"/>
        <v>0.18901947730750857</v>
      </c>
      <c r="AE115" s="1">
        <f>E115 - AC115</f>
        <v>-25.128737172531117</v>
      </c>
      <c r="AF115" s="1">
        <v>2.8164611245605897</v>
      </c>
      <c r="AG115" s="1">
        <f t="shared" si="25"/>
        <v>0.16514618415938023</v>
      </c>
      <c r="AH115" s="76">
        <v>114</v>
      </c>
      <c r="AI115" s="78">
        <f t="shared" si="26"/>
        <v>0.45039682539682541</v>
      </c>
      <c r="AJ115" s="77">
        <f t="shared" si="27"/>
        <v>-0.1246588315</v>
      </c>
    </row>
    <row r="116" spans="1:36" x14ac:dyDescent="0.2">
      <c r="A116" s="3">
        <v>43945</v>
      </c>
      <c r="B116" s="4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  <c r="T116" s="1">
        <f>$Q$2*B116 +$Q$3</f>
        <v>83.831260705693765</v>
      </c>
      <c r="U116" s="78">
        <f t="shared" si="20"/>
        <v>0.20218654849192064</v>
      </c>
      <c r="V116" s="1">
        <f>C116 - T116</f>
        <v>-14.098937705693771</v>
      </c>
      <c r="W116" s="1">
        <v>-0.63627089845968499</v>
      </c>
      <c r="X116" s="1">
        <f t="shared" si="21"/>
        <v>-6.4011049074375756E-2</v>
      </c>
      <c r="Y116" s="76">
        <v>115</v>
      </c>
      <c r="Z116" s="78">
        <f t="shared" si="22"/>
        <v>0.45436507936507936</v>
      </c>
      <c r="AA116" s="77">
        <f t="shared" si="23"/>
        <v>-0.11464039683969043</v>
      </c>
      <c r="AC116" s="1">
        <f>$R$2*B116 +$R$3</f>
        <v>158.03992891523654</v>
      </c>
      <c r="AD116" s="78">
        <f t="shared" si="24"/>
        <v>0.18141474775132874</v>
      </c>
      <c r="AE116" s="1">
        <f>E116 - AC116</f>
        <v>-24.268169915236541</v>
      </c>
      <c r="AF116" s="1">
        <v>2.888556307570326</v>
      </c>
      <c r="AG116" s="1">
        <f t="shared" si="25"/>
        <v>0.16937356165325135</v>
      </c>
      <c r="AH116" s="76">
        <v>115</v>
      </c>
      <c r="AI116" s="78">
        <f t="shared" si="26"/>
        <v>0.45436507936507936</v>
      </c>
      <c r="AJ116" s="77">
        <f t="shared" si="27"/>
        <v>-0.11464039683969043</v>
      </c>
    </row>
    <row r="117" spans="1:36" x14ac:dyDescent="0.2">
      <c r="A117" s="3">
        <v>43948</v>
      </c>
      <c r="B117" s="4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  <c r="T117" s="1">
        <f>$Q$2*B117 +$Q$3</f>
        <v>84.074973638462978</v>
      </c>
      <c r="U117" s="78">
        <f t="shared" si="20"/>
        <v>0.20482996656702163</v>
      </c>
      <c r="V117" s="1">
        <f>C117 - T117</f>
        <v>-14.293364638462975</v>
      </c>
      <c r="W117" s="1">
        <v>-0.5195070080000761</v>
      </c>
      <c r="X117" s="1">
        <f t="shared" si="21"/>
        <v>-5.226419857340478E-2</v>
      </c>
      <c r="Y117" s="76">
        <v>116</v>
      </c>
      <c r="Z117" s="78">
        <f t="shared" si="22"/>
        <v>0.45833333333333331</v>
      </c>
      <c r="AA117" s="77">
        <f t="shared" si="23"/>
        <v>-0.10463345561407539</v>
      </c>
      <c r="AC117" s="1">
        <f>$R$2*B117 +$R$3</f>
        <v>158.00853965794198</v>
      </c>
      <c r="AD117" s="78">
        <f t="shared" si="24"/>
        <v>0.14436320236487105</v>
      </c>
      <c r="AE117" s="1">
        <f>E117 - AC117</f>
        <v>-19.933023657941987</v>
      </c>
      <c r="AF117" s="1">
        <v>3.1998174110333935</v>
      </c>
      <c r="AG117" s="1">
        <f t="shared" si="25"/>
        <v>0.18762468646584202</v>
      </c>
      <c r="AH117" s="76">
        <v>116</v>
      </c>
      <c r="AI117" s="78">
        <f t="shared" si="26"/>
        <v>0.45833333333333331</v>
      </c>
      <c r="AJ117" s="77">
        <f t="shared" si="27"/>
        <v>-0.10463345561407539</v>
      </c>
    </row>
    <row r="118" spans="1:36" x14ac:dyDescent="0.2">
      <c r="A118" s="3">
        <v>43949</v>
      </c>
      <c r="B118" s="4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  <c r="T118" s="1">
        <f>$Q$2*B118 +$Q$3</f>
        <v>84.318686571232178</v>
      </c>
      <c r="U118" s="78">
        <f t="shared" si="20"/>
        <v>0.22823138729573775</v>
      </c>
      <c r="V118" s="1">
        <f>C118 - T118</f>
        <v>-15.668196571232173</v>
      </c>
      <c r="W118" s="1">
        <v>-0.45335512600236427</v>
      </c>
      <c r="X118" s="1">
        <f t="shared" si="21"/>
        <v>-4.560909085880014E-2</v>
      </c>
      <c r="Y118" s="76">
        <v>117</v>
      </c>
      <c r="Z118" s="78">
        <f t="shared" si="22"/>
        <v>0.46230158730158732</v>
      </c>
      <c r="AA118" s="77">
        <f t="shared" si="23"/>
        <v>-9.4636981567699813E-2</v>
      </c>
      <c r="AC118" s="1">
        <f>$R$2*B118 +$R$3</f>
        <v>157.97715040064742</v>
      </c>
      <c r="AD118" s="78">
        <f t="shared" si="24"/>
        <v>0.12105450000406202</v>
      </c>
      <c r="AE118" s="1">
        <f>E118 - AC118</f>
        <v>-17.058800400647414</v>
      </c>
      <c r="AF118" s="1">
        <v>3.3330365463056069</v>
      </c>
      <c r="AG118" s="1">
        <f t="shared" si="25"/>
        <v>0.19543613170659649</v>
      </c>
      <c r="AH118" s="76">
        <v>117</v>
      </c>
      <c r="AI118" s="78">
        <f t="shared" si="26"/>
        <v>0.46230158730158732</v>
      </c>
      <c r="AJ118" s="77">
        <f t="shared" si="27"/>
        <v>-9.4636981567699813E-2</v>
      </c>
    </row>
    <row r="119" spans="1:36" x14ac:dyDescent="0.2">
      <c r="A119" s="3">
        <v>43950</v>
      </c>
      <c r="B119" s="4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  <c r="T119" s="1">
        <f>$Q$2*B119 +$Q$3</f>
        <v>84.562399504001377</v>
      </c>
      <c r="U119" s="78">
        <f t="shared" si="20"/>
        <v>0.19260984658786576</v>
      </c>
      <c r="V119" s="1">
        <f>C119 - T119</f>
        <v>-13.65706550400138</v>
      </c>
      <c r="W119" s="1">
        <v>-0.1989327390768949</v>
      </c>
      <c r="X119" s="1">
        <f t="shared" si="21"/>
        <v>-2.0013320355182645E-2</v>
      </c>
      <c r="Y119" s="76">
        <v>118</v>
      </c>
      <c r="Z119" s="78">
        <f t="shared" si="22"/>
        <v>0.46626984126984128</v>
      </c>
      <c r="AA119" s="77">
        <f t="shared" si="23"/>
        <v>-8.4649955845010449E-2</v>
      </c>
      <c r="AC119" s="1">
        <f>$R$2*B119 +$R$3</f>
        <v>157.94576114335288</v>
      </c>
      <c r="AD119" s="78">
        <f t="shared" si="24"/>
        <v>9.4758634234054354E-2</v>
      </c>
      <c r="AE119" s="1">
        <f>E119 - AC119</f>
        <v>-13.67125514335288</v>
      </c>
      <c r="AF119" s="1">
        <v>3.3570398964442631</v>
      </c>
      <c r="AG119" s="1">
        <f t="shared" si="25"/>
        <v>0.19684359359125472</v>
      </c>
      <c r="AH119" s="76">
        <v>118</v>
      </c>
      <c r="AI119" s="78">
        <f t="shared" si="26"/>
        <v>0.46626984126984128</v>
      </c>
      <c r="AJ119" s="77">
        <f t="shared" si="27"/>
        <v>-8.4649955845010449E-2</v>
      </c>
    </row>
    <row r="120" spans="1:36" x14ac:dyDescent="0.2">
      <c r="A120" s="3">
        <v>43951</v>
      </c>
      <c r="B120" s="4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  <c r="T120" s="1">
        <f>$Q$2*B120 +$Q$3</f>
        <v>84.80611243677059</v>
      </c>
      <c r="U120" s="78">
        <f t="shared" si="20"/>
        <v>0.17133647395690108</v>
      </c>
      <c r="V120" s="1">
        <f>C120 - T120</f>
        <v>-12.404958436770585</v>
      </c>
      <c r="W120" s="1">
        <v>-0.17466410015207146</v>
      </c>
      <c r="X120" s="1">
        <f t="shared" si="21"/>
        <v>-1.7571811493240764E-2</v>
      </c>
      <c r="Y120" s="76">
        <v>119</v>
      </c>
      <c r="Z120" s="78">
        <f t="shared" si="22"/>
        <v>0.47023809523809523</v>
      </c>
      <c r="AA120" s="77">
        <f t="shared" si="23"/>
        <v>-7.4671366245484247E-2</v>
      </c>
      <c r="AC120" s="1">
        <f>$R$2*B120 +$R$3</f>
        <v>157.91437188605832</v>
      </c>
      <c r="AD120" s="78">
        <f t="shared" si="24"/>
        <v>0.12740058433771534</v>
      </c>
      <c r="AE120" s="1">
        <f>E120 - AC120</f>
        <v>-17.844928886058312</v>
      </c>
      <c r="AF120" s="1">
        <v>3.5156526391496925</v>
      </c>
      <c r="AG120" s="1">
        <f t="shared" si="25"/>
        <v>0.20614401992713835</v>
      </c>
      <c r="AH120" s="76">
        <v>119</v>
      </c>
      <c r="AI120" s="78">
        <f t="shared" si="26"/>
        <v>0.47023809523809523</v>
      </c>
      <c r="AJ120" s="77">
        <f t="shared" si="27"/>
        <v>-7.4671366245484247E-2</v>
      </c>
    </row>
    <row r="121" spans="1:36" x14ac:dyDescent="0.2">
      <c r="A121" s="3">
        <v>43952</v>
      </c>
      <c r="B121" s="4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  <c r="T121" s="1">
        <f>$Q$2*B121 +$Q$3</f>
        <v>85.049825369539789</v>
      </c>
      <c r="U121" s="78">
        <f t="shared" si="20"/>
        <v>0.19392402979877368</v>
      </c>
      <c r="V121" s="1">
        <f>C121 - T121</f>
        <v>-13.814283369539794</v>
      </c>
      <c r="W121" s="1">
        <v>-9.807394076926812E-2</v>
      </c>
      <c r="X121" s="1">
        <f t="shared" si="21"/>
        <v>-9.8665770361330406E-3</v>
      </c>
      <c r="Y121" s="76">
        <v>120</v>
      </c>
      <c r="Z121" s="78">
        <f t="shared" si="22"/>
        <v>0.47420634920634919</v>
      </c>
      <c r="AA121" s="77">
        <f t="shared" si="23"/>
        <v>-6.4700206491002693E-2</v>
      </c>
      <c r="AC121" s="1">
        <f>$R$2*B121 +$R$3</f>
        <v>157.88298262876376</v>
      </c>
      <c r="AD121" s="78">
        <f t="shared" si="24"/>
        <v>0.16536496694294317</v>
      </c>
      <c r="AE121" s="1">
        <f>E121 - AC121</f>
        <v>-22.403551628763751</v>
      </c>
      <c r="AF121" s="1">
        <v>3.6539270794540073</v>
      </c>
      <c r="AG121" s="1">
        <f t="shared" si="25"/>
        <v>0.21425188833827957</v>
      </c>
      <c r="AH121" s="76">
        <v>120</v>
      </c>
      <c r="AI121" s="78">
        <f t="shared" si="26"/>
        <v>0.47420634920634919</v>
      </c>
      <c r="AJ121" s="77">
        <f t="shared" si="27"/>
        <v>-6.4700206491002693E-2</v>
      </c>
    </row>
    <row r="122" spans="1:36" x14ac:dyDescent="0.2">
      <c r="A122" s="3">
        <v>43955</v>
      </c>
      <c r="B122" s="4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  <c r="T122" s="1">
        <f>$Q$2*B122 +$Q$3</f>
        <v>85.293538302309003</v>
      </c>
      <c r="U122" s="78">
        <f t="shared" si="20"/>
        <v>0.18064050131701906</v>
      </c>
      <c r="V122" s="1">
        <f>C122 - T122</f>
        <v>-13.050092302308997</v>
      </c>
      <c r="W122" s="1">
        <v>5.9069832617140605E-2</v>
      </c>
      <c r="X122" s="1">
        <f t="shared" si="21"/>
        <v>5.9426290965382267E-3</v>
      </c>
      <c r="Y122" s="76">
        <v>121</v>
      </c>
      <c r="Z122" s="78">
        <f t="shared" si="22"/>
        <v>0.4781746031746032</v>
      </c>
      <c r="AA122" s="77">
        <f t="shared" si="23"/>
        <v>-5.4735475504070312E-2</v>
      </c>
      <c r="AC122" s="1">
        <f>$R$2*B122 +$R$3</f>
        <v>157.85159337146919</v>
      </c>
      <c r="AD122" s="78">
        <f t="shared" si="24"/>
        <v>0.18279977691406901</v>
      </c>
      <c r="AE122" s="1">
        <f>E122 - AC122</f>
        <v>-24.395706371469203</v>
      </c>
      <c r="AF122" s="1">
        <v>3.6930803818551681</v>
      </c>
      <c r="AG122" s="1">
        <f t="shared" si="25"/>
        <v>0.21654768373641381</v>
      </c>
      <c r="AH122" s="76">
        <v>121</v>
      </c>
      <c r="AI122" s="78">
        <f t="shared" si="26"/>
        <v>0.4781746031746032</v>
      </c>
      <c r="AJ122" s="77">
        <f t="shared" si="27"/>
        <v>-5.4735475504070312E-2</v>
      </c>
    </row>
    <row r="123" spans="1:36" x14ac:dyDescent="0.2">
      <c r="A123" s="3">
        <v>43956</v>
      </c>
      <c r="B123" s="4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  <c r="T123" s="1">
        <f>$Q$2*B123 +$Q$3</f>
        <v>85.537251235078202</v>
      </c>
      <c r="U123" s="78">
        <f t="shared" si="20"/>
        <v>0.16650609852564111</v>
      </c>
      <c r="V123" s="1">
        <f>C123 - T123</f>
        <v>-12.2095152350782</v>
      </c>
      <c r="W123" s="1">
        <v>0.12891740338206148</v>
      </c>
      <c r="X123" s="1">
        <f t="shared" si="21"/>
        <v>1.2969535860280748E-2</v>
      </c>
      <c r="Y123" s="76">
        <v>122</v>
      </c>
      <c r="Z123" s="78">
        <f t="shared" si="22"/>
        <v>0.48214285714285715</v>
      </c>
      <c r="AA123" s="77">
        <f t="shared" si="23"/>
        <v>-4.477617669551625E-2</v>
      </c>
      <c r="AC123" s="1">
        <f>$R$2*B123 +$R$3</f>
        <v>157.82020411417466</v>
      </c>
      <c r="AD123" s="78">
        <f t="shared" si="24"/>
        <v>0.18545809193364077</v>
      </c>
      <c r="AE123" s="1">
        <f>E123 - AC123</f>
        <v>-24.690062114174651</v>
      </c>
      <c r="AF123" s="1">
        <v>3.9667636975061384</v>
      </c>
      <c r="AG123" s="1">
        <f t="shared" si="25"/>
        <v>0.23259539511922134</v>
      </c>
      <c r="AH123" s="76">
        <v>122</v>
      </c>
      <c r="AI123" s="78">
        <f t="shared" si="26"/>
        <v>0.48214285714285715</v>
      </c>
      <c r="AJ123" s="77">
        <f t="shared" si="27"/>
        <v>-4.477617669551625E-2</v>
      </c>
    </row>
    <row r="124" spans="1:36" x14ac:dyDescent="0.2">
      <c r="A124" s="3">
        <v>43957</v>
      </c>
      <c r="B124" s="4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  <c r="T124" s="1">
        <f>$Q$2*B124 +$Q$3</f>
        <v>85.780964167847401</v>
      </c>
      <c r="U124" s="78">
        <f t="shared" si="20"/>
        <v>0.15788345182109478</v>
      </c>
      <c r="V124" s="1">
        <f>C124 - T124</f>
        <v>-11.696682167847399</v>
      </c>
      <c r="W124" s="1">
        <v>0.95671821907806986</v>
      </c>
      <c r="X124" s="1">
        <f t="shared" si="21"/>
        <v>9.6249155854842297E-2</v>
      </c>
      <c r="Y124" s="76">
        <v>123</v>
      </c>
      <c r="Z124" s="78">
        <f t="shared" si="22"/>
        <v>0.4861111111111111</v>
      </c>
      <c r="AA124" s="77">
        <f t="shared" si="23"/>
        <v>-3.4821317260347699E-2</v>
      </c>
      <c r="AC124" s="1">
        <f>$R$2*B124 +$R$3</f>
        <v>157.78881485688009</v>
      </c>
      <c r="AD124" s="78">
        <f t="shared" si="24"/>
        <v>0.20152538792854793</v>
      </c>
      <c r="AE124" s="1">
        <f>E124 - AC124</f>
        <v>-26.465068856880094</v>
      </c>
      <c r="AF124" s="1">
        <v>4.0459361006918471</v>
      </c>
      <c r="AG124" s="1">
        <f t="shared" si="25"/>
        <v>0.23723775292165258</v>
      </c>
      <c r="AH124" s="76">
        <v>123</v>
      </c>
      <c r="AI124" s="78">
        <f t="shared" si="26"/>
        <v>0.4861111111111111</v>
      </c>
      <c r="AJ124" s="77">
        <f t="shared" si="27"/>
        <v>-3.4821317260347699E-2</v>
      </c>
    </row>
    <row r="125" spans="1:36" x14ac:dyDescent="0.2">
      <c r="A125" s="3">
        <v>43958</v>
      </c>
      <c r="B125" s="4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  <c r="T125" s="1">
        <f>$Q$2*B125 +$Q$3</f>
        <v>86.024677100616614</v>
      </c>
      <c r="U125" s="78">
        <f t="shared" si="20"/>
        <v>0.14928399572931841</v>
      </c>
      <c r="V125" s="1">
        <f>C125 - T125</f>
        <v>-11.17400710061662</v>
      </c>
      <c r="W125" s="1">
        <v>1.0115537653863385</v>
      </c>
      <c r="X125" s="1">
        <f t="shared" si="21"/>
        <v>0.10176580113007939</v>
      </c>
      <c r="Y125" s="76">
        <v>124</v>
      </c>
      <c r="Z125" s="78">
        <f t="shared" si="22"/>
        <v>0.49007936507936506</v>
      </c>
      <c r="AA125" s="77">
        <f t="shared" si="23"/>
        <v>-2.4869907480456668E-2</v>
      </c>
      <c r="AC125" s="1">
        <f>$R$2*B125 +$R$3</f>
        <v>157.75742559958553</v>
      </c>
      <c r="AD125" s="78">
        <f t="shared" si="24"/>
        <v>0.20354804980101218</v>
      </c>
      <c r="AE125" s="1">
        <f>E125 - AC125</f>
        <v>-26.68046059958553</v>
      </c>
      <c r="AF125" s="1">
        <v>4.0473273579864042</v>
      </c>
      <c r="AG125" s="1">
        <f t="shared" si="25"/>
        <v>0.2373193307681836</v>
      </c>
      <c r="AH125" s="76">
        <v>124</v>
      </c>
      <c r="AI125" s="78">
        <f t="shared" si="26"/>
        <v>0.49007936507936506</v>
      </c>
      <c r="AJ125" s="77">
        <f t="shared" si="27"/>
        <v>-2.4869907480456668E-2</v>
      </c>
    </row>
    <row r="126" spans="1:36" x14ac:dyDescent="0.2">
      <c r="A126" s="3">
        <v>43959</v>
      </c>
      <c r="B126" s="4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  <c r="T126" s="1">
        <f>$Q$2*B126 +$Q$3</f>
        <v>86.268390033385828</v>
      </c>
      <c r="U126" s="78">
        <f t="shared" si="20"/>
        <v>0.11660308110264384</v>
      </c>
      <c r="V126" s="1">
        <f>C126 - T126</f>
        <v>-9.0087160333858236</v>
      </c>
      <c r="W126" s="1">
        <v>1.1289489670787418</v>
      </c>
      <c r="X126" s="1">
        <f t="shared" si="21"/>
        <v>0.11357616372063585</v>
      </c>
      <c r="Y126" s="76">
        <v>125</v>
      </c>
      <c r="Z126" s="78">
        <f t="shared" si="22"/>
        <v>0.49404761904761907</v>
      </c>
      <c r="AA126" s="77">
        <f t="shared" si="23"/>
        <v>-1.4920960032900372E-2</v>
      </c>
      <c r="AC126" s="1">
        <f>$R$2*B126 +$R$3</f>
        <v>157.72603634229097</v>
      </c>
      <c r="AD126" s="78">
        <f t="shared" si="24"/>
        <v>0.16709758417671408</v>
      </c>
      <c r="AE126" s="1">
        <f>E126 - AC126</f>
        <v>-22.582207342290957</v>
      </c>
      <c r="AF126" s="1">
        <v>4.6884321537388303</v>
      </c>
      <c r="AG126" s="1">
        <f t="shared" si="25"/>
        <v>0.27491119019117227</v>
      </c>
      <c r="AH126" s="76">
        <v>125</v>
      </c>
      <c r="AI126" s="78">
        <f t="shared" si="26"/>
        <v>0.49404761904761907</v>
      </c>
      <c r="AJ126" s="77">
        <f t="shared" si="27"/>
        <v>-1.4920960032900372E-2</v>
      </c>
    </row>
    <row r="127" spans="1:36" x14ac:dyDescent="0.2">
      <c r="A127" s="3">
        <v>43962</v>
      </c>
      <c r="B127" s="4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  <c r="T127" s="1">
        <f>$Q$2*B127 +$Q$3</f>
        <v>86.512102966155027</v>
      </c>
      <c r="U127" s="78">
        <f t="shared" si="20"/>
        <v>0.10241086803838323</v>
      </c>
      <c r="V127" s="1">
        <f>C127 - T127</f>
        <v>-8.0367309661550337</v>
      </c>
      <c r="W127" s="1">
        <v>1.3505759586168011</v>
      </c>
      <c r="X127" s="1">
        <f t="shared" si="21"/>
        <v>0.13587260422403036</v>
      </c>
      <c r="Y127" s="76">
        <v>126</v>
      </c>
      <c r="Z127" s="78">
        <f t="shared" si="22"/>
        <v>0.49801587301587302</v>
      </c>
      <c r="AA127" s="77">
        <f t="shared" si="23"/>
        <v>-4.9734893024984917E-3</v>
      </c>
      <c r="AC127" s="1">
        <f>$R$2*B127 +$R$3</f>
        <v>157.69464708499643</v>
      </c>
      <c r="AD127" s="78">
        <f t="shared" si="24"/>
        <v>0.18971944214671316</v>
      </c>
      <c r="AE127" s="1">
        <f>E127 - AC127</f>
        <v>-25.146887084996422</v>
      </c>
      <c r="AF127" s="1">
        <v>4.8080295356866714</v>
      </c>
      <c r="AG127" s="1">
        <f t="shared" si="25"/>
        <v>0.28192390948344365</v>
      </c>
      <c r="AH127" s="76">
        <v>126</v>
      </c>
      <c r="AI127" s="78">
        <f t="shared" si="26"/>
        <v>0.49801587301587302</v>
      </c>
      <c r="AJ127" s="77">
        <f t="shared" si="27"/>
        <v>-4.9734893024984917E-3</v>
      </c>
    </row>
    <row r="128" spans="1:36" x14ac:dyDescent="0.2">
      <c r="A128" s="3">
        <v>43963</v>
      </c>
      <c r="B128" s="4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  <c r="T128" s="1">
        <f>$Q$2*B128 +$Q$3</f>
        <v>86.755815898924226</v>
      </c>
      <c r="U128" s="78">
        <f t="shared" si="20"/>
        <v>0.1182966224140606</v>
      </c>
      <c r="V128" s="1">
        <f>C128 - T128</f>
        <v>-9.1772788989242287</v>
      </c>
      <c r="W128" s="1">
        <v>1.4700695049250925</v>
      </c>
      <c r="X128" s="1">
        <f t="shared" si="21"/>
        <v>0.14789406752736137</v>
      </c>
      <c r="Y128" s="76">
        <v>127</v>
      </c>
      <c r="Z128" s="78">
        <f t="shared" si="22"/>
        <v>0.50198412698412698</v>
      </c>
      <c r="AA128" s="77">
        <f>_xlfn.NORM.S.INV(Z128)</f>
        <v>4.9734893024984917E-3</v>
      </c>
      <c r="AC128" s="1">
        <f>$R$2*B128 +$R$3</f>
        <v>157.66325782770187</v>
      </c>
      <c r="AD128" s="78">
        <f t="shared" si="24"/>
        <v>0.25185161851717763</v>
      </c>
      <c r="AE128" s="1">
        <f>E128 - AC128</f>
        <v>-31.719211827701869</v>
      </c>
      <c r="AF128" s="1">
        <v>4.9057158036001169</v>
      </c>
      <c r="AG128" s="1">
        <f t="shared" si="25"/>
        <v>0.28765184737329952</v>
      </c>
      <c r="AH128" s="76">
        <v>127</v>
      </c>
      <c r="AI128" s="78">
        <f t="shared" si="26"/>
        <v>0.50198412698412698</v>
      </c>
      <c r="AJ128" s="77">
        <f t="shared" si="27"/>
        <v>4.9734893024984917E-3</v>
      </c>
    </row>
    <row r="129" spans="1:36" x14ac:dyDescent="0.2">
      <c r="A129" s="3">
        <v>43964</v>
      </c>
      <c r="B129" s="4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  <c r="T129" s="1">
        <f>$Q$2*B129 +$Q$3</f>
        <v>86.999528831693439</v>
      </c>
      <c r="U129" s="78">
        <f t="shared" si="20"/>
        <v>0.13514385973540385</v>
      </c>
      <c r="V129" s="1">
        <f>C129 - T129</f>
        <v>-10.357675831693442</v>
      </c>
      <c r="W129" s="1">
        <v>1.6982388241552258</v>
      </c>
      <c r="X129" s="1">
        <f t="shared" si="21"/>
        <v>0.17084868878359522</v>
      </c>
      <c r="Y129" s="76">
        <v>128</v>
      </c>
      <c r="Z129" s="78">
        <f t="shared" si="22"/>
        <v>0.50595238095238093</v>
      </c>
      <c r="AA129" s="77">
        <f t="shared" si="23"/>
        <v>1.4920960032900372E-2</v>
      </c>
      <c r="AC129" s="1">
        <f>$R$2*B129 +$R$3</f>
        <v>157.63186857040731</v>
      </c>
      <c r="AD129" s="78">
        <f t="shared" si="24"/>
        <v>0.29862519353435923</v>
      </c>
      <c r="AE129" s="1">
        <f>E129 - AC129</f>
        <v>-36.248216570407308</v>
      </c>
      <c r="AF129" s="1">
        <v>5.3853742783921064</v>
      </c>
      <c r="AG129" s="1">
        <f t="shared" si="25"/>
        <v>0.31577713059515317</v>
      </c>
      <c r="AH129" s="76">
        <v>128</v>
      </c>
      <c r="AI129" s="78">
        <f t="shared" si="26"/>
        <v>0.50595238095238093</v>
      </c>
      <c r="AJ129" s="77">
        <f t="shared" si="27"/>
        <v>1.4920960032900372E-2</v>
      </c>
    </row>
    <row r="130" spans="1:36" x14ac:dyDescent="0.2">
      <c r="A130" s="3">
        <v>43965</v>
      </c>
      <c r="B130" s="4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  <c r="T130" s="1">
        <f>$Q$2*B130 +$Q$3</f>
        <v>87.243241764462638</v>
      </c>
      <c r="U130" s="78">
        <f t="shared" si="20"/>
        <v>0.13137340027894556</v>
      </c>
      <c r="V130" s="1">
        <f>C130 - T130</f>
        <v>-10.130555764462642</v>
      </c>
      <c r="W130" s="1">
        <v>1.7036960846164817</v>
      </c>
      <c r="X130" s="1">
        <f t="shared" si="21"/>
        <v>0.17139770802688095</v>
      </c>
      <c r="Y130" s="76">
        <v>129</v>
      </c>
      <c r="Z130" s="78">
        <f t="shared" si="22"/>
        <v>0.50992063492063489</v>
      </c>
      <c r="AA130" s="77">
        <f t="shared" si="23"/>
        <v>2.4869907480456525E-2</v>
      </c>
      <c r="AC130" s="1">
        <f>$R$2*B130 +$R$3</f>
        <v>157.60047931311277</v>
      </c>
      <c r="AD130" s="78">
        <f t="shared" si="24"/>
        <v>0.24747427250931472</v>
      </c>
      <c r="AE130" s="1">
        <f>E130 - AC130</f>
        <v>-31.264824313112769</v>
      </c>
      <c r="AF130" s="1">
        <v>6.5631595861026994</v>
      </c>
      <c r="AG130" s="1">
        <f t="shared" si="25"/>
        <v>0.38483782084619866</v>
      </c>
      <c r="AH130" s="76">
        <v>129</v>
      </c>
      <c r="AI130" s="78">
        <f t="shared" si="26"/>
        <v>0.50992063492063489</v>
      </c>
      <c r="AJ130" s="77">
        <f t="shared" si="27"/>
        <v>2.4869907480456525E-2</v>
      </c>
    </row>
    <row r="131" spans="1:36" x14ac:dyDescent="0.2">
      <c r="A131" s="3">
        <v>43966</v>
      </c>
      <c r="B131" s="4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  <c r="T131" s="1">
        <f>$Q$2*B131 +$Q$3</f>
        <v>87.486954697231852</v>
      </c>
      <c r="U131" s="78">
        <f t="shared" ref="U131:U194" si="28">(ABS(C131 - T131) / C131)</f>
        <v>0.14128118872013137</v>
      </c>
      <c r="V131" s="1">
        <f>C131 - T131</f>
        <v>-10.830162697231856</v>
      </c>
      <c r="W131" s="1">
        <v>1.8487774376942809</v>
      </c>
      <c r="X131" s="1">
        <f t="shared" ref="X131:X194" si="29">STANDARDIZE(W131,$Q$8,$Q$9)</f>
        <v>0.18599339303168155</v>
      </c>
      <c r="Y131" s="76">
        <v>130</v>
      </c>
      <c r="Z131" s="78">
        <f t="shared" ref="Z131:Z194" si="30">(Y131 - 0.5) / 252</f>
        <v>0.51388888888888884</v>
      </c>
      <c r="AA131" s="77">
        <f t="shared" ref="AA131:AA194" si="31">_xlfn.NORM.S.INV(Z131)</f>
        <v>3.482131726034756E-2</v>
      </c>
      <c r="AC131" s="1">
        <f>$R$2*B131 +$R$3</f>
        <v>157.56909005581821</v>
      </c>
      <c r="AD131" s="78">
        <f t="shared" ref="AD131:AD194" si="32">(ABS(E131 - AC131) / E131)</f>
        <v>0.26353587811333612</v>
      </c>
      <c r="AE131" s="1">
        <f>E131 - AC131</f>
        <v>-32.864210055818205</v>
      </c>
      <c r="AF131" s="1">
        <v>6.808726615280932</v>
      </c>
      <c r="AG131" s="1">
        <f t="shared" ref="AG131:AG194" si="33">STANDARDIZE(AF131,$R$8,$R$9)</f>
        <v>0.39923690396170525</v>
      </c>
      <c r="AH131" s="76">
        <v>130</v>
      </c>
      <c r="AI131" s="78">
        <f t="shared" ref="AI131:AI194" si="34">(AH131 - 0.5) / 252</f>
        <v>0.51388888888888884</v>
      </c>
      <c r="AJ131" s="77">
        <f t="shared" ref="AJ131:AJ194" si="35">_xlfn.NORM.S.INV(AI131)</f>
        <v>3.482131726034756E-2</v>
      </c>
    </row>
    <row r="132" spans="1:36" x14ac:dyDescent="0.2">
      <c r="A132" s="3">
        <v>43969</v>
      </c>
      <c r="B132" s="4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  <c r="T132" s="1">
        <f>$Q$2*B132 +$Q$3</f>
        <v>87.730667630001051</v>
      </c>
      <c r="U132" s="78">
        <f t="shared" si="28"/>
        <v>0.11811635787578643</v>
      </c>
      <c r="V132" s="1">
        <f>C132 - T132</f>
        <v>-9.267753630001053</v>
      </c>
      <c r="W132" s="1">
        <v>1.9722995636939658</v>
      </c>
      <c r="X132" s="1">
        <f t="shared" si="29"/>
        <v>0.1984201453604105</v>
      </c>
      <c r="Y132" s="76">
        <v>131</v>
      </c>
      <c r="Z132" s="78">
        <f t="shared" si="30"/>
        <v>0.5178571428571429</v>
      </c>
      <c r="AA132" s="77">
        <f t="shared" si="31"/>
        <v>4.4776176695516381E-2</v>
      </c>
      <c r="AC132" s="1">
        <f>$R$2*B132 +$R$3</f>
        <v>157.53770079852364</v>
      </c>
      <c r="AD132" s="78">
        <f t="shared" si="32"/>
        <v>0.16457278267730613</v>
      </c>
      <c r="AE132" s="1">
        <f>E132 - AC132</f>
        <v>-22.262599798523638</v>
      </c>
      <c r="AF132" s="1">
        <v>7.2006785330557079</v>
      </c>
      <c r="AG132" s="1">
        <f t="shared" si="33"/>
        <v>0.4222194202229782</v>
      </c>
      <c r="AH132" s="76">
        <v>131</v>
      </c>
      <c r="AI132" s="78">
        <f t="shared" si="34"/>
        <v>0.5178571428571429</v>
      </c>
      <c r="AJ132" s="77">
        <f t="shared" si="35"/>
        <v>4.4776176695516381E-2</v>
      </c>
    </row>
    <row r="133" spans="1:36" x14ac:dyDescent="0.2">
      <c r="A133" s="3">
        <v>43970</v>
      </c>
      <c r="B133" s="4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  <c r="T133" s="1">
        <f>$Q$2*B133 +$Q$3</f>
        <v>87.97438056277025</v>
      </c>
      <c r="U133" s="78">
        <f t="shared" si="28"/>
        <v>0.12773901743058058</v>
      </c>
      <c r="V133" s="1">
        <f>C133 - T133</f>
        <v>-9.9648595627702434</v>
      </c>
      <c r="W133" s="1">
        <v>2.1780794880012451</v>
      </c>
      <c r="X133" s="1">
        <f t="shared" si="29"/>
        <v>0.21912231618928432</v>
      </c>
      <c r="Y133" s="76">
        <v>132</v>
      </c>
      <c r="Z133" s="78">
        <f t="shared" si="30"/>
        <v>0.52182539682539686</v>
      </c>
      <c r="AA133" s="77">
        <f t="shared" si="31"/>
        <v>5.4735475504070437E-2</v>
      </c>
      <c r="AC133" s="1">
        <f>$R$2*B133 +$R$3</f>
        <v>157.50631154122908</v>
      </c>
      <c r="AD133" s="78">
        <f t="shared" si="32"/>
        <v>0.2004313204875339</v>
      </c>
      <c r="AE133" s="1">
        <f>E133 - AC133</f>
        <v>-26.298212541229077</v>
      </c>
      <c r="AF133" s="1">
        <v>7.9045468433972701</v>
      </c>
      <c r="AG133" s="1">
        <f t="shared" si="33"/>
        <v>0.46349148486820113</v>
      </c>
      <c r="AH133" s="76">
        <v>132</v>
      </c>
      <c r="AI133" s="78">
        <f t="shared" si="34"/>
        <v>0.52182539682539686</v>
      </c>
      <c r="AJ133" s="77">
        <f t="shared" si="35"/>
        <v>5.4735475504070437E-2</v>
      </c>
    </row>
    <row r="134" spans="1:36" x14ac:dyDescent="0.2">
      <c r="A134" s="3">
        <v>43971</v>
      </c>
      <c r="B134" s="4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  <c r="T134" s="1">
        <f>$Q$2*B134 +$Q$3</f>
        <v>88.218093495539463</v>
      </c>
      <c r="U134" s="78">
        <f t="shared" si="28"/>
        <v>0.10928948794142782</v>
      </c>
      <c r="V134" s="1">
        <f>C134 - T134</f>
        <v>-8.6914284955394692</v>
      </c>
      <c r="W134" s="1">
        <v>2.3733466981555438</v>
      </c>
      <c r="X134" s="1">
        <f t="shared" si="29"/>
        <v>0.23876687167981667</v>
      </c>
      <c r="Y134" s="76">
        <v>133</v>
      </c>
      <c r="Z134" s="78">
        <f t="shared" si="30"/>
        <v>0.52579365079365081</v>
      </c>
      <c r="AA134" s="77">
        <f t="shared" si="31"/>
        <v>6.4700206491002693E-2</v>
      </c>
      <c r="AC134" s="1">
        <f>$R$2*B134 +$R$3</f>
        <v>157.47492228393455</v>
      </c>
      <c r="AD134" s="78">
        <f t="shared" si="32"/>
        <v>0.164194195567988</v>
      </c>
      <c r="AE134" s="1">
        <f>E134 - AC134</f>
        <v>-22.209755283934555</v>
      </c>
      <c r="AF134" s="1">
        <v>8.2910588698970002</v>
      </c>
      <c r="AG134" s="1">
        <f t="shared" si="33"/>
        <v>0.48615502733697902</v>
      </c>
      <c r="AH134" s="76">
        <v>133</v>
      </c>
      <c r="AI134" s="78">
        <f t="shared" si="34"/>
        <v>0.52579365079365081</v>
      </c>
      <c r="AJ134" s="77">
        <f t="shared" si="35"/>
        <v>6.4700206491002693E-2</v>
      </c>
    </row>
    <row r="135" spans="1:36" x14ac:dyDescent="0.2">
      <c r="A135" s="3">
        <v>43972</v>
      </c>
      <c r="B135" s="4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  <c r="T135" s="1">
        <f>$Q$2*B135 +$Q$3</f>
        <v>88.461806428308677</v>
      </c>
      <c r="U135" s="78">
        <f t="shared" si="28"/>
        <v>0.12070948036132532</v>
      </c>
      <c r="V135" s="1">
        <f>C135 - T135</f>
        <v>-9.5280524283086834</v>
      </c>
      <c r="W135" s="1">
        <v>2.44002628630885</v>
      </c>
      <c r="X135" s="1">
        <f t="shared" si="29"/>
        <v>0.24547506845554978</v>
      </c>
      <c r="Y135" s="76">
        <v>134</v>
      </c>
      <c r="Z135" s="78">
        <f t="shared" si="30"/>
        <v>0.52976190476190477</v>
      </c>
      <c r="AA135" s="77">
        <f t="shared" si="31"/>
        <v>7.4671366245484247E-2</v>
      </c>
      <c r="AC135" s="1">
        <f>$R$2*B135 +$R$3</f>
        <v>157.44353302663998</v>
      </c>
      <c r="AD135" s="78">
        <f t="shared" si="32"/>
        <v>0.14992933670892533</v>
      </c>
      <c r="AE135" s="1">
        <f>E135 - AC135</f>
        <v>-20.527700026639991</v>
      </c>
      <c r="AF135" s="1">
        <v>8.3704374189737791</v>
      </c>
      <c r="AG135" s="1">
        <f t="shared" si="33"/>
        <v>0.49080947272229697</v>
      </c>
      <c r="AH135" s="76">
        <v>134</v>
      </c>
      <c r="AI135" s="78">
        <f t="shared" si="34"/>
        <v>0.52976190476190477</v>
      </c>
      <c r="AJ135" s="77">
        <f t="shared" si="35"/>
        <v>7.4671366245484247E-2</v>
      </c>
    </row>
    <row r="136" spans="1:36" x14ac:dyDescent="0.2">
      <c r="A136" s="3">
        <v>43973</v>
      </c>
      <c r="B136" s="4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  <c r="T136" s="1">
        <f>$Q$2*B136 +$Q$3</f>
        <v>88.705519361077876</v>
      </c>
      <c r="U136" s="78">
        <f t="shared" si="28"/>
        <v>0.11660784818569846</v>
      </c>
      <c r="V136" s="1">
        <f>C136 - T136</f>
        <v>-9.2635563610778746</v>
      </c>
      <c r="W136" s="1">
        <v>2.6700270930783887</v>
      </c>
      <c r="X136" s="1">
        <f t="shared" si="29"/>
        <v>0.26861394368135505</v>
      </c>
      <c r="Y136" s="76">
        <v>135</v>
      </c>
      <c r="Z136" s="78">
        <f t="shared" si="30"/>
        <v>0.53373015873015872</v>
      </c>
      <c r="AA136" s="77">
        <f t="shared" si="31"/>
        <v>8.4649955845010449E-2</v>
      </c>
      <c r="AC136" s="1">
        <f>$R$2*B136 +$R$3</f>
        <v>157.41214376934542</v>
      </c>
      <c r="AD136" s="78">
        <f t="shared" si="32"/>
        <v>0.13739197014766744</v>
      </c>
      <c r="AE136" s="1">
        <f>E136 - AC136</f>
        <v>-19.014697769345418</v>
      </c>
      <c r="AF136" s="1">
        <v>8.9704281271915249</v>
      </c>
      <c r="AG136" s="1">
        <f t="shared" si="33"/>
        <v>0.52599056403194744</v>
      </c>
      <c r="AH136" s="76">
        <v>135</v>
      </c>
      <c r="AI136" s="78">
        <f t="shared" si="34"/>
        <v>0.53373015873015872</v>
      </c>
      <c r="AJ136" s="77">
        <f t="shared" si="35"/>
        <v>8.4649955845010449E-2</v>
      </c>
    </row>
    <row r="137" spans="1:36" x14ac:dyDescent="0.2">
      <c r="A137" s="3">
        <v>43977</v>
      </c>
      <c r="B137" s="4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  <c r="T137" s="1">
        <f>$Q$2*B137 +$Q$3</f>
        <v>88.949232293847075</v>
      </c>
      <c r="U137" s="78">
        <f t="shared" si="28"/>
        <v>0.12731151605541274</v>
      </c>
      <c r="V137" s="1">
        <f>C137 - T137</f>
        <v>-10.045370293847071</v>
      </c>
      <c r="W137" s="1">
        <v>3.0235570258476088</v>
      </c>
      <c r="X137" s="1">
        <f t="shared" si="29"/>
        <v>0.30418027546005605</v>
      </c>
      <c r="Y137" s="76">
        <v>136</v>
      </c>
      <c r="Z137" s="78">
        <f t="shared" si="30"/>
        <v>0.53769841269841268</v>
      </c>
      <c r="AA137" s="77">
        <f t="shared" si="31"/>
        <v>9.4636981567699813E-2</v>
      </c>
      <c r="AC137" s="1">
        <f>$R$2*B137 +$R$3</f>
        <v>157.38075451205086</v>
      </c>
      <c r="AD137" s="78">
        <f t="shared" si="32"/>
        <v>9.1973550054912867E-2</v>
      </c>
      <c r="AE137" s="1">
        <f>E137 - AC137</f>
        <v>-13.255693512050868</v>
      </c>
      <c r="AF137" s="1">
        <v>9.1242716444591565</v>
      </c>
      <c r="AG137" s="1">
        <f t="shared" si="33"/>
        <v>0.53501134177776888</v>
      </c>
      <c r="AH137" s="76">
        <v>136</v>
      </c>
      <c r="AI137" s="78">
        <f t="shared" si="34"/>
        <v>0.53769841269841268</v>
      </c>
      <c r="AJ137" s="77">
        <f t="shared" si="35"/>
        <v>9.4636981567699813E-2</v>
      </c>
    </row>
    <row r="138" spans="1:36" x14ac:dyDescent="0.2">
      <c r="A138" s="3">
        <v>43978</v>
      </c>
      <c r="B138" s="4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  <c r="T138" s="1">
        <f>$Q$2*B138 +$Q$3</f>
        <v>89.192945226616288</v>
      </c>
      <c r="U138" s="78">
        <f t="shared" si="28"/>
        <v>0.1254965050079318</v>
      </c>
      <c r="V138" s="1">
        <f>C138 - T138</f>
        <v>-9.9453022266162918</v>
      </c>
      <c r="W138" s="1">
        <v>3.2559526309247531</v>
      </c>
      <c r="X138" s="1">
        <f t="shared" si="29"/>
        <v>0.32756007566351231</v>
      </c>
      <c r="Y138" s="76">
        <v>137</v>
      </c>
      <c r="Z138" s="78">
        <f t="shared" si="30"/>
        <v>0.54166666666666663</v>
      </c>
      <c r="AA138" s="77">
        <f t="shared" si="31"/>
        <v>0.10463345561407525</v>
      </c>
      <c r="AC138" s="1">
        <f>$R$2*B138 +$R$3</f>
        <v>157.34936525475632</v>
      </c>
      <c r="AD138" s="78">
        <f t="shared" si="32"/>
        <v>6.4937657917364652E-2</v>
      </c>
      <c r="AE138" s="1">
        <f>E138 - AC138</f>
        <v>-9.5948332547563098</v>
      </c>
      <c r="AF138" s="1">
        <v>9.1581569548007167</v>
      </c>
      <c r="AG138" s="1">
        <f t="shared" si="33"/>
        <v>0.53699824287616005</v>
      </c>
      <c r="AH138" s="76">
        <v>137</v>
      </c>
      <c r="AI138" s="78">
        <f t="shared" si="34"/>
        <v>0.54166666666666663</v>
      </c>
      <c r="AJ138" s="77">
        <f t="shared" si="35"/>
        <v>0.10463345561407525</v>
      </c>
    </row>
    <row r="139" spans="1:36" x14ac:dyDescent="0.2">
      <c r="A139" s="3">
        <v>43979</v>
      </c>
      <c r="B139" s="4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  <c r="T139" s="1">
        <f>$Q$2*B139 +$Q$3</f>
        <v>89.436658159385487</v>
      </c>
      <c r="U139" s="78">
        <f t="shared" si="28"/>
        <v>0.12807531404254352</v>
      </c>
      <c r="V139" s="1">
        <f>C139 - T139</f>
        <v>-10.154134159385492</v>
      </c>
      <c r="W139" s="1">
        <v>3.4975306224628326</v>
      </c>
      <c r="X139" s="1">
        <f t="shared" si="29"/>
        <v>0.35186365564660904</v>
      </c>
      <c r="Y139" s="76">
        <v>138</v>
      </c>
      <c r="Z139" s="78">
        <f t="shared" si="30"/>
        <v>0.54563492063492058</v>
      </c>
      <c r="AA139" s="77">
        <f t="shared" si="31"/>
        <v>0.1146403968396903</v>
      </c>
      <c r="AC139" s="1">
        <f>$R$2*B139 +$R$3</f>
        <v>157.31797599746176</v>
      </c>
      <c r="AD139" s="78">
        <f t="shared" si="32"/>
        <v>7.2157166996793254E-2</v>
      </c>
      <c r="AE139" s="1">
        <f>E139 - AC139</f>
        <v>-10.587644997461751</v>
      </c>
      <c r="AF139" s="1">
        <v>9.1806652704517262</v>
      </c>
      <c r="AG139" s="1">
        <f t="shared" si="33"/>
        <v>0.53831804182854182</v>
      </c>
      <c r="AH139" s="76">
        <v>138</v>
      </c>
      <c r="AI139" s="78">
        <f t="shared" si="34"/>
        <v>0.54563492063492058</v>
      </c>
      <c r="AJ139" s="77">
        <f t="shared" si="35"/>
        <v>0.1146403968396903</v>
      </c>
    </row>
    <row r="140" spans="1:36" x14ac:dyDescent="0.2">
      <c r="A140" s="3">
        <v>43980</v>
      </c>
      <c r="B140" s="4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  <c r="T140" s="1">
        <f>$Q$2*B140 +$Q$3</f>
        <v>89.680371092154701</v>
      </c>
      <c r="U140" s="78">
        <f t="shared" si="28"/>
        <v>0.13225216272657092</v>
      </c>
      <c r="V140" s="1">
        <f>C140 - T140</f>
        <v>-10.475072092154704</v>
      </c>
      <c r="W140" s="1">
        <v>3.7343280173856783</v>
      </c>
      <c r="X140" s="1">
        <f t="shared" si="29"/>
        <v>0.37568629110547358</v>
      </c>
      <c r="Y140" s="76">
        <v>139</v>
      </c>
      <c r="Z140" s="78">
        <f t="shared" si="30"/>
        <v>0.54960317460317465</v>
      </c>
      <c r="AA140" s="77">
        <f t="shared" si="31"/>
        <v>0.12465883150000014</v>
      </c>
      <c r="AC140" s="1">
        <f>$R$2*B140 +$R$3</f>
        <v>157.28658674016719</v>
      </c>
      <c r="AD140" s="78">
        <f t="shared" si="32"/>
        <v>8.4511050901100324E-2</v>
      </c>
      <c r="AE140" s="1">
        <f>E140 - AC140</f>
        <v>-12.256633740167189</v>
      </c>
      <c r="AF140" s="1">
        <v>9.2434437850408244</v>
      </c>
      <c r="AG140" s="1">
        <f t="shared" si="33"/>
        <v>0.54199912659167737</v>
      </c>
      <c r="AH140" s="76">
        <v>139</v>
      </c>
      <c r="AI140" s="78">
        <f t="shared" si="34"/>
        <v>0.54960317460317465</v>
      </c>
      <c r="AJ140" s="77">
        <f t="shared" si="35"/>
        <v>0.12465883150000014</v>
      </c>
    </row>
    <row r="141" spans="1:36" x14ac:dyDescent="0.2">
      <c r="A141" s="3">
        <v>43983</v>
      </c>
      <c r="B141" s="4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  <c r="T141" s="1">
        <f>$Q$2*B141 +$Q$3</f>
        <v>89.9240840249239</v>
      </c>
      <c r="U141" s="78">
        <f t="shared" si="28"/>
        <v>0.12153657931992065</v>
      </c>
      <c r="V141" s="1">
        <f>C141 - T141</f>
        <v>-9.7447250249238948</v>
      </c>
      <c r="W141" s="1">
        <v>3.8375227056883787</v>
      </c>
      <c r="X141" s="1">
        <f t="shared" si="29"/>
        <v>0.38606803302255582</v>
      </c>
      <c r="Y141" s="76">
        <v>140</v>
      </c>
      <c r="Z141" s="78">
        <f t="shared" si="30"/>
        <v>0.5535714285714286</v>
      </c>
      <c r="AA141" s="77">
        <f t="shared" si="31"/>
        <v>0.13468979400891973</v>
      </c>
      <c r="AC141" s="1">
        <f>$R$2*B141 +$R$3</f>
        <v>157.25519748287263</v>
      </c>
      <c r="AD141" s="78">
        <f t="shared" si="32"/>
        <v>8.1846866846778429E-2</v>
      </c>
      <c r="AE141" s="1">
        <f>E141 - AC141</f>
        <v>-11.897104482872635</v>
      </c>
      <c r="AF141" s="1">
        <v>9.7872323844860887</v>
      </c>
      <c r="AG141" s="1">
        <f t="shared" si="33"/>
        <v>0.57388474766580877</v>
      </c>
      <c r="AH141" s="76">
        <v>140</v>
      </c>
      <c r="AI141" s="78">
        <f t="shared" si="34"/>
        <v>0.5535714285714286</v>
      </c>
      <c r="AJ141" s="77">
        <f t="shared" si="35"/>
        <v>0.13468979400891973</v>
      </c>
    </row>
    <row r="142" spans="1:36" x14ac:dyDescent="0.2">
      <c r="A142" s="3">
        <v>43984</v>
      </c>
      <c r="B142" s="4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  <c r="T142" s="1">
        <f>$Q$2*B142 +$Q$3</f>
        <v>90.167796957693099</v>
      </c>
      <c r="U142" s="78">
        <f t="shared" si="28"/>
        <v>0.11939400233348017</v>
      </c>
      <c r="V142" s="1">
        <f>C142 - T142</f>
        <v>-9.6172519576930995</v>
      </c>
      <c r="W142" s="1">
        <v>4.0370513361512792</v>
      </c>
      <c r="X142" s="1">
        <f t="shared" si="29"/>
        <v>0.40614130210844634</v>
      </c>
      <c r="Y142" s="76">
        <v>141</v>
      </c>
      <c r="Z142" s="78">
        <f t="shared" si="30"/>
        <v>0.55753968253968256</v>
      </c>
      <c r="AA142" s="77">
        <f t="shared" si="31"/>
        <v>0.14473432771256409</v>
      </c>
      <c r="AC142" s="1">
        <f>$R$2*B142 +$R$3</f>
        <v>157.2238082255781</v>
      </c>
      <c r="AD142" s="78">
        <f t="shared" si="32"/>
        <v>6.5809232940843052E-2</v>
      </c>
      <c r="AE142" s="1">
        <f>E142 - AC142</f>
        <v>-9.7079082255781088</v>
      </c>
      <c r="AF142" s="1">
        <v>9.8116708221594422</v>
      </c>
      <c r="AG142" s="1">
        <f t="shared" si="33"/>
        <v>0.57531772136936066</v>
      </c>
      <c r="AH142" s="76">
        <v>141</v>
      </c>
      <c r="AI142" s="78">
        <f t="shared" si="34"/>
        <v>0.55753968253968256</v>
      </c>
      <c r="AJ142" s="77">
        <f t="shared" si="35"/>
        <v>0.14473432771256409</v>
      </c>
    </row>
    <row r="143" spans="1:36" x14ac:dyDescent="0.2">
      <c r="A143" s="3">
        <v>43985</v>
      </c>
      <c r="B143" s="4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  <c r="T143" s="1">
        <f>$Q$2*B143 +$Q$3</f>
        <v>90.411509890462312</v>
      </c>
      <c r="U143" s="78">
        <f t="shared" si="28"/>
        <v>0.11627444274824277</v>
      </c>
      <c r="V143" s="1">
        <f>C143 - T143</f>
        <v>-9.417529890462319</v>
      </c>
      <c r="W143" s="1">
        <v>4.156786772919169</v>
      </c>
      <c r="X143" s="1">
        <f t="shared" si="29"/>
        <v>0.41818710042712609</v>
      </c>
      <c r="Y143" s="76">
        <v>142</v>
      </c>
      <c r="Z143" s="78">
        <f t="shared" si="30"/>
        <v>0.56150793650793651</v>
      </c>
      <c r="AA143" s="77">
        <f t="shared" si="31"/>
        <v>0.15479348567971193</v>
      </c>
      <c r="AC143" s="1">
        <f>$R$2*B143 +$R$3</f>
        <v>157.19241896828353</v>
      </c>
      <c r="AD143" s="78">
        <f t="shared" si="32"/>
        <v>3.0852475963656464E-2</v>
      </c>
      <c r="AE143" s="1">
        <f>E143 - AC143</f>
        <v>-4.7046259682835228</v>
      </c>
      <c r="AF143" s="1">
        <v>9.8914951298700657</v>
      </c>
      <c r="AG143" s="1">
        <f t="shared" si="33"/>
        <v>0.57999830428478449</v>
      </c>
      <c r="AH143" s="76">
        <v>142</v>
      </c>
      <c r="AI143" s="78">
        <f t="shared" si="34"/>
        <v>0.56150793650793651</v>
      </c>
      <c r="AJ143" s="77">
        <f t="shared" si="35"/>
        <v>0.15479348567971193</v>
      </c>
    </row>
    <row r="144" spans="1:36" x14ac:dyDescent="0.2">
      <c r="A144" s="3">
        <v>43986</v>
      </c>
      <c r="B144" s="4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  <c r="T144" s="1">
        <f>$Q$2*B144 +$Q$3</f>
        <v>90.655222823231526</v>
      </c>
      <c r="U144" s="78">
        <f t="shared" si="28"/>
        <v>0.12900663829154096</v>
      </c>
      <c r="V144" s="1">
        <f>C144 - T144</f>
        <v>-10.358774823231528</v>
      </c>
      <c r="W144" s="1">
        <v>4.3356908156933116</v>
      </c>
      <c r="X144" s="1">
        <f t="shared" si="29"/>
        <v>0.43618546478630393</v>
      </c>
      <c r="Y144" s="76">
        <v>143</v>
      </c>
      <c r="Z144" s="78">
        <f t="shared" si="30"/>
        <v>0.56547619047619047</v>
      </c>
      <c r="AA144" s="77">
        <f t="shared" si="31"/>
        <v>0.16486833151060187</v>
      </c>
      <c r="AC144" s="1">
        <f>$R$2*B144 +$R$3</f>
        <v>157.16102971098897</v>
      </c>
      <c r="AD144" s="78">
        <f t="shared" si="32"/>
        <v>1.3723777606127771E-2</v>
      </c>
      <c r="AE144" s="1">
        <f>E144 - AC144</f>
        <v>-2.1276437109889628</v>
      </c>
      <c r="AF144" s="1">
        <v>9.9108501563697473</v>
      </c>
      <c r="AG144" s="1">
        <f t="shared" si="33"/>
        <v>0.58113320678453939</v>
      </c>
      <c r="AH144" s="76">
        <v>143</v>
      </c>
      <c r="AI144" s="78">
        <f t="shared" si="34"/>
        <v>0.56547619047619047</v>
      </c>
      <c r="AJ144" s="77">
        <f t="shared" si="35"/>
        <v>0.16486833151060187</v>
      </c>
    </row>
    <row r="145" spans="1:36" x14ac:dyDescent="0.2">
      <c r="A145" s="3">
        <v>43987</v>
      </c>
      <c r="B145" s="4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  <c r="T145" s="1">
        <f>$Q$2*B145 +$Q$3</f>
        <v>90.898935756000725</v>
      </c>
      <c r="U145" s="78">
        <f t="shared" si="28"/>
        <v>0.10069292828845572</v>
      </c>
      <c r="V145" s="1">
        <f>C145 - T145</f>
        <v>-8.3155617560007187</v>
      </c>
      <c r="W145" s="1">
        <v>4.4228731603091802</v>
      </c>
      <c r="X145" s="1">
        <f t="shared" si="29"/>
        <v>0.44495630964677907</v>
      </c>
      <c r="Y145" s="76">
        <v>144</v>
      </c>
      <c r="Z145" s="78">
        <f t="shared" si="30"/>
        <v>0.56944444444444442</v>
      </c>
      <c r="AA145" s="77">
        <f t="shared" si="31"/>
        <v>0.17495994016573252</v>
      </c>
      <c r="AC145" s="1">
        <f>$R$2*B145 +$R$3</f>
        <v>157.12964045369441</v>
      </c>
      <c r="AD145" s="78">
        <f t="shared" si="32"/>
        <v>2.0771413070128492E-2</v>
      </c>
      <c r="AE145" s="1">
        <f>E145 - AC145</f>
        <v>3.3330365463056069</v>
      </c>
      <c r="AF145" s="1">
        <v>9.9695452120952837</v>
      </c>
      <c r="AG145" s="1">
        <f t="shared" si="33"/>
        <v>0.5845748536077694</v>
      </c>
      <c r="AH145" s="76">
        <v>144</v>
      </c>
      <c r="AI145" s="78">
        <f t="shared" si="34"/>
        <v>0.56944444444444442</v>
      </c>
      <c r="AJ145" s="77">
        <f t="shared" si="35"/>
        <v>0.17495994016573252</v>
      </c>
    </row>
    <row r="146" spans="1:36" x14ac:dyDescent="0.2">
      <c r="A146" s="3">
        <v>43990</v>
      </c>
      <c r="B146" s="4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  <c r="T146" s="1">
        <f>$Q$2*B146 +$Q$3</f>
        <v>91.142648688769924</v>
      </c>
      <c r="U146" s="78">
        <f t="shared" si="28"/>
        <v>9.7157208991780125E-2</v>
      </c>
      <c r="V146" s="1">
        <f>C146 - T146</f>
        <v>-8.0710086887699219</v>
      </c>
      <c r="W146" s="1">
        <v>4.6097515552320516</v>
      </c>
      <c r="X146" s="1">
        <f t="shared" si="29"/>
        <v>0.46375692136311925</v>
      </c>
      <c r="Y146" s="76">
        <v>145</v>
      </c>
      <c r="Z146" s="78">
        <f t="shared" si="30"/>
        <v>0.57341269841269837</v>
      </c>
      <c r="AA146" s="77">
        <f t="shared" si="31"/>
        <v>0.18506939881641285</v>
      </c>
      <c r="AC146" s="1">
        <f>$R$2*B146 +$R$3</f>
        <v>157.09825119639987</v>
      </c>
      <c r="AD146" s="78">
        <f t="shared" si="32"/>
        <v>3.0281454796721844E-2</v>
      </c>
      <c r="AE146" s="1">
        <f>E146 - AC146</f>
        <v>4.9057158036001169</v>
      </c>
      <c r="AF146" s="1">
        <v>9.9901098725754878</v>
      </c>
      <c r="AG146" s="1">
        <f t="shared" si="33"/>
        <v>0.58578068427847285</v>
      </c>
      <c r="AH146" s="76">
        <v>145</v>
      </c>
      <c r="AI146" s="78">
        <f t="shared" si="34"/>
        <v>0.57341269841269837</v>
      </c>
      <c r="AJ146" s="77">
        <f t="shared" si="35"/>
        <v>0.18506939881641285</v>
      </c>
    </row>
    <row r="147" spans="1:36" x14ac:dyDescent="0.2">
      <c r="A147" s="3">
        <v>43991</v>
      </c>
      <c r="B147" s="4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  <c r="T147" s="1">
        <f>$Q$2*B147 +$Q$3</f>
        <v>91.386361621539137</v>
      </c>
      <c r="U147" s="78">
        <f t="shared" si="28"/>
        <v>6.6415680311011527E-2</v>
      </c>
      <c r="V147" s="1">
        <f>C147 - T147</f>
        <v>-5.6914836215391347</v>
      </c>
      <c r="W147" s="1">
        <v>4.6991389746115573</v>
      </c>
      <c r="X147" s="1">
        <f t="shared" si="29"/>
        <v>0.47274960435771229</v>
      </c>
      <c r="Y147" s="76">
        <v>146</v>
      </c>
      <c r="Z147" s="78">
        <f t="shared" si="30"/>
        <v>0.57738095238095233</v>
      </c>
      <c r="AA147" s="77">
        <f t="shared" si="31"/>
        <v>0.19519780771888809</v>
      </c>
      <c r="AC147" s="1">
        <f>$R$2*B147 +$R$3</f>
        <v>157.06686193910531</v>
      </c>
      <c r="AD147" s="78">
        <f t="shared" si="32"/>
        <v>9.1732125675424235E-4</v>
      </c>
      <c r="AE147" s="1">
        <f>E147 - AC147</f>
        <v>0.14421306089468544</v>
      </c>
      <c r="AF147" s="1">
        <v>9.9974476126024285</v>
      </c>
      <c r="AG147" s="1">
        <f t="shared" si="33"/>
        <v>0.58621094044470767</v>
      </c>
      <c r="AH147" s="76">
        <v>146</v>
      </c>
      <c r="AI147" s="78">
        <f t="shared" si="34"/>
        <v>0.57738095238095233</v>
      </c>
      <c r="AJ147" s="77">
        <f t="shared" si="35"/>
        <v>0.19519780771888809</v>
      </c>
    </row>
    <row r="148" spans="1:36" x14ac:dyDescent="0.2">
      <c r="A148" s="3">
        <v>43992</v>
      </c>
      <c r="B148" s="4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  <c r="T148" s="1">
        <f>$Q$2*B148 +$Q$3</f>
        <v>91.630074554308337</v>
      </c>
      <c r="U148" s="78">
        <f t="shared" si="28"/>
        <v>4.2440295276784945E-2</v>
      </c>
      <c r="V148" s="1">
        <f>C148 - T148</f>
        <v>-3.7304845543083331</v>
      </c>
      <c r="W148" s="1">
        <v>4.8389400418423421</v>
      </c>
      <c r="X148" s="1">
        <f t="shared" si="29"/>
        <v>0.48681407437641466</v>
      </c>
      <c r="Y148" s="76">
        <v>147</v>
      </c>
      <c r="Z148" s="78">
        <f t="shared" si="30"/>
        <v>0.58134920634920639</v>
      </c>
      <c r="AA148" s="77">
        <f t="shared" si="31"/>
        <v>0.20534628111395706</v>
      </c>
      <c r="AC148" s="1">
        <f>$R$2*B148 +$R$3</f>
        <v>157.03547268181075</v>
      </c>
      <c r="AD148" s="78">
        <f t="shared" si="32"/>
        <v>2.4678235505740487E-2</v>
      </c>
      <c r="AE148" s="1">
        <f>E148 - AC148</f>
        <v>-3.7820246818107535</v>
      </c>
      <c r="AF148" s="1">
        <v>10.022890387164637</v>
      </c>
      <c r="AG148" s="1">
        <f t="shared" si="33"/>
        <v>0.58770280450657408</v>
      </c>
      <c r="AH148" s="76">
        <v>147</v>
      </c>
      <c r="AI148" s="78">
        <f t="shared" si="34"/>
        <v>0.58134920634920639</v>
      </c>
      <c r="AJ148" s="77">
        <f t="shared" si="35"/>
        <v>0.20534628111395706</v>
      </c>
    </row>
    <row r="149" spans="1:36" x14ac:dyDescent="0.2">
      <c r="A149" s="3">
        <v>43993</v>
      </c>
      <c r="B149" s="4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  <c r="T149" s="1">
        <f>$Q$2*B149 +$Q$3</f>
        <v>91.87378748707755</v>
      </c>
      <c r="U149" s="78">
        <f t="shared" si="28"/>
        <v>9.7924710124363587E-2</v>
      </c>
      <c r="V149" s="1">
        <f>C149 - T149</f>
        <v>-8.1942904870775521</v>
      </c>
      <c r="W149" s="1">
        <v>4.8571268401499594</v>
      </c>
      <c r="X149" s="1">
        <f t="shared" si="29"/>
        <v>0.48864372907505454</v>
      </c>
      <c r="Y149" s="76">
        <v>148</v>
      </c>
      <c r="Z149" s="78">
        <f t="shared" si="30"/>
        <v>0.58531746031746035</v>
      </c>
      <c r="AA149" s="77">
        <f t="shared" si="31"/>
        <v>0.21551594815408867</v>
      </c>
      <c r="AC149" s="1">
        <f>$R$2*B149 +$R$3</f>
        <v>157.00408342451618</v>
      </c>
      <c r="AD149" s="78">
        <f t="shared" si="32"/>
        <v>0.10075181864897097</v>
      </c>
      <c r="AE149" s="1">
        <f>E149 - AC149</f>
        <v>-14.370584424516181</v>
      </c>
      <c r="AF149" s="1">
        <v>10.204420161679224</v>
      </c>
      <c r="AG149" s="1">
        <f t="shared" si="33"/>
        <v>0.59834699530010926</v>
      </c>
      <c r="AH149" s="76">
        <v>148</v>
      </c>
      <c r="AI149" s="78">
        <f t="shared" si="34"/>
        <v>0.58531746031746035</v>
      </c>
      <c r="AJ149" s="77">
        <f t="shared" si="35"/>
        <v>0.21551594815408867</v>
      </c>
    </row>
    <row r="150" spans="1:36" x14ac:dyDescent="0.2">
      <c r="A150" s="3">
        <v>43994</v>
      </c>
      <c r="B150" s="4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  <c r="T150" s="1">
        <f>$Q$2*B150 +$Q$3</f>
        <v>92.117500419846749</v>
      </c>
      <c r="U150" s="78">
        <f t="shared" si="28"/>
        <v>9.1414400900570944E-2</v>
      </c>
      <c r="V150" s="1">
        <f>C150 - T150</f>
        <v>-7.7155534198467421</v>
      </c>
      <c r="W150" s="1">
        <v>4.9285328913860127</v>
      </c>
      <c r="X150" s="1">
        <f t="shared" si="29"/>
        <v>0.49582742435475874</v>
      </c>
      <c r="Y150" s="76">
        <v>149</v>
      </c>
      <c r="Z150" s="78">
        <f t="shared" si="30"/>
        <v>0.5892857142857143</v>
      </c>
      <c r="AA150" s="77">
        <f t="shared" si="31"/>
        <v>0.2257079538601594</v>
      </c>
      <c r="AC150" s="1">
        <f>$R$2*B150 +$R$3</f>
        <v>156.97269416722165</v>
      </c>
      <c r="AD150" s="78">
        <f t="shared" si="32"/>
        <v>9.2383076304502612E-2</v>
      </c>
      <c r="AE150" s="1">
        <f>E150 - AC150</f>
        <v>-13.27521516722166</v>
      </c>
      <c r="AF150" s="1">
        <v>10.303717983978942</v>
      </c>
      <c r="AG150" s="1">
        <f t="shared" si="33"/>
        <v>0.6041694283900364</v>
      </c>
      <c r="AH150" s="76">
        <v>149</v>
      </c>
      <c r="AI150" s="78">
        <f t="shared" si="34"/>
        <v>0.5892857142857143</v>
      </c>
      <c r="AJ150" s="77">
        <f t="shared" si="35"/>
        <v>0.2257079538601594</v>
      </c>
    </row>
    <row r="151" spans="1:36" x14ac:dyDescent="0.2">
      <c r="A151" s="3">
        <v>43997</v>
      </c>
      <c r="B151" s="4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  <c r="T151" s="1">
        <f>$Q$2*B151 +$Q$3</f>
        <v>92.361213352615948</v>
      </c>
      <c r="U151" s="78">
        <f t="shared" si="28"/>
        <v>8.0933901896190652E-2</v>
      </c>
      <c r="V151" s="1">
        <f>C151 - T151</f>
        <v>-6.9154583526159428</v>
      </c>
      <c r="W151" s="1">
        <v>4.9708586896936282</v>
      </c>
      <c r="X151" s="1">
        <f t="shared" si="29"/>
        <v>0.50008554579193198</v>
      </c>
      <c r="Y151" s="76">
        <v>150</v>
      </c>
      <c r="Z151" s="78">
        <f t="shared" si="30"/>
        <v>0.59325396825396826</v>
      </c>
      <c r="AA151" s="77">
        <f t="shared" si="31"/>
        <v>0.23592346011003523</v>
      </c>
      <c r="AC151" s="1">
        <f>$R$2*B151 +$R$3</f>
        <v>156.94130490992708</v>
      </c>
      <c r="AD151" s="78">
        <f t="shared" si="32"/>
        <v>7.6373842788074173E-2</v>
      </c>
      <c r="AE151" s="1">
        <f>E151 - AC151</f>
        <v>-11.135731909927074</v>
      </c>
      <c r="AF151" s="1">
        <v>10.321278899075224</v>
      </c>
      <c r="AG151" s="1">
        <f t="shared" si="33"/>
        <v>0.60519913126546676</v>
      </c>
      <c r="AH151" s="76">
        <v>150</v>
      </c>
      <c r="AI151" s="78">
        <f t="shared" si="34"/>
        <v>0.59325396825396826</v>
      </c>
      <c r="AJ151" s="77">
        <f t="shared" si="35"/>
        <v>0.23592346011003523</v>
      </c>
    </row>
    <row r="152" spans="1:36" x14ac:dyDescent="0.2">
      <c r="A152" s="3">
        <v>43998</v>
      </c>
      <c r="B152" s="4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  <c r="T152" s="1">
        <f>$Q$2*B152 +$Q$3</f>
        <v>92.604926285385162</v>
      </c>
      <c r="U152" s="78">
        <f t="shared" si="28"/>
        <v>5.5804969646596703E-2</v>
      </c>
      <c r="V152" s="1">
        <f>C152 - T152</f>
        <v>-4.8946682853851655</v>
      </c>
      <c r="W152" s="1">
        <v>5.0841341763039338</v>
      </c>
      <c r="X152" s="1">
        <f t="shared" si="29"/>
        <v>0.51148145082214591</v>
      </c>
      <c r="Y152" s="76">
        <v>151</v>
      </c>
      <c r="Z152" s="78">
        <f t="shared" si="30"/>
        <v>0.59722222222222221</v>
      </c>
      <c r="AA152" s="77">
        <f t="shared" si="31"/>
        <v>0.24616364666135951</v>
      </c>
      <c r="AC152" s="1">
        <f>$R$2*B152 +$R$3</f>
        <v>156.90991565263252</v>
      </c>
      <c r="AD152" s="78">
        <f t="shared" si="32"/>
        <v>5.8259925507744913E-2</v>
      </c>
      <c r="AE152" s="1">
        <f>E152 - AC152</f>
        <v>-8.6382936526325125</v>
      </c>
      <c r="AF152" s="1">
        <v>10.393026132500978</v>
      </c>
      <c r="AG152" s="1">
        <f t="shared" si="33"/>
        <v>0.60940610636657155</v>
      </c>
      <c r="AH152" s="76">
        <v>151</v>
      </c>
      <c r="AI152" s="78">
        <f t="shared" si="34"/>
        <v>0.59722222222222221</v>
      </c>
      <c r="AJ152" s="77">
        <f t="shared" si="35"/>
        <v>0.24616364666135951</v>
      </c>
    </row>
    <row r="153" spans="1:36" x14ac:dyDescent="0.2">
      <c r="A153" s="3">
        <v>43999</v>
      </c>
      <c r="B153" s="4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  <c r="T153" s="1">
        <f>$Q$2*B153 +$Q$3</f>
        <v>92.848639218154375</v>
      </c>
      <c r="U153" s="78">
        <f t="shared" si="28"/>
        <v>6.0058814525125952E-2</v>
      </c>
      <c r="V153" s="1">
        <f>C153 - T153</f>
        <v>-5.2604432181543785</v>
      </c>
      <c r="W153" s="1">
        <v>5.1582151090731401</v>
      </c>
      <c r="X153" s="1">
        <f t="shared" si="29"/>
        <v>0.51893424841896263</v>
      </c>
      <c r="Y153" s="76">
        <v>152</v>
      </c>
      <c r="Z153" s="78">
        <f t="shared" si="30"/>
        <v>0.60119047619047616</v>
      </c>
      <c r="AA153" s="77">
        <f t="shared" si="31"/>
        <v>0.256429712211035</v>
      </c>
      <c r="AC153" s="1">
        <f>$R$2*B153 +$R$3</f>
        <v>156.87852639533799</v>
      </c>
      <c r="AD153" s="78">
        <f t="shared" si="32"/>
        <v>6.3540320453498E-2</v>
      </c>
      <c r="AE153" s="1">
        <f>E153 - AC153</f>
        <v>-9.3725753953379751</v>
      </c>
      <c r="AF153" s="1">
        <v>10.672069790350292</v>
      </c>
      <c r="AG153" s="1">
        <f t="shared" si="33"/>
        <v>0.62576812709742058</v>
      </c>
      <c r="AH153" s="76">
        <v>152</v>
      </c>
      <c r="AI153" s="78">
        <f t="shared" si="34"/>
        <v>0.60119047619047616</v>
      </c>
      <c r="AJ153" s="77">
        <f t="shared" si="35"/>
        <v>0.256429712211035</v>
      </c>
    </row>
    <row r="154" spans="1:36" x14ac:dyDescent="0.2">
      <c r="A154" s="3">
        <v>44000</v>
      </c>
      <c r="B154" s="4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  <c r="T154" s="1">
        <f>$Q$2*B154 +$Q$3</f>
        <v>93.092352150923574</v>
      </c>
      <c r="U154" s="78">
        <f t="shared" si="28"/>
        <v>6.2418204634876948E-2</v>
      </c>
      <c r="V154" s="1">
        <f>C154 - T154</f>
        <v>-5.4692751509235791</v>
      </c>
      <c r="W154" s="1">
        <v>5.2391606384575837</v>
      </c>
      <c r="X154" s="1">
        <f t="shared" si="29"/>
        <v>0.52707764813490421</v>
      </c>
      <c r="Y154" s="76">
        <v>153</v>
      </c>
      <c r="Z154" s="78">
        <f t="shared" si="30"/>
        <v>0.60515873015873012</v>
      </c>
      <c r="AA154" s="77">
        <f t="shared" si="31"/>
        <v>0.26672287549404317</v>
      </c>
      <c r="AC154" s="1">
        <f>$R$2*B154 +$R$3</f>
        <v>156.84713713804342</v>
      </c>
      <c r="AD154" s="78">
        <f t="shared" si="32"/>
        <v>6.4116666453591348E-2</v>
      </c>
      <c r="AE154" s="1">
        <f>E154 - AC154</f>
        <v>-9.4505761380434308</v>
      </c>
      <c r="AF154" s="1">
        <v>10.680941469389836</v>
      </c>
      <c r="AG154" s="1">
        <f t="shared" si="33"/>
        <v>0.62628832740400076</v>
      </c>
      <c r="AH154" s="76">
        <v>153</v>
      </c>
      <c r="AI154" s="78">
        <f t="shared" si="34"/>
        <v>0.60515873015873012</v>
      </c>
      <c r="AJ154" s="77">
        <f t="shared" si="35"/>
        <v>0.26672287549404317</v>
      </c>
    </row>
    <row r="155" spans="1:36" x14ac:dyDescent="0.2">
      <c r="A155" s="3">
        <v>44001</v>
      </c>
      <c r="B155" s="4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  <c r="T155" s="1">
        <f>$Q$2*B155 +$Q$3</f>
        <v>93.336065083692773</v>
      </c>
      <c r="U155" s="78">
        <f t="shared" si="28"/>
        <v>7.1321871033978024E-2</v>
      </c>
      <c r="V155" s="1">
        <f>C155 - T155</f>
        <v>-6.2137280836927715</v>
      </c>
      <c r="W155" s="1">
        <v>5.2507714964631589</v>
      </c>
      <c r="X155" s="1">
        <f t="shared" si="29"/>
        <v>0.5282457405360963</v>
      </c>
      <c r="Y155" s="76">
        <v>154</v>
      </c>
      <c r="Z155" s="78">
        <f t="shared" si="30"/>
        <v>0.60912698412698407</v>
      </c>
      <c r="AA155" s="77">
        <f t="shared" si="31"/>
        <v>0.27704437642439733</v>
      </c>
      <c r="AC155" s="1">
        <f>$R$2*B155 +$R$3</f>
        <v>156.81574788074886</v>
      </c>
      <c r="AD155" s="78">
        <f t="shared" si="32"/>
        <v>8.483487140908845E-2</v>
      </c>
      <c r="AE155" s="1">
        <f>E155 - AC155</f>
        <v>-12.26310488074887</v>
      </c>
      <c r="AF155" s="1">
        <v>10.688266700137092</v>
      </c>
      <c r="AG155" s="1">
        <f t="shared" si="33"/>
        <v>0.62671785007535841</v>
      </c>
      <c r="AH155" s="76">
        <v>154</v>
      </c>
      <c r="AI155" s="78">
        <f t="shared" si="34"/>
        <v>0.60912698412698407</v>
      </c>
      <c r="AJ155" s="77">
        <f t="shared" si="35"/>
        <v>0.27704437642439733</v>
      </c>
    </row>
    <row r="156" spans="1:36" x14ac:dyDescent="0.2">
      <c r="A156" s="3">
        <v>44004</v>
      </c>
      <c r="B156" s="4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  <c r="T156" s="1">
        <f>$Q$2*B156 +$Q$3</f>
        <v>93.579778016461987</v>
      </c>
      <c r="U156" s="78">
        <f t="shared" si="28"/>
        <v>4.6732746141438852E-2</v>
      </c>
      <c r="V156" s="1">
        <f>C156 - T156</f>
        <v>-4.1779910164619878</v>
      </c>
      <c r="W156" s="1">
        <v>5.4823458660002586</v>
      </c>
      <c r="X156" s="1">
        <f t="shared" si="29"/>
        <v>0.55154292160895479</v>
      </c>
      <c r="Y156" s="76">
        <v>155</v>
      </c>
      <c r="Z156" s="78">
        <f t="shared" si="30"/>
        <v>0.61309523809523814</v>
      </c>
      <c r="AA156" s="77">
        <f t="shared" si="31"/>
        <v>0.28739547728120984</v>
      </c>
      <c r="AC156" s="1">
        <f>$R$2*B156 +$R$3</f>
        <v>156.7843586234543</v>
      </c>
      <c r="AD156" s="78">
        <f t="shared" si="32"/>
        <v>8.7835505744932929E-2</v>
      </c>
      <c r="AE156" s="1">
        <f>E156 - AC156</f>
        <v>-12.659297623454307</v>
      </c>
      <c r="AF156" s="1">
        <v>10.692050527746261</v>
      </c>
      <c r="AG156" s="1">
        <f t="shared" si="33"/>
        <v>0.62693971881898214</v>
      </c>
      <c r="AH156" s="76">
        <v>155</v>
      </c>
      <c r="AI156" s="78">
        <f t="shared" si="34"/>
        <v>0.61309523809523814</v>
      </c>
      <c r="AJ156" s="77">
        <f t="shared" si="35"/>
        <v>0.28739547728120984</v>
      </c>
    </row>
    <row r="157" spans="1:36" x14ac:dyDescent="0.2">
      <c r="A157" s="3">
        <v>44005</v>
      </c>
      <c r="B157" s="4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  <c r="T157" s="1">
        <f>$Q$2*B157 +$Q$3</f>
        <v>93.8234909492312</v>
      </c>
      <c r="U157" s="78">
        <f t="shared" si="28"/>
        <v>2.7526432432188636E-2</v>
      </c>
      <c r="V157" s="1">
        <f>C157 - T157</f>
        <v>-2.5134399492311985</v>
      </c>
      <c r="W157" s="1">
        <v>5.5837255796887035</v>
      </c>
      <c r="X157" s="1">
        <f t="shared" si="29"/>
        <v>0.56174207081374561</v>
      </c>
      <c r="Y157" s="76">
        <v>156</v>
      </c>
      <c r="Z157" s="78">
        <f t="shared" si="30"/>
        <v>0.61706349206349209</v>
      </c>
      <c r="AA157" s="77">
        <f t="shared" si="31"/>
        <v>0.29777746394303461</v>
      </c>
      <c r="AC157" s="1">
        <f>$R$2*B157 +$R$3</f>
        <v>156.75296936615976</v>
      </c>
      <c r="AD157" s="78">
        <f t="shared" si="32"/>
        <v>8.821831203646395E-2</v>
      </c>
      <c r="AE157" s="1">
        <f>E157 - AC157</f>
        <v>-12.707452366159771</v>
      </c>
      <c r="AF157" s="1">
        <v>11.053450047644844</v>
      </c>
      <c r="AG157" s="1">
        <f t="shared" si="33"/>
        <v>0.64813076283795323</v>
      </c>
      <c r="AH157" s="76">
        <v>156</v>
      </c>
      <c r="AI157" s="78">
        <f t="shared" si="34"/>
        <v>0.61706349206349209</v>
      </c>
      <c r="AJ157" s="77">
        <f t="shared" si="35"/>
        <v>0.29777746394303461</v>
      </c>
    </row>
    <row r="158" spans="1:36" x14ac:dyDescent="0.2">
      <c r="A158" s="3">
        <v>44006</v>
      </c>
      <c r="B158" s="4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  <c r="T158" s="1">
        <f>$Q$2*B158 +$Q$3</f>
        <v>94.067203882000399</v>
      </c>
      <c r="U158" s="78">
        <f t="shared" si="28"/>
        <v>4.8707330094612179E-2</v>
      </c>
      <c r="V158" s="1">
        <f>C158 - T158</f>
        <v>-4.3689618820004057</v>
      </c>
      <c r="W158" s="1">
        <v>5.7054637569244306</v>
      </c>
      <c r="X158" s="1">
        <f t="shared" si="29"/>
        <v>0.57398935173783805</v>
      </c>
      <c r="Y158" s="76">
        <v>157</v>
      </c>
      <c r="Z158" s="78">
        <f t="shared" si="30"/>
        <v>0.62103174603174605</v>
      </c>
      <c r="AA158" s="77">
        <f t="shared" si="31"/>
        <v>0.30819164717386466</v>
      </c>
      <c r="AC158" s="1">
        <f>$R$2*B158 +$R$3</f>
        <v>156.7215801088652</v>
      </c>
      <c r="AD158" s="78">
        <f t="shared" si="32"/>
        <v>0.13919572508804404</v>
      </c>
      <c r="AE158" s="1">
        <f>E158 - AC158</f>
        <v>-19.149452108865205</v>
      </c>
      <c r="AF158" s="1">
        <v>11.085668901753735</v>
      </c>
      <c r="AG158" s="1">
        <f t="shared" si="33"/>
        <v>0.65001994950830044</v>
      </c>
      <c r="AH158" s="76">
        <v>157</v>
      </c>
      <c r="AI158" s="78">
        <f t="shared" si="34"/>
        <v>0.62103174603174605</v>
      </c>
      <c r="AJ158" s="77">
        <f t="shared" si="35"/>
        <v>0.30819164717386466</v>
      </c>
    </row>
    <row r="159" spans="1:36" x14ac:dyDescent="0.2">
      <c r="A159" s="3">
        <v>44007</v>
      </c>
      <c r="B159" s="4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  <c r="T159" s="1">
        <f>$Q$2*B159 +$Q$3</f>
        <v>94.310916814769598</v>
      </c>
      <c r="U159" s="78">
        <f t="shared" si="28"/>
        <v>3.764897164792963E-2</v>
      </c>
      <c r="V159" s="1">
        <f>C159 - T159</f>
        <v>-3.4218788147695989</v>
      </c>
      <c r="W159" s="1">
        <v>5.74761024353473</v>
      </c>
      <c r="X159" s="1">
        <f t="shared" si="29"/>
        <v>0.57822943379919778</v>
      </c>
      <c r="Y159" s="76">
        <v>158</v>
      </c>
      <c r="Z159" s="78">
        <f t="shared" si="30"/>
        <v>0.625</v>
      </c>
      <c r="AA159" s="77">
        <f t="shared" si="31"/>
        <v>0.3186393639643752</v>
      </c>
      <c r="AC159" s="1">
        <f>$R$2*B159 +$R$3</f>
        <v>156.69019085157063</v>
      </c>
      <c r="AD159" s="78">
        <f t="shared" si="32"/>
        <v>0.10610817228889501</v>
      </c>
      <c r="AE159" s="1">
        <f>E159 - AC159</f>
        <v>-15.031178851570644</v>
      </c>
      <c r="AF159" s="1">
        <v>11.147885755862603</v>
      </c>
      <c r="AG159" s="1">
        <f t="shared" si="33"/>
        <v>0.65366810071368375</v>
      </c>
      <c r="AH159" s="76">
        <v>158</v>
      </c>
      <c r="AI159" s="78">
        <f t="shared" si="34"/>
        <v>0.625</v>
      </c>
      <c r="AJ159" s="77">
        <f t="shared" si="35"/>
        <v>0.3186393639643752</v>
      </c>
    </row>
    <row r="160" spans="1:36" x14ac:dyDescent="0.2">
      <c r="A160" s="3">
        <v>44008</v>
      </c>
      <c r="B160" s="4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  <c r="T160" s="1">
        <f>$Q$2*B160 +$Q$3</f>
        <v>94.554629747538797</v>
      </c>
      <c r="U160" s="78">
        <f t="shared" si="28"/>
        <v>7.3308607173457219E-2</v>
      </c>
      <c r="V160" s="1">
        <f>C160 - T160</f>
        <v>-6.4582247475387931</v>
      </c>
      <c r="W160" s="1">
        <v>5.8726113023036035</v>
      </c>
      <c r="X160" s="1">
        <f t="shared" si="29"/>
        <v>0.59080497187043901</v>
      </c>
      <c r="Y160" s="76">
        <v>159</v>
      </c>
      <c r="Z160" s="78">
        <f t="shared" si="30"/>
        <v>0.62896825396825395</v>
      </c>
      <c r="AA160" s="77">
        <f t="shared" si="31"/>
        <v>0.32912197893226108</v>
      </c>
      <c r="AC160" s="1">
        <f>$R$2*B160 +$R$3</f>
        <v>156.65880159427607</v>
      </c>
      <c r="AD160" s="78">
        <f t="shared" si="32"/>
        <v>0.13989294859546317</v>
      </c>
      <c r="AE160" s="1">
        <f>E160 - AC160</f>
        <v>-19.22589459427607</v>
      </c>
      <c r="AF160" s="1">
        <v>11.242236641780664</v>
      </c>
      <c r="AG160" s="1">
        <f t="shared" si="33"/>
        <v>0.65920046494393958</v>
      </c>
      <c r="AH160" s="76">
        <v>159</v>
      </c>
      <c r="AI160" s="78">
        <f t="shared" si="34"/>
        <v>0.62896825396825395</v>
      </c>
      <c r="AJ160" s="77">
        <f t="shared" si="35"/>
        <v>0.32912197893226108</v>
      </c>
    </row>
    <row r="161" spans="1:36" x14ac:dyDescent="0.2">
      <c r="A161" s="3">
        <v>44011</v>
      </c>
      <c r="B161" s="4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  <c r="T161" s="1">
        <f>$Q$2*B161 +$Q$3</f>
        <v>94.798342680308011</v>
      </c>
      <c r="U161" s="78">
        <f t="shared" si="28"/>
        <v>5.1833796440194972E-2</v>
      </c>
      <c r="V161" s="1">
        <f>C161 - T161</f>
        <v>-4.6716106803080066</v>
      </c>
      <c r="W161" s="1">
        <v>5.8745989073807507</v>
      </c>
      <c r="X161" s="1">
        <f t="shared" si="29"/>
        <v>0.59100493180329416</v>
      </c>
      <c r="Y161" s="76">
        <v>160</v>
      </c>
      <c r="Z161" s="78">
        <f t="shared" si="30"/>
        <v>0.63293650793650791</v>
      </c>
      <c r="AA161" s="77">
        <f t="shared" si="31"/>
        <v>0.3396408857857755</v>
      </c>
      <c r="AC161" s="1">
        <f>$R$2*B161 +$R$3</f>
        <v>156.62741233698154</v>
      </c>
      <c r="AD161" s="78">
        <f t="shared" si="32"/>
        <v>9.9644175277721195E-2</v>
      </c>
      <c r="AE161" s="1">
        <f>E161 - AC161</f>
        <v>-14.19278133698154</v>
      </c>
      <c r="AF161" s="1">
        <v>11.454826042335384</v>
      </c>
      <c r="AG161" s="1">
        <f t="shared" si="33"/>
        <v>0.671665869840952</v>
      </c>
      <c r="AH161" s="76">
        <v>160</v>
      </c>
      <c r="AI161" s="78">
        <f t="shared" si="34"/>
        <v>0.63293650793650791</v>
      </c>
      <c r="AJ161" s="77">
        <f t="shared" si="35"/>
        <v>0.3396408857857755</v>
      </c>
    </row>
    <row r="162" spans="1:36" x14ac:dyDescent="0.2">
      <c r="A162" s="3">
        <v>44012</v>
      </c>
      <c r="B162" s="4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  <c r="T162" s="1">
        <f>$Q$2*B162 +$Q$3</f>
        <v>95.042055613077224</v>
      </c>
      <c r="U162" s="78">
        <f t="shared" si="28"/>
        <v>4.5808014940175876E-2</v>
      </c>
      <c r="V162" s="1">
        <f>C162 - T162</f>
        <v>-4.1629896130772295</v>
      </c>
      <c r="W162" s="1">
        <v>5.8854176140009145</v>
      </c>
      <c r="X162" s="1">
        <f t="shared" si="29"/>
        <v>0.59209333104025597</v>
      </c>
      <c r="Y162" s="76">
        <v>161</v>
      </c>
      <c r="Z162" s="78">
        <f t="shared" si="30"/>
        <v>0.63690476190476186</v>
      </c>
      <c r="AA162" s="77">
        <f t="shared" si="31"/>
        <v>0.35019750885487133</v>
      </c>
      <c r="AC162" s="1">
        <f>$R$2*B162 +$R$3</f>
        <v>156.59602307968697</v>
      </c>
      <c r="AD162" s="78">
        <f t="shared" si="32"/>
        <v>8.91588920970144E-2</v>
      </c>
      <c r="AE162" s="1">
        <f>E162 - AC162</f>
        <v>-12.819000079686958</v>
      </c>
      <c r="AF162" s="1">
        <v>11.569274013157155</v>
      </c>
      <c r="AG162" s="1">
        <f t="shared" si="33"/>
        <v>0.67837664795224184</v>
      </c>
      <c r="AH162" s="76">
        <v>161</v>
      </c>
      <c r="AI162" s="78">
        <f t="shared" si="34"/>
        <v>0.63690476190476186</v>
      </c>
      <c r="AJ162" s="77">
        <f t="shared" si="35"/>
        <v>0.35019750885487133</v>
      </c>
    </row>
    <row r="163" spans="1:36" x14ac:dyDescent="0.2">
      <c r="A163" s="3">
        <v>44013</v>
      </c>
      <c r="B163" s="4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  <c r="T163" s="1">
        <f>$Q$2*B163 +$Q$3</f>
        <v>95.285768545846423</v>
      </c>
      <c r="U163" s="78">
        <f t="shared" si="28"/>
        <v>5.0476629829666608E-2</v>
      </c>
      <c r="V163" s="1">
        <f>C163 - T163</f>
        <v>-4.5785925458464192</v>
      </c>
      <c r="W163" s="1">
        <v>5.9433944621509482</v>
      </c>
      <c r="X163" s="1">
        <f t="shared" si="29"/>
        <v>0.59792600212594182</v>
      </c>
      <c r="Y163" s="76">
        <v>162</v>
      </c>
      <c r="Z163" s="78">
        <f t="shared" si="30"/>
        <v>0.64087301587301593</v>
      </c>
      <c r="AA163" s="77">
        <f t="shared" si="31"/>
        <v>0.3607933046946587</v>
      </c>
      <c r="AC163" s="1">
        <f>$R$2*B163 +$R$3</f>
        <v>156.56463382239241</v>
      </c>
      <c r="AD163" s="78">
        <f t="shared" si="32"/>
        <v>9.2567557576888226E-2</v>
      </c>
      <c r="AE163" s="1">
        <f>E163 - AC163</f>
        <v>-13.264905822392421</v>
      </c>
      <c r="AF163" s="1">
        <v>11.87635141366431</v>
      </c>
      <c r="AG163" s="1">
        <f t="shared" si="33"/>
        <v>0.69638245690628919</v>
      </c>
      <c r="AH163" s="76">
        <v>162</v>
      </c>
      <c r="AI163" s="78">
        <f t="shared" si="34"/>
        <v>0.64087301587301593</v>
      </c>
      <c r="AJ163" s="77">
        <f t="shared" si="35"/>
        <v>0.3607933046946587</v>
      </c>
    </row>
    <row r="164" spans="1:36" x14ac:dyDescent="0.2">
      <c r="A164" s="3">
        <v>44014</v>
      </c>
      <c r="B164" s="4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  <c r="T164" s="1">
        <f>$Q$2*B164 +$Q$3</f>
        <v>95.529481478615622</v>
      </c>
      <c r="U164" s="78">
        <f t="shared" si="28"/>
        <v>5.3163439666731746E-2</v>
      </c>
      <c r="V164" s="1">
        <f>C164 - T164</f>
        <v>-4.8223054786156183</v>
      </c>
      <c r="W164" s="1">
        <v>5.9700165124579101</v>
      </c>
      <c r="X164" s="1">
        <f t="shared" si="29"/>
        <v>0.60060427229794666</v>
      </c>
      <c r="Y164" s="76">
        <v>163</v>
      </c>
      <c r="Z164" s="78">
        <f t="shared" si="30"/>
        <v>0.64484126984126988</v>
      </c>
      <c r="AA164" s="77">
        <f t="shared" si="31"/>
        <v>0.37142976376624048</v>
      </c>
      <c r="AC164" s="1">
        <f>$R$2*B164 +$R$3</f>
        <v>156.53324456509785</v>
      </c>
      <c r="AD164" s="78">
        <f t="shared" si="32"/>
        <v>8.5493963820977723E-2</v>
      </c>
      <c r="AE164" s="1">
        <f>E164 - AC164</f>
        <v>-12.32862456509784</v>
      </c>
      <c r="AF164" s="1">
        <v>11.978835068835082</v>
      </c>
      <c r="AG164" s="1">
        <f t="shared" si="33"/>
        <v>0.70239169468435358</v>
      </c>
      <c r="AH164" s="76">
        <v>163</v>
      </c>
      <c r="AI164" s="78">
        <f t="shared" si="34"/>
        <v>0.64484126984126988</v>
      </c>
      <c r="AJ164" s="77">
        <f t="shared" si="35"/>
        <v>0.37142976376624048</v>
      </c>
    </row>
    <row r="165" spans="1:36" x14ac:dyDescent="0.2">
      <c r="A165" s="3">
        <v>44018</v>
      </c>
      <c r="B165" s="4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  <c r="T165" s="1">
        <f>$Q$2*B165 +$Q$3</f>
        <v>95.773194411384836</v>
      </c>
      <c r="U165" s="78">
        <f t="shared" si="28"/>
        <v>2.8341866035444963E-2</v>
      </c>
      <c r="V165" s="1">
        <f>C165 - T165</f>
        <v>-2.6395804113848413</v>
      </c>
      <c r="W165" s="1">
        <v>6.0022734367652006</v>
      </c>
      <c r="X165" s="1">
        <f t="shared" si="29"/>
        <v>0.6038494302484686</v>
      </c>
      <c r="Y165" s="76">
        <v>164</v>
      </c>
      <c r="Z165" s="78">
        <f t="shared" si="30"/>
        <v>0.64880952380952384</v>
      </c>
      <c r="AA165" s="77">
        <f t="shared" si="31"/>
        <v>0.3821084122003639</v>
      </c>
      <c r="AC165" s="1">
        <f>$R$2*B165 +$R$3</f>
        <v>156.50185530780331</v>
      </c>
      <c r="AD165" s="78">
        <f t="shared" si="32"/>
        <v>6.9058395237934125E-2</v>
      </c>
      <c r="AE165" s="1">
        <f>E165 - AC165</f>
        <v>-10.109613307803301</v>
      </c>
      <c r="AF165" s="1">
        <v>12.021975583424194</v>
      </c>
      <c r="AG165" s="1">
        <f t="shared" si="33"/>
        <v>0.70492128449652447</v>
      </c>
      <c r="AH165" s="76">
        <v>164</v>
      </c>
      <c r="AI165" s="78">
        <f t="shared" si="34"/>
        <v>0.64880952380952384</v>
      </c>
      <c r="AJ165" s="77">
        <f t="shared" si="35"/>
        <v>0.3821084122003639</v>
      </c>
    </row>
    <row r="166" spans="1:36" x14ac:dyDescent="0.2">
      <c r="A166" s="3">
        <v>44019</v>
      </c>
      <c r="B166" s="4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  <c r="T166" s="1">
        <f>$Q$2*B166 +$Q$3</f>
        <v>96.016907344154049</v>
      </c>
      <c r="U166" s="78">
        <f t="shared" si="28"/>
        <v>3.4167535304049097E-2</v>
      </c>
      <c r="V166" s="1">
        <f>C166 - T166</f>
        <v>-3.1722723441540523</v>
      </c>
      <c r="W166" s="1">
        <v>6.066837748462504</v>
      </c>
      <c r="X166" s="1">
        <f t="shared" si="29"/>
        <v>0.61034482290985537</v>
      </c>
      <c r="Y166" s="76">
        <v>165</v>
      </c>
      <c r="Z166" s="78">
        <f t="shared" si="30"/>
        <v>0.65277777777777779</v>
      </c>
      <c r="AA166" s="77">
        <f t="shared" si="31"/>
        <v>0.39283081364972938</v>
      </c>
      <c r="AC166" s="1">
        <f>$R$2*B166 +$R$3</f>
        <v>156.47046605050875</v>
      </c>
      <c r="AD166" s="78">
        <f t="shared" si="32"/>
        <v>8.5432924818873018E-2</v>
      </c>
      <c r="AE166" s="1">
        <f>E166 - AC166</f>
        <v>-12.315574050508758</v>
      </c>
      <c r="AF166" s="1">
        <v>12.220964676268324</v>
      </c>
      <c r="AG166" s="1">
        <f t="shared" si="33"/>
        <v>0.71658922093135546</v>
      </c>
      <c r="AH166" s="76">
        <v>165</v>
      </c>
      <c r="AI166" s="78">
        <f t="shared" si="34"/>
        <v>0.65277777777777779</v>
      </c>
      <c r="AJ166" s="77">
        <f t="shared" si="35"/>
        <v>0.39283081364972938</v>
      </c>
    </row>
    <row r="167" spans="1:36" x14ac:dyDescent="0.2">
      <c r="A167" s="3">
        <v>44020</v>
      </c>
      <c r="B167" s="4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  <c r="T167" s="1">
        <f>$Q$2*B167 +$Q$3</f>
        <v>96.260620276923248</v>
      </c>
      <c r="U167" s="78">
        <f t="shared" si="28"/>
        <v>1.319507330726726E-2</v>
      </c>
      <c r="V167" s="1">
        <f>C167 - T167</f>
        <v>-1.2536242769232473</v>
      </c>
      <c r="W167" s="1">
        <v>6.067385268920475</v>
      </c>
      <c r="X167" s="1">
        <f t="shared" si="29"/>
        <v>0.61039990535821076</v>
      </c>
      <c r="Y167" s="76">
        <v>166</v>
      </c>
      <c r="Z167" s="78">
        <f t="shared" si="30"/>
        <v>0.65674603174603174</v>
      </c>
      <c r="AA167" s="77">
        <f t="shared" si="31"/>
        <v>0.40359857123625476</v>
      </c>
      <c r="AC167" s="1">
        <f>$R$2*B167 +$R$3</f>
        <v>156.43907679321418</v>
      </c>
      <c r="AD167" s="78">
        <f t="shared" si="32"/>
        <v>8.0593737081110492E-2</v>
      </c>
      <c r="AE167" s="1">
        <f>E167 - AC167</f>
        <v>-11.667668793214176</v>
      </c>
      <c r="AF167" s="1">
        <v>12.265489326129625</v>
      </c>
      <c r="AG167" s="1">
        <f t="shared" si="33"/>
        <v>0.71919997098272492</v>
      </c>
      <c r="AH167" s="76">
        <v>166</v>
      </c>
      <c r="AI167" s="78">
        <f t="shared" si="34"/>
        <v>0.65674603174603174</v>
      </c>
      <c r="AJ167" s="77">
        <f t="shared" si="35"/>
        <v>0.40359857123625476</v>
      </c>
    </row>
    <row r="168" spans="1:36" x14ac:dyDescent="0.2">
      <c r="A168" s="3">
        <v>44021</v>
      </c>
      <c r="B168" s="4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  <c r="T168" s="1">
        <f>$Q$2*B168 +$Q$3</f>
        <v>96.504333209692447</v>
      </c>
      <c r="U168" s="78">
        <f t="shared" si="28"/>
        <v>1.1410877141151791E-2</v>
      </c>
      <c r="V168" s="1">
        <f>C168 - T168</f>
        <v>-1.088775209692443</v>
      </c>
      <c r="W168" s="1">
        <v>6.1448964452271184</v>
      </c>
      <c r="X168" s="1">
        <f t="shared" si="29"/>
        <v>0.61819779729761559</v>
      </c>
      <c r="Y168" s="76">
        <v>167</v>
      </c>
      <c r="Z168" s="78">
        <f t="shared" si="30"/>
        <v>0.6607142857142857</v>
      </c>
      <c r="AA168" s="77">
        <f t="shared" si="31"/>
        <v>0.41441332960007643</v>
      </c>
      <c r="AC168" s="1">
        <f>$R$2*B168 +$R$3</f>
        <v>156.40768753591962</v>
      </c>
      <c r="AD168" s="78">
        <f t="shared" si="32"/>
        <v>0.11262698519582866</v>
      </c>
      <c r="AE168" s="1">
        <f>E168 - AC168</f>
        <v>-15.832553535919629</v>
      </c>
      <c r="AF168" s="1">
        <v>12.309471389795561</v>
      </c>
      <c r="AG168" s="1">
        <f t="shared" si="33"/>
        <v>0.72177890591725824</v>
      </c>
      <c r="AH168" s="76">
        <v>167</v>
      </c>
      <c r="AI168" s="78">
        <f t="shared" si="34"/>
        <v>0.6607142857142857</v>
      </c>
      <c r="AJ168" s="77">
        <f t="shared" si="35"/>
        <v>0.41441332960007643</v>
      </c>
    </row>
    <row r="169" spans="1:36" x14ac:dyDescent="0.2">
      <c r="A169" s="3">
        <v>44022</v>
      </c>
      <c r="B169" s="4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  <c r="T169" s="1">
        <f>$Q$2*B169 +$Q$3</f>
        <v>96.748046142461646</v>
      </c>
      <c r="U169" s="78">
        <f t="shared" si="28"/>
        <v>1.2194497497706848E-2</v>
      </c>
      <c r="V169" s="1">
        <f>C169 - T169</f>
        <v>-1.1655801424616499</v>
      </c>
      <c r="W169" s="1">
        <v>6.1728652350728197</v>
      </c>
      <c r="X169" s="1">
        <f t="shared" si="29"/>
        <v>0.62101155411675979</v>
      </c>
      <c r="Y169" s="76">
        <v>168</v>
      </c>
      <c r="Z169" s="78">
        <f t="shared" si="30"/>
        <v>0.66468253968253965</v>
      </c>
      <c r="AA169" s="77">
        <f t="shared" si="31"/>
        <v>0.42527677705760714</v>
      </c>
      <c r="AC169" s="1">
        <f>$R$2*B169 +$R$3</f>
        <v>156.37629827862509</v>
      </c>
      <c r="AD169" s="78">
        <f t="shared" si="32"/>
        <v>0.10396987432684304</v>
      </c>
      <c r="AE169" s="1">
        <f>E169 - AC169</f>
        <v>-14.727235278625074</v>
      </c>
      <c r="AF169" s="1">
        <v>12.353423185547967</v>
      </c>
      <c r="AG169" s="1">
        <f t="shared" si="33"/>
        <v>0.72435606606059055</v>
      </c>
      <c r="AH169" s="76">
        <v>168</v>
      </c>
      <c r="AI169" s="78">
        <f t="shared" si="34"/>
        <v>0.66468253968253965</v>
      </c>
      <c r="AJ169" s="77">
        <f t="shared" si="35"/>
        <v>0.42527677705760714</v>
      </c>
    </row>
    <row r="170" spans="1:36" x14ac:dyDescent="0.2">
      <c r="A170" s="3">
        <v>44025</v>
      </c>
      <c r="B170" s="4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  <c r="T170" s="1">
        <f>$Q$2*B170 +$Q$3</f>
        <v>96.99175907523086</v>
      </c>
      <c r="U170" s="78">
        <f t="shared" si="28"/>
        <v>1.9447176984296377E-2</v>
      </c>
      <c r="V170" s="1">
        <f>C170 - T170</f>
        <v>-1.8502340752308584</v>
      </c>
      <c r="W170" s="1">
        <v>6.2344451344588947</v>
      </c>
      <c r="X170" s="1">
        <f t="shared" si="29"/>
        <v>0.62720670459612216</v>
      </c>
      <c r="Y170" s="76">
        <v>169</v>
      </c>
      <c r="Z170" s="78">
        <f t="shared" si="30"/>
        <v>0.66865079365079361</v>
      </c>
      <c r="AA170" s="77">
        <f t="shared" si="31"/>
        <v>0.43619064787655376</v>
      </c>
      <c r="AC170" s="1">
        <f>$R$2*B170 +$R$3</f>
        <v>156.34490902133052</v>
      </c>
      <c r="AD170" s="78">
        <f t="shared" si="32"/>
        <v>9.5748331551137225E-2</v>
      </c>
      <c r="AE170" s="1">
        <f>E170 - AC170</f>
        <v>-13.661681021330509</v>
      </c>
      <c r="AF170" s="1">
        <v>12.383827448152005</v>
      </c>
      <c r="AG170" s="1">
        <f t="shared" si="33"/>
        <v>0.72613885223415087</v>
      </c>
      <c r="AH170" s="76">
        <v>169</v>
      </c>
      <c r="AI170" s="78">
        <f t="shared" si="34"/>
        <v>0.66865079365079361</v>
      </c>
      <c r="AJ170" s="77">
        <f t="shared" si="35"/>
        <v>0.43619064787655376</v>
      </c>
    </row>
    <row r="171" spans="1:36" x14ac:dyDescent="0.2">
      <c r="A171" s="3">
        <v>44026</v>
      </c>
      <c r="B171" s="4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  <c r="T171" s="1">
        <f>$Q$2*B171 +$Q$3</f>
        <v>97.235472008000073</v>
      </c>
      <c r="U171" s="78">
        <f t="shared" si="28"/>
        <v>5.3714710699528882E-3</v>
      </c>
      <c r="V171" s="1">
        <f>C171 - T171</f>
        <v>-0.5195070080000761</v>
      </c>
      <c r="W171" s="1">
        <v>6.2425475712267939</v>
      </c>
      <c r="X171" s="1">
        <f t="shared" si="29"/>
        <v>0.62802183770817799</v>
      </c>
      <c r="Y171" s="76">
        <v>170</v>
      </c>
      <c r="Z171" s="78">
        <f t="shared" si="30"/>
        <v>0.67261904761904767</v>
      </c>
      <c r="AA171" s="77">
        <f t="shared" si="31"/>
        <v>0.44715672467644596</v>
      </c>
      <c r="AC171" s="1">
        <f>$R$2*B171 +$R$3</f>
        <v>156.31351976403596</v>
      </c>
      <c r="AD171" s="78">
        <f t="shared" si="32"/>
        <v>6.1427191099140049E-2</v>
      </c>
      <c r="AE171" s="1">
        <f>E171 - AC171</f>
        <v>-9.046216764035961</v>
      </c>
      <c r="AF171" s="1">
        <v>12.428445416342811</v>
      </c>
      <c r="AG171" s="1">
        <f t="shared" si="33"/>
        <v>0.72875507410471041</v>
      </c>
      <c r="AH171" s="76">
        <v>170</v>
      </c>
      <c r="AI171" s="78">
        <f t="shared" si="34"/>
        <v>0.67261904761904767</v>
      </c>
      <c r="AJ171" s="77">
        <f t="shared" si="35"/>
        <v>0.44715672467644596</v>
      </c>
    </row>
    <row r="172" spans="1:36" x14ac:dyDescent="0.2">
      <c r="A172" s="3">
        <v>44027</v>
      </c>
      <c r="B172" s="4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  <c r="T172" s="1">
        <f>$Q$2*B172 +$Q$3</f>
        <v>97.479184940769272</v>
      </c>
      <c r="U172" s="78">
        <f t="shared" si="28"/>
        <v>1.0071146217387899E-3</v>
      </c>
      <c r="V172" s="1">
        <f>C172 - T172</f>
        <v>-9.807394076926812E-2</v>
      </c>
      <c r="W172" s="1">
        <v>6.2837307141502947</v>
      </c>
      <c r="X172" s="1">
        <f t="shared" si="29"/>
        <v>0.63216500406875609</v>
      </c>
      <c r="Y172" s="76">
        <v>171</v>
      </c>
      <c r="Z172" s="78">
        <f t="shared" si="30"/>
        <v>0.67658730158730163</v>
      </c>
      <c r="AA172" s="77">
        <f t="shared" si="31"/>
        <v>0.45817684096392136</v>
      </c>
      <c r="AC172" s="1">
        <f>$R$2*B172 +$R$3</f>
        <v>156.2821305067414</v>
      </c>
      <c r="AD172" s="78">
        <f t="shared" si="32"/>
        <v>3.446198454829149E-2</v>
      </c>
      <c r="AE172" s="1">
        <f>E172 - AC172</f>
        <v>-5.2063705067413935</v>
      </c>
      <c r="AF172" s="1">
        <v>12.453410729315323</v>
      </c>
      <c r="AG172" s="1">
        <f t="shared" si="33"/>
        <v>0.73021894170004198</v>
      </c>
      <c r="AH172" s="76">
        <v>171</v>
      </c>
      <c r="AI172" s="78">
        <f t="shared" si="34"/>
        <v>0.67658730158730163</v>
      </c>
      <c r="AJ172" s="77">
        <f t="shared" si="35"/>
        <v>0.45817684096392136</v>
      </c>
    </row>
    <row r="173" spans="1:36" x14ac:dyDescent="0.2">
      <c r="A173" s="3">
        <v>44028</v>
      </c>
      <c r="B173" s="4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  <c r="T173" s="1">
        <f>$Q$2*B173 +$Q$3</f>
        <v>97.722897873538471</v>
      </c>
      <c r="U173" s="78">
        <f t="shared" si="28"/>
        <v>1.6011710378568685E-2</v>
      </c>
      <c r="V173" s="1">
        <f>C173 - T173</f>
        <v>-1.5400518735384736</v>
      </c>
      <c r="W173" s="1">
        <v>6.3960843949201518</v>
      </c>
      <c r="X173" s="1">
        <f t="shared" si="29"/>
        <v>0.64346817224893826</v>
      </c>
      <c r="Y173" s="76">
        <v>172</v>
      </c>
      <c r="Z173" s="78">
        <f t="shared" si="30"/>
        <v>0.68055555555555558</v>
      </c>
      <c r="AA173" s="77">
        <f t="shared" si="31"/>
        <v>0.46925288381280222</v>
      </c>
      <c r="AC173" s="1">
        <f>$R$2*B173 +$R$3</f>
        <v>156.25074124944686</v>
      </c>
      <c r="AD173" s="78">
        <f t="shared" si="32"/>
        <v>2.6484435783972794E-2</v>
      </c>
      <c r="AE173" s="1">
        <f>E173 - AC173</f>
        <v>-4.0314422494468545</v>
      </c>
      <c r="AF173" s="1">
        <v>12.488807214726194</v>
      </c>
      <c r="AG173" s="1">
        <f t="shared" si="33"/>
        <v>0.73229445215082811</v>
      </c>
      <c r="AH173" s="76">
        <v>172</v>
      </c>
      <c r="AI173" s="78">
        <f t="shared" si="34"/>
        <v>0.68055555555555558</v>
      </c>
      <c r="AJ173" s="77">
        <f t="shared" si="35"/>
        <v>0.46925288381280222</v>
      </c>
    </row>
    <row r="174" spans="1:36" x14ac:dyDescent="0.2">
      <c r="A174" s="3">
        <v>44029</v>
      </c>
      <c r="B174" s="4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  <c r="T174" s="1">
        <f>$Q$2*B174 +$Q$3</f>
        <v>97.966610806307685</v>
      </c>
      <c r="U174" s="78">
        <f t="shared" si="28"/>
        <v>2.060743866465467E-2</v>
      </c>
      <c r="V174" s="1">
        <f>C174 - T174</f>
        <v>-1.9780778063076809</v>
      </c>
      <c r="W174" s="1">
        <v>6.4610676469194956</v>
      </c>
      <c r="X174" s="1">
        <f t="shared" si="29"/>
        <v>0.65000571175107802</v>
      </c>
      <c r="Y174" s="76">
        <v>173</v>
      </c>
      <c r="Z174" s="78">
        <f t="shared" si="30"/>
        <v>0.68452380952380953</v>
      </c>
      <c r="AA174" s="77">
        <f t="shared" si="31"/>
        <v>0.48038679669982853</v>
      </c>
      <c r="AC174" s="1">
        <f>$R$2*B174 +$R$3</f>
        <v>156.2193519921523</v>
      </c>
      <c r="AD174" s="78">
        <f t="shared" si="32"/>
        <v>1.3565575844159475E-2</v>
      </c>
      <c r="AE174" s="1">
        <f>E174 - AC174</f>
        <v>-2.0908419921522921</v>
      </c>
      <c r="AF174" s="1">
        <v>12.539834472020772</v>
      </c>
      <c r="AG174" s="1">
        <f t="shared" si="33"/>
        <v>0.73528648948336306</v>
      </c>
      <c r="AH174" s="76">
        <v>173</v>
      </c>
      <c r="AI174" s="78">
        <f t="shared" si="34"/>
        <v>0.68452380952380953</v>
      </c>
      <c r="AJ174" s="77">
        <f t="shared" si="35"/>
        <v>0.48038679669982853</v>
      </c>
    </row>
    <row r="175" spans="1:36" x14ac:dyDescent="0.2">
      <c r="A175" s="3">
        <v>44032</v>
      </c>
      <c r="B175" s="4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  <c r="T175" s="1">
        <f>$Q$2*B175 +$Q$3</f>
        <v>98.210323739076898</v>
      </c>
      <c r="U175" s="78">
        <f t="shared" si="28"/>
        <v>2.0296899885534213E-3</v>
      </c>
      <c r="V175" s="1">
        <f>C175 - T175</f>
        <v>-0.1989327390768949</v>
      </c>
      <c r="W175" s="1">
        <v>6.5533283779963156</v>
      </c>
      <c r="X175" s="1">
        <f t="shared" si="29"/>
        <v>0.65928745982236725</v>
      </c>
      <c r="Y175" s="76">
        <v>174</v>
      </c>
      <c r="Z175" s="78">
        <f t="shared" si="30"/>
        <v>0.68849206349206349</v>
      </c>
      <c r="AA175" s="77">
        <f t="shared" si="31"/>
        <v>0.49158058250786868</v>
      </c>
      <c r="AC175" s="1">
        <f>$R$2*B175 +$R$3</f>
        <v>156.18796273485773</v>
      </c>
      <c r="AD175" s="78">
        <f t="shared" si="32"/>
        <v>2.3998324019952229E-2</v>
      </c>
      <c r="AE175" s="1">
        <f>E175 - AC175</f>
        <v>-3.6604057348577328</v>
      </c>
      <c r="AF175" s="1">
        <v>12.545781957431643</v>
      </c>
      <c r="AG175" s="1">
        <f t="shared" si="33"/>
        <v>0.73563522659618308</v>
      </c>
      <c r="AH175" s="76">
        <v>174</v>
      </c>
      <c r="AI175" s="78">
        <f t="shared" si="34"/>
        <v>0.68849206349206349</v>
      </c>
      <c r="AJ175" s="77">
        <f t="shared" si="35"/>
        <v>0.49158058250786868</v>
      </c>
    </row>
    <row r="176" spans="1:36" x14ac:dyDescent="0.2">
      <c r="A176" s="3">
        <v>44033</v>
      </c>
      <c r="B176" s="4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  <c r="T176" s="1">
        <f>$Q$2*B176 +$Q$3</f>
        <v>98.454036671846097</v>
      </c>
      <c r="U176" s="78">
        <f t="shared" si="28"/>
        <v>1.8574390057463162E-2</v>
      </c>
      <c r="V176" s="1">
        <f>C176 - T176</f>
        <v>-1.7953756718461023</v>
      </c>
      <c r="W176" s="1">
        <v>6.6313105039959908</v>
      </c>
      <c r="X176" s="1">
        <f t="shared" si="29"/>
        <v>0.66713273092681835</v>
      </c>
      <c r="Y176" s="76">
        <v>175</v>
      </c>
      <c r="Z176" s="78">
        <f t="shared" si="30"/>
        <v>0.69246031746031744</v>
      </c>
      <c r="AA176" s="77">
        <f t="shared" si="31"/>
        <v>0.50283630670944168</v>
      </c>
      <c r="AC176" s="1">
        <f>$R$2*B176 +$R$3</f>
        <v>156.15657347756317</v>
      </c>
      <c r="AD176" s="78">
        <f t="shared" si="32"/>
        <v>1.4729538834119238E-2</v>
      </c>
      <c r="AE176" s="1">
        <f>E176 - AC176</f>
        <v>-2.2667264775631679</v>
      </c>
      <c r="AF176" s="1">
        <v>12.547021647090105</v>
      </c>
      <c r="AG176" s="1">
        <f t="shared" si="33"/>
        <v>0.73570791711367389</v>
      </c>
      <c r="AH176" s="76">
        <v>175</v>
      </c>
      <c r="AI176" s="78">
        <f t="shared" si="34"/>
        <v>0.69246031746031744</v>
      </c>
      <c r="AJ176" s="77">
        <f t="shared" si="35"/>
        <v>0.50283630670944168</v>
      </c>
    </row>
    <row r="177" spans="1:36" x14ac:dyDescent="0.2">
      <c r="A177" s="3">
        <v>44034</v>
      </c>
      <c r="B177" s="4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  <c r="T177" s="1">
        <f>$Q$2*B177 +$Q$3</f>
        <v>98.697749604615296</v>
      </c>
      <c r="U177" s="78">
        <f t="shared" si="28"/>
        <v>1.8235293261033073E-2</v>
      </c>
      <c r="V177" s="1">
        <f>C177 - T177</f>
        <v>-1.7675506046152947</v>
      </c>
      <c r="W177" s="1">
        <v>6.6618253107655221</v>
      </c>
      <c r="X177" s="1">
        <f t="shared" si="29"/>
        <v>0.67020262583847934</v>
      </c>
      <c r="Y177" s="76">
        <v>176</v>
      </c>
      <c r="Z177" s="78">
        <f t="shared" si="30"/>
        <v>0.6964285714285714</v>
      </c>
      <c r="AA177" s="77">
        <f t="shared" si="31"/>
        <v>0.51415610074453411</v>
      </c>
      <c r="AC177" s="1">
        <f>$R$2*B177 +$R$3</f>
        <v>156.12518422026864</v>
      </c>
      <c r="AD177" s="78">
        <f t="shared" si="32"/>
        <v>1.5509831452226328E-2</v>
      </c>
      <c r="AE177" s="1">
        <f>E177 - AC177</f>
        <v>-2.3844922202686405</v>
      </c>
      <c r="AF177" s="1">
        <v>12.624890811540553</v>
      </c>
      <c r="AG177" s="1">
        <f t="shared" si="33"/>
        <v>0.74027385813111901</v>
      </c>
      <c r="AH177" s="76">
        <v>176</v>
      </c>
      <c r="AI177" s="78">
        <f t="shared" si="34"/>
        <v>0.6964285714285714</v>
      </c>
      <c r="AJ177" s="77">
        <f t="shared" si="35"/>
        <v>0.51415610074453411</v>
      </c>
    </row>
    <row r="178" spans="1:36" x14ac:dyDescent="0.2">
      <c r="A178" s="3">
        <v>44035</v>
      </c>
      <c r="B178" s="4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  <c r="T178" s="1">
        <f>$Q$2*B178 +$Q$3</f>
        <v>98.941462537384496</v>
      </c>
      <c r="U178" s="78">
        <f t="shared" si="28"/>
        <v>6.9425998645635312E-2</v>
      </c>
      <c r="V178" s="1">
        <f>C178 - T178</f>
        <v>-6.4231745373844973</v>
      </c>
      <c r="W178" s="1">
        <v>6.7066861678420153</v>
      </c>
      <c r="X178" s="1">
        <f t="shared" si="29"/>
        <v>0.67471578293994894</v>
      </c>
      <c r="Y178" s="76">
        <v>177</v>
      </c>
      <c r="Z178" s="78">
        <f t="shared" si="30"/>
        <v>0.70039682539682535</v>
      </c>
      <c r="AA178" s="77">
        <f t="shared" si="31"/>
        <v>0.52554216560793932</v>
      </c>
      <c r="AC178" s="1">
        <f>$R$2*B178 +$R$3</f>
        <v>156.09379496297407</v>
      </c>
      <c r="AD178" s="78">
        <f t="shared" si="32"/>
        <v>2.111765700279656E-2</v>
      </c>
      <c r="AE178" s="1">
        <f>E178 - AC178</f>
        <v>-3.2281639629740653</v>
      </c>
      <c r="AF178" s="1">
        <v>12.655549501198976</v>
      </c>
      <c r="AG178" s="1">
        <f t="shared" si="33"/>
        <v>0.74207156290476661</v>
      </c>
      <c r="AH178" s="76">
        <v>177</v>
      </c>
      <c r="AI178" s="78">
        <f t="shared" si="34"/>
        <v>0.70039682539682535</v>
      </c>
      <c r="AJ178" s="77">
        <f t="shared" si="35"/>
        <v>0.52554216560793932</v>
      </c>
    </row>
    <row r="179" spans="1:36" x14ac:dyDescent="0.2">
      <c r="A179" s="3">
        <v>44036</v>
      </c>
      <c r="B179" s="4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  <c r="T179" s="1">
        <f>$Q$2*B179 +$Q$3</f>
        <v>99.185175470153709</v>
      </c>
      <c r="U179" s="78">
        <f t="shared" si="28"/>
        <v>7.4722616140064521E-2</v>
      </c>
      <c r="V179" s="1">
        <f>C179 - T179</f>
        <v>-6.8960824701537149</v>
      </c>
      <c r="W179" s="1">
        <v>6.7573393695344066</v>
      </c>
      <c r="X179" s="1">
        <f t="shared" si="29"/>
        <v>0.67981166990752029</v>
      </c>
      <c r="Y179" s="76">
        <v>178</v>
      </c>
      <c r="Z179" s="78">
        <f t="shared" si="30"/>
        <v>0.70436507936507942</v>
      </c>
      <c r="AA179" s="77">
        <f t="shared" si="31"/>
        <v>0.53699677566274295</v>
      </c>
      <c r="AC179" s="1">
        <f>$R$2*B179 +$R$3</f>
        <v>156.06240570567951</v>
      </c>
      <c r="AD179" s="78">
        <f t="shared" si="32"/>
        <v>5.0290074095991476E-2</v>
      </c>
      <c r="AE179" s="1">
        <f>E179 - AC179</f>
        <v>-7.4725927056795172</v>
      </c>
      <c r="AF179" s="1">
        <v>12.67935344284254</v>
      </c>
      <c r="AG179" s="1">
        <f t="shared" si="33"/>
        <v>0.74346733226089456</v>
      </c>
      <c r="AH179" s="76">
        <v>178</v>
      </c>
      <c r="AI179" s="78">
        <f t="shared" si="34"/>
        <v>0.70436507936507942</v>
      </c>
      <c r="AJ179" s="77">
        <f t="shared" si="35"/>
        <v>0.53699677566274295</v>
      </c>
    </row>
    <row r="180" spans="1:36" x14ac:dyDescent="0.2">
      <c r="A180" s="3">
        <v>44039</v>
      </c>
      <c r="B180" s="4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  <c r="T180" s="1">
        <f>$Q$2*B180 +$Q$3</f>
        <v>99.428888402922922</v>
      </c>
      <c r="U180" s="78">
        <f t="shared" si="28"/>
        <v>5.242077693551922E-2</v>
      </c>
      <c r="V180" s="1">
        <f>C180 - T180</f>
        <v>-4.9525244029229185</v>
      </c>
      <c r="W180" s="1">
        <v>7.0768923366158276</v>
      </c>
      <c r="X180" s="1">
        <f t="shared" si="29"/>
        <v>0.71195980163447437</v>
      </c>
      <c r="Y180" s="76">
        <v>179</v>
      </c>
      <c r="Z180" s="78">
        <f t="shared" si="30"/>
        <v>0.70833333333333337</v>
      </c>
      <c r="AA180" s="77">
        <f t="shared" si="31"/>
        <v>0.54852228269809822</v>
      </c>
      <c r="AC180" s="1">
        <f>$R$2*B180 +$R$3</f>
        <v>156.03101644838495</v>
      </c>
      <c r="AD180" s="78">
        <f t="shared" si="32"/>
        <v>4.0815042510943568E-2</v>
      </c>
      <c r="AE180" s="1">
        <f>E180 - AC180</f>
        <v>-6.1186784483849408</v>
      </c>
      <c r="AF180" s="1">
        <v>12.683105243904436</v>
      </c>
      <c r="AG180" s="1">
        <f t="shared" si="33"/>
        <v>0.74368732309396302</v>
      </c>
      <c r="AH180" s="76">
        <v>179</v>
      </c>
      <c r="AI180" s="78">
        <f t="shared" si="34"/>
        <v>0.70833333333333337</v>
      </c>
      <c r="AJ180" s="77">
        <f t="shared" si="35"/>
        <v>0.54852228269809822</v>
      </c>
    </row>
    <row r="181" spans="1:36" x14ac:dyDescent="0.2">
      <c r="A181" s="3">
        <v>44040</v>
      </c>
      <c r="B181" s="4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  <c r="T181" s="1">
        <f>$Q$2*B181 +$Q$3</f>
        <v>99.672601335692121</v>
      </c>
      <c r="U181" s="78">
        <f t="shared" si="28"/>
        <v>7.262085742421473E-2</v>
      </c>
      <c r="V181" s="1">
        <f>C181 - T181</f>
        <v>-6.7482463356921158</v>
      </c>
      <c r="W181" s="1">
        <v>7.1292362016896931</v>
      </c>
      <c r="X181" s="1">
        <f t="shared" si="29"/>
        <v>0.71722577517514186</v>
      </c>
      <c r="Y181" s="76">
        <v>180</v>
      </c>
      <c r="Z181" s="78">
        <f t="shared" si="30"/>
        <v>0.71230158730158732</v>
      </c>
      <c r="AA181" s="77">
        <f t="shared" si="31"/>
        <v>0.56012112025115535</v>
      </c>
      <c r="AC181" s="1">
        <f>$R$2*B181 +$R$3</f>
        <v>155.99962719109041</v>
      </c>
      <c r="AD181" s="78">
        <f t="shared" si="32"/>
        <v>3.2048648396025919E-2</v>
      </c>
      <c r="AE181" s="1">
        <f>E181 - AC181</f>
        <v>-4.8443231910904103</v>
      </c>
      <c r="AF181" s="1">
        <v>12.687924021097558</v>
      </c>
      <c r="AG181" s="1">
        <f t="shared" si="33"/>
        <v>0.74396987720373531</v>
      </c>
      <c r="AH181" s="76">
        <v>180</v>
      </c>
      <c r="AI181" s="78">
        <f t="shared" si="34"/>
        <v>0.71230158730158732</v>
      </c>
      <c r="AJ181" s="77">
        <f t="shared" si="35"/>
        <v>0.56012112025115535</v>
      </c>
    </row>
    <row r="182" spans="1:36" x14ac:dyDescent="0.2">
      <c r="A182" s="3">
        <v>44041</v>
      </c>
      <c r="B182" s="4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  <c r="T182" s="1">
        <f>$Q$2*B182 +$Q$3</f>
        <v>99.916314268461321</v>
      </c>
      <c r="U182" s="78">
        <f t="shared" si="28"/>
        <v>5.5020585100620412E-2</v>
      </c>
      <c r="V182" s="1">
        <f>C182 - T182</f>
        <v>-5.2107552684613268</v>
      </c>
      <c r="W182" s="1">
        <v>7.1558398486118762</v>
      </c>
      <c r="X182" s="1">
        <f t="shared" si="29"/>
        <v>0.71990219390310128</v>
      </c>
      <c r="Y182" s="76">
        <v>181</v>
      </c>
      <c r="Z182" s="78">
        <f t="shared" si="30"/>
        <v>0.71626984126984128</v>
      </c>
      <c r="AA182" s="77">
        <f t="shared" si="31"/>
        <v>0.57179580821487397</v>
      </c>
      <c r="AC182" s="1">
        <f>$R$2*B182 +$R$3</f>
        <v>155.96823793379585</v>
      </c>
      <c r="AD182" s="78">
        <f t="shared" si="32"/>
        <v>1.4685864870640818E-2</v>
      </c>
      <c r="AE182" s="1">
        <f>E182 - AC182</f>
        <v>-2.2573769337958538</v>
      </c>
      <c r="AF182" s="1">
        <v>12.755105241273498</v>
      </c>
      <c r="AG182" s="1">
        <f t="shared" si="33"/>
        <v>0.74790911927687376</v>
      </c>
      <c r="AH182" s="76">
        <v>181</v>
      </c>
      <c r="AI182" s="78">
        <f t="shared" si="34"/>
        <v>0.71626984126984128</v>
      </c>
      <c r="AJ182" s="77">
        <f t="shared" si="35"/>
        <v>0.57179580821487397</v>
      </c>
    </row>
    <row r="183" spans="1:36" x14ac:dyDescent="0.2">
      <c r="A183" s="3">
        <v>44042</v>
      </c>
      <c r="B183" s="4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  <c r="T183" s="1">
        <f>$Q$2*B183 +$Q$3</f>
        <v>100.16002720123053</v>
      </c>
      <c r="U183" s="78">
        <f t="shared" si="28"/>
        <v>4.4949838417586367E-2</v>
      </c>
      <c r="V183" s="1">
        <f>C183 - T183</f>
        <v>-4.3085102012305327</v>
      </c>
      <c r="W183" s="1">
        <v>7.1815804292323691</v>
      </c>
      <c r="X183" s="1">
        <f t="shared" si="29"/>
        <v>0.7224917851814231</v>
      </c>
      <c r="Y183" s="76">
        <v>182</v>
      </c>
      <c r="Z183" s="78">
        <f t="shared" si="30"/>
        <v>0.72023809523809523</v>
      </c>
      <c r="AA183" s="77">
        <f t="shared" si="31"/>
        <v>0.5835489577555576</v>
      </c>
      <c r="AC183" s="1">
        <f>$R$2*B183 +$R$3</f>
        <v>155.93684867650128</v>
      </c>
      <c r="AD183" s="78">
        <f t="shared" si="32"/>
        <v>5.1344694790545674E-2</v>
      </c>
      <c r="AE183" s="1">
        <f>E183 - AC183</f>
        <v>-7.6155136765012799</v>
      </c>
      <c r="AF183" s="1">
        <v>12.759285275761187</v>
      </c>
      <c r="AG183" s="1">
        <f t="shared" si="33"/>
        <v>0.74815422003089327</v>
      </c>
      <c r="AH183" s="76">
        <v>182</v>
      </c>
      <c r="AI183" s="78">
        <f t="shared" si="34"/>
        <v>0.72023809523809523</v>
      </c>
      <c r="AJ183" s="77">
        <f t="shared" si="35"/>
        <v>0.5835489577555576</v>
      </c>
    </row>
    <row r="184" spans="1:36" x14ac:dyDescent="0.2">
      <c r="A184" s="3">
        <v>44043</v>
      </c>
      <c r="B184" s="4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  <c r="T184" s="1">
        <f>$Q$2*B184 +$Q$3</f>
        <v>100.40374013399975</v>
      </c>
      <c r="U184" s="78">
        <f t="shared" si="28"/>
        <v>5.1775885511532255E-2</v>
      </c>
      <c r="V184" s="1">
        <f>C184 - T184</f>
        <v>5.4823458660002586</v>
      </c>
      <c r="W184" s="1">
        <v>7.2332561259969737</v>
      </c>
      <c r="X184" s="1">
        <f t="shared" si="29"/>
        <v>0.72769053868336553</v>
      </c>
      <c r="Y184" s="76">
        <v>183</v>
      </c>
      <c r="Z184" s="78">
        <f t="shared" si="30"/>
        <v>0.72420634920634919</v>
      </c>
      <c r="AA184" s="77">
        <f t="shared" si="31"/>
        <v>0.59538327656628021</v>
      </c>
      <c r="AC184" s="1">
        <f>$R$2*B184 +$R$3</f>
        <v>155.90545941920675</v>
      </c>
      <c r="AD184" s="78">
        <f t="shared" si="32"/>
        <v>4.9655294696406532E-2</v>
      </c>
      <c r="AE184" s="1">
        <f>E184 - AC184</f>
        <v>-7.3753084192067604</v>
      </c>
      <c r="AF184" s="1">
        <v>12.891476928253439</v>
      </c>
      <c r="AG184" s="1">
        <f t="shared" si="33"/>
        <v>0.75590541772946784</v>
      </c>
      <c r="AH184" s="76">
        <v>183</v>
      </c>
      <c r="AI184" s="78">
        <f t="shared" si="34"/>
        <v>0.72420634920634919</v>
      </c>
      <c r="AJ184" s="77">
        <f t="shared" si="35"/>
        <v>0.59538327656628021</v>
      </c>
    </row>
    <row r="185" spans="1:36" x14ac:dyDescent="0.2">
      <c r="A185" s="3">
        <v>44046</v>
      </c>
      <c r="B185" s="4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  <c r="T185" s="1">
        <f>$Q$2*B185 +$Q$3</f>
        <v>100.64745306676895</v>
      </c>
      <c r="U185" s="78">
        <f t="shared" si="28"/>
        <v>7.2836457332323828E-2</v>
      </c>
      <c r="V185" s="1">
        <f>C185 - T185</f>
        <v>7.906699933231053</v>
      </c>
      <c r="W185" s="1">
        <v>7.3349859158426796</v>
      </c>
      <c r="X185" s="1">
        <f t="shared" si="29"/>
        <v>0.737924906758195</v>
      </c>
      <c r="Y185" s="76">
        <v>184</v>
      </c>
      <c r="Z185" s="78">
        <f t="shared" si="30"/>
        <v>0.72817460317460314</v>
      </c>
      <c r="AA185" s="77">
        <f t="shared" si="31"/>
        <v>0.60730157448496336</v>
      </c>
      <c r="AC185" s="1">
        <f>$R$2*B185 +$R$3</f>
        <v>155.87407016191219</v>
      </c>
      <c r="AD185" s="78">
        <f t="shared" si="32"/>
        <v>5.5378933142553904E-2</v>
      </c>
      <c r="AE185" s="1">
        <f>E185 - AC185</f>
        <v>-8.1791851619121871</v>
      </c>
      <c r="AF185" s="1">
        <v>13.044415986609863</v>
      </c>
      <c r="AG185" s="1">
        <f t="shared" si="33"/>
        <v>0.76487316156808838</v>
      </c>
      <c r="AH185" s="76">
        <v>184</v>
      </c>
      <c r="AI185" s="78">
        <f t="shared" si="34"/>
        <v>0.72817460317460314</v>
      </c>
      <c r="AJ185" s="77">
        <f t="shared" si="35"/>
        <v>0.60730157448496336</v>
      </c>
    </row>
    <row r="186" spans="1:36" x14ac:dyDescent="0.2">
      <c r="A186" s="3">
        <v>44047</v>
      </c>
      <c r="B186" s="4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  <c r="T186" s="1">
        <f>$Q$2*B186 +$Q$3</f>
        <v>100.89116599953815</v>
      </c>
      <c r="U186" s="78">
        <f t="shared" si="28"/>
        <v>7.6756974363980227E-2</v>
      </c>
      <c r="V186" s="1">
        <f>C186 - T186</f>
        <v>8.3879330004618566</v>
      </c>
      <c r="W186" s="1">
        <v>7.3596188655357224</v>
      </c>
      <c r="X186" s="1">
        <f t="shared" si="29"/>
        <v>0.74040306654118204</v>
      </c>
      <c r="Y186" s="76">
        <v>185</v>
      </c>
      <c r="Z186" s="78">
        <f t="shared" si="30"/>
        <v>0.7321428571428571</v>
      </c>
      <c r="AA186" s="77">
        <f t="shared" si="31"/>
        <v>0.61930676950877606</v>
      </c>
      <c r="AC186" s="1">
        <f>$R$2*B186 +$R$3</f>
        <v>155.84268090461762</v>
      </c>
      <c r="AD186" s="78">
        <f t="shared" si="32"/>
        <v>6.3760708418981418E-2</v>
      </c>
      <c r="AE186" s="1">
        <f>E186 - AC186</f>
        <v>-9.3410479046176249</v>
      </c>
      <c r="AF186" s="1">
        <v>13.102330726684386</v>
      </c>
      <c r="AG186" s="1">
        <f t="shared" si="33"/>
        <v>0.76826905375580046</v>
      </c>
      <c r="AH186" s="76">
        <v>185</v>
      </c>
      <c r="AI186" s="78">
        <f t="shared" si="34"/>
        <v>0.7321428571428571</v>
      </c>
      <c r="AJ186" s="77">
        <f t="shared" si="35"/>
        <v>0.61930676950877606</v>
      </c>
    </row>
    <row r="187" spans="1:36" x14ac:dyDescent="0.2">
      <c r="A187" s="3">
        <v>44048</v>
      </c>
      <c r="B187" s="4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  <c r="T187" s="1">
        <f>$Q$2*B187 +$Q$3</f>
        <v>101.13487893230734</v>
      </c>
      <c r="U187" s="78">
        <f t="shared" si="28"/>
        <v>7.7869158523600698E-2</v>
      </c>
      <c r="V187" s="1">
        <f>C187 - T187</f>
        <v>8.54031506769266</v>
      </c>
      <c r="W187" s="1">
        <v>7.3821699501548892</v>
      </c>
      <c r="X187" s="1">
        <f t="shared" si="29"/>
        <v>0.74267178351021568</v>
      </c>
      <c r="Y187" s="76">
        <v>186</v>
      </c>
      <c r="Z187" s="78">
        <f t="shared" si="30"/>
        <v>0.73611111111111116</v>
      </c>
      <c r="AA187" s="77">
        <f t="shared" si="31"/>
        <v>0.63140189423976112</v>
      </c>
      <c r="AC187" s="1">
        <f>$R$2*B187 +$R$3</f>
        <v>155.81129164732306</v>
      </c>
      <c r="AD187" s="78">
        <f t="shared" si="32"/>
        <v>3.8935775099928217E-2</v>
      </c>
      <c r="AE187" s="1">
        <f>E187 - AC187</f>
        <v>-5.8392766473230608</v>
      </c>
      <c r="AF187" s="1">
        <v>13.256381758493546</v>
      </c>
      <c r="AG187" s="1">
        <f t="shared" si="33"/>
        <v>0.77730199933677946</v>
      </c>
      <c r="AH187" s="76">
        <v>186</v>
      </c>
      <c r="AI187" s="78">
        <f t="shared" si="34"/>
        <v>0.73611111111111116</v>
      </c>
      <c r="AJ187" s="77">
        <f t="shared" si="35"/>
        <v>0.63140189423976112</v>
      </c>
    </row>
    <row r="188" spans="1:36" x14ac:dyDescent="0.2">
      <c r="A188" s="3">
        <v>44049</v>
      </c>
      <c r="B188" s="4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  <c r="T188" s="1">
        <f>$Q$2*B188 +$Q$3</f>
        <v>101.37859186507656</v>
      </c>
      <c r="U188" s="78">
        <f t="shared" si="28"/>
        <v>0.10680975249479079</v>
      </c>
      <c r="V188" s="1">
        <f>C188 - T188</f>
        <v>12.12308613492344</v>
      </c>
      <c r="W188" s="1">
        <v>7.4265917813810916</v>
      </c>
      <c r="X188" s="1">
        <f t="shared" si="29"/>
        <v>0.74714077309543403</v>
      </c>
      <c r="Y188" s="76">
        <v>187</v>
      </c>
      <c r="Z188" s="78">
        <f t="shared" si="30"/>
        <v>0.74007936507936511</v>
      </c>
      <c r="AA188" s="77">
        <f t="shared" si="31"/>
        <v>0.64359010280021778</v>
      </c>
      <c r="AC188" s="1">
        <f>$R$2*B188 +$R$3</f>
        <v>155.77990239002852</v>
      </c>
      <c r="AD188" s="78">
        <f t="shared" si="32"/>
        <v>2.6744918524157661E-2</v>
      </c>
      <c r="AE188" s="1">
        <f>E188 - AC188</f>
        <v>-4.0577953900285308</v>
      </c>
      <c r="AF188" s="1">
        <v>13.262629670958887</v>
      </c>
      <c r="AG188" s="1">
        <f t="shared" si="33"/>
        <v>0.77766835230846265</v>
      </c>
      <c r="AH188" s="76">
        <v>187</v>
      </c>
      <c r="AI188" s="78">
        <f t="shared" si="34"/>
        <v>0.74007936507936511</v>
      </c>
      <c r="AJ188" s="77">
        <f t="shared" si="35"/>
        <v>0.64359010280021778</v>
      </c>
    </row>
    <row r="189" spans="1:36" x14ac:dyDescent="0.2">
      <c r="A189" s="3">
        <v>44050</v>
      </c>
      <c r="B189" s="4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  <c r="T189" s="1">
        <f>$Q$2*B189 +$Q$3</f>
        <v>101.62230479784577</v>
      </c>
      <c r="U189" s="78">
        <f t="shared" si="28"/>
        <v>8.3832807896838002E-2</v>
      </c>
      <c r="V189" s="1">
        <f>C189 - T189</f>
        <v>9.2988302021542353</v>
      </c>
      <c r="W189" s="1">
        <v>7.4461878829240931</v>
      </c>
      <c r="X189" s="1">
        <f t="shared" si="29"/>
        <v>0.74911220856509331</v>
      </c>
      <c r="Y189" s="76">
        <v>188</v>
      </c>
      <c r="Z189" s="78">
        <f t="shared" si="30"/>
        <v>0.74404761904761907</v>
      </c>
      <c r="AA189" s="77">
        <f t="shared" si="31"/>
        <v>0.6558746782604522</v>
      </c>
      <c r="AC189" s="1">
        <f>$R$2*B189 +$R$3</f>
        <v>155.74851313273396</v>
      </c>
      <c r="AD189" s="78">
        <f t="shared" si="32"/>
        <v>9.7941444978576816E-3</v>
      </c>
      <c r="AE189" s="1">
        <f>E189 - AC189</f>
        <v>-1.5106281327339559</v>
      </c>
      <c r="AF189" s="1">
        <v>13.36761055692449</v>
      </c>
      <c r="AG189" s="1">
        <f t="shared" si="33"/>
        <v>0.7838240178618423</v>
      </c>
      <c r="AH189" s="76">
        <v>188</v>
      </c>
      <c r="AI189" s="78">
        <f t="shared" si="34"/>
        <v>0.74404761904761907</v>
      </c>
      <c r="AJ189" s="77">
        <f t="shared" si="35"/>
        <v>0.6558746782604522</v>
      </c>
    </row>
    <row r="190" spans="1:36" x14ac:dyDescent="0.2">
      <c r="A190" s="3">
        <v>44053</v>
      </c>
      <c r="B190" s="4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  <c r="T190" s="1">
        <f>$Q$2*B190 +$Q$3</f>
        <v>101.86601773061497</v>
      </c>
      <c r="U190" s="78">
        <f t="shared" si="28"/>
        <v>9.4792678798142543E-2</v>
      </c>
      <c r="V190" s="1">
        <f>C190 - T190</f>
        <v>10.667338269385027</v>
      </c>
      <c r="W190" s="1">
        <v>7.5463218989188405</v>
      </c>
      <c r="X190" s="1">
        <f t="shared" si="29"/>
        <v>0.7591860362811973</v>
      </c>
      <c r="Y190" s="76">
        <v>189</v>
      </c>
      <c r="Z190" s="78">
        <f t="shared" si="30"/>
        <v>0.74801587301587302</v>
      </c>
      <c r="AA190" s="77">
        <f t="shared" si="31"/>
        <v>0.66825904062605401</v>
      </c>
      <c r="AC190" s="1">
        <f>$R$2*B190 +$R$3</f>
        <v>155.7171238754394</v>
      </c>
      <c r="AD190" s="78">
        <f t="shared" si="32"/>
        <v>1.7765706393131714E-2</v>
      </c>
      <c r="AE190" s="1">
        <f>E190 - AC190</f>
        <v>2.8164611245605897</v>
      </c>
      <c r="AF190" s="1">
        <v>13.402975190857433</v>
      </c>
      <c r="AG190" s="1">
        <f t="shared" si="33"/>
        <v>0.78589766066745004</v>
      </c>
      <c r="AH190" s="76">
        <v>189</v>
      </c>
      <c r="AI190" s="78">
        <f t="shared" si="34"/>
        <v>0.74801587301587302</v>
      </c>
      <c r="AJ190" s="77">
        <f t="shared" si="35"/>
        <v>0.66825904062605401</v>
      </c>
    </row>
    <row r="191" spans="1:36" x14ac:dyDescent="0.2">
      <c r="A191" s="3">
        <v>44054</v>
      </c>
      <c r="B191" s="4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  <c r="T191" s="1">
        <f>$Q$2*B191 +$Q$3</f>
        <v>102.10973066338417</v>
      </c>
      <c r="U191" s="78">
        <f t="shared" si="28"/>
        <v>6.4814646173422072E-2</v>
      </c>
      <c r="V191" s="1">
        <f>C191 - T191</f>
        <v>7.0768923366158276</v>
      </c>
      <c r="W191" s="1">
        <v>7.6149239830734672</v>
      </c>
      <c r="X191" s="1">
        <f t="shared" si="29"/>
        <v>0.76608764279197206</v>
      </c>
      <c r="Y191" s="76">
        <v>190</v>
      </c>
      <c r="Z191" s="78">
        <f t="shared" si="30"/>
        <v>0.75198412698412698</v>
      </c>
      <c r="AA191" s="77">
        <f t="shared" si="31"/>
        <v>0.68074675543701968</v>
      </c>
      <c r="AC191" s="1">
        <f>$R$2*B191 +$R$3</f>
        <v>155.68573461814483</v>
      </c>
      <c r="AD191" s="78">
        <f t="shared" si="32"/>
        <v>2.3171714395386664E-2</v>
      </c>
      <c r="AE191" s="1">
        <f>E191 - AC191</f>
        <v>3.6930803818551681</v>
      </c>
      <c r="AF191" s="1">
        <v>13.506219299629947</v>
      </c>
      <c r="AG191" s="1">
        <f t="shared" si="33"/>
        <v>0.79195148844871488</v>
      </c>
      <c r="AH191" s="76">
        <v>190</v>
      </c>
      <c r="AI191" s="78">
        <f t="shared" si="34"/>
        <v>0.75198412698412698</v>
      </c>
      <c r="AJ191" s="77">
        <f t="shared" si="35"/>
        <v>0.68074675543701968</v>
      </c>
    </row>
    <row r="192" spans="1:36" x14ac:dyDescent="0.2">
      <c r="A192" s="3">
        <v>44055</v>
      </c>
      <c r="B192" s="4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  <c r="T192" s="1">
        <f>$Q$2*B192 +$Q$3</f>
        <v>102.35344359615338</v>
      </c>
      <c r="U192" s="78">
        <f t="shared" si="28"/>
        <v>9.2734930502657145E-2</v>
      </c>
      <c r="V192" s="1">
        <f>C192 - T192</f>
        <v>10.461925403846621</v>
      </c>
      <c r="W192" s="1">
        <v>7.7125301006112323</v>
      </c>
      <c r="X192" s="1">
        <f t="shared" si="29"/>
        <v>0.77590715519587694</v>
      </c>
      <c r="Y192" s="76">
        <v>191</v>
      </c>
      <c r="Z192" s="78">
        <f t="shared" si="30"/>
        <v>0.75595238095238093</v>
      </c>
      <c r="AA192" s="77">
        <f t="shared" si="31"/>
        <v>0.69334154303681728</v>
      </c>
      <c r="AC192" s="1">
        <f>$R$2*B192 +$R$3</f>
        <v>155.6543453608503</v>
      </c>
      <c r="AD192" s="78">
        <f t="shared" si="32"/>
        <v>2.2087407698212654E-2</v>
      </c>
      <c r="AE192" s="1">
        <f>E192 - AC192</f>
        <v>3.5156526391496925</v>
      </c>
      <c r="AF192" s="1">
        <v>13.851281530377207</v>
      </c>
      <c r="AG192" s="1">
        <f t="shared" si="33"/>
        <v>0.81218457819687373</v>
      </c>
      <c r="AH192" s="76">
        <v>191</v>
      </c>
      <c r="AI192" s="78">
        <f t="shared" si="34"/>
        <v>0.75595238095238093</v>
      </c>
      <c r="AJ192" s="77">
        <f t="shared" si="35"/>
        <v>0.69334154303681728</v>
      </c>
    </row>
    <row r="193" spans="1:36" x14ac:dyDescent="0.2">
      <c r="A193" s="3">
        <v>44056</v>
      </c>
      <c r="B193" s="4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  <c r="T193" s="1">
        <f>$Q$2*B193 +$Q$3</f>
        <v>102.5971565289226</v>
      </c>
      <c r="U193" s="78">
        <f t="shared" si="28"/>
        <v>0.10638933197073443</v>
      </c>
      <c r="V193" s="1">
        <f>C193 - T193</f>
        <v>12.214763471077404</v>
      </c>
      <c r="W193" s="1">
        <v>7.8053942519966597</v>
      </c>
      <c r="X193" s="1">
        <f t="shared" si="29"/>
        <v>0.78524960943348654</v>
      </c>
      <c r="Y193" s="76">
        <v>192</v>
      </c>
      <c r="Z193" s="78">
        <f t="shared" si="30"/>
        <v>0.75992063492063489</v>
      </c>
      <c r="AA193" s="77">
        <f t="shared" si="31"/>
        <v>0.70604728857604471</v>
      </c>
      <c r="AC193" s="1">
        <f>$R$2*B193 +$R$3</f>
        <v>155.62295610355574</v>
      </c>
      <c r="AD193" s="78">
        <f t="shared" si="32"/>
        <v>2.1116115114534682E-2</v>
      </c>
      <c r="AE193" s="1">
        <f>E193 - AC193</f>
        <v>3.3570398964442631</v>
      </c>
      <c r="AF193" s="1">
        <v>13.861772328808172</v>
      </c>
      <c r="AG193" s="1">
        <f t="shared" si="33"/>
        <v>0.81279971728562261</v>
      </c>
      <c r="AH193" s="76">
        <v>192</v>
      </c>
      <c r="AI193" s="78">
        <f t="shared" si="34"/>
        <v>0.75992063492063489</v>
      </c>
      <c r="AJ193" s="77">
        <f t="shared" si="35"/>
        <v>0.70604728857604471</v>
      </c>
    </row>
    <row r="194" spans="1:36" x14ac:dyDescent="0.2">
      <c r="A194" s="3">
        <v>44057</v>
      </c>
      <c r="B194" s="4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  <c r="T194" s="1">
        <f>$Q$2*B194 +$Q$3</f>
        <v>102.8408694616918</v>
      </c>
      <c r="U194" s="78">
        <f t="shared" si="28"/>
        <v>0.10346764639901905</v>
      </c>
      <c r="V194" s="1">
        <f>C194 - T194</f>
        <v>11.868732538308208</v>
      </c>
      <c r="W194" s="1">
        <v>7.8665657644572491</v>
      </c>
      <c r="X194" s="1">
        <f t="shared" si="29"/>
        <v>0.79140367477821227</v>
      </c>
      <c r="Y194" s="76">
        <v>193</v>
      </c>
      <c r="Z194" s="78">
        <f t="shared" si="30"/>
        <v>0.76388888888888884</v>
      </c>
      <c r="AA194" s="77">
        <f t="shared" si="31"/>
        <v>0.71886805282271604</v>
      </c>
      <c r="AC194" s="1">
        <f>$R$2*B194 +$R$3</f>
        <v>155.59156684626117</v>
      </c>
      <c r="AD194" s="78">
        <f t="shared" si="32"/>
        <v>2.9251510999440612E-2</v>
      </c>
      <c r="AE194" s="1">
        <f>E194 - AC194</f>
        <v>4.6884321537388303</v>
      </c>
      <c r="AF194" s="1">
        <v>13.886264875206422</v>
      </c>
      <c r="AG194" s="1">
        <f t="shared" si="33"/>
        <v>0.81423586371162693</v>
      </c>
      <c r="AH194" s="76">
        <v>193</v>
      </c>
      <c r="AI194" s="78">
        <f t="shared" si="34"/>
        <v>0.76388888888888884</v>
      </c>
      <c r="AJ194" s="77">
        <f t="shared" si="35"/>
        <v>0.71886805282271604</v>
      </c>
    </row>
    <row r="195" spans="1:36" x14ac:dyDescent="0.2">
      <c r="A195" s="3">
        <v>44060</v>
      </c>
      <c r="B195" s="4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  <c r="T195" s="1">
        <f>$Q$2*B195 +$Q$3</f>
        <v>103.08458239446099</v>
      </c>
      <c r="U195" s="78">
        <f t="shared" ref="U195:U253" si="36">(ABS(C195 - T195) / C195)</f>
        <v>9.8990618971863661E-2</v>
      </c>
      <c r="V195" s="1">
        <f>C195 - T195</f>
        <v>11.325527605539008</v>
      </c>
      <c r="W195" s="1">
        <v>7.9044643620015904</v>
      </c>
      <c r="X195" s="1">
        <f t="shared" ref="X195:X253" si="37">STANDARDIZE(W195,$Q$8,$Q$9)</f>
        <v>0.7952164045339396</v>
      </c>
      <c r="Y195" s="76">
        <v>194</v>
      </c>
      <c r="Z195" s="78">
        <f t="shared" ref="Z195:Z253" si="38">(Y195 - 0.5) / 252</f>
        <v>0.7678571428571429</v>
      </c>
      <c r="AA195" s="77">
        <f t="shared" ref="AA195:AA253" si="39">_xlfn.NORM.S.INV(Z195)</f>
        <v>0.73180808385961771</v>
      </c>
      <c r="AC195" s="1">
        <f>$R$2*B195 +$R$3</f>
        <v>155.56017758896661</v>
      </c>
      <c r="AD195" s="78">
        <f t="shared" ref="AD195:AD253" si="40">(ABS(E195 - AC195) / E195)</f>
        <v>2.0155061172894301E-2</v>
      </c>
      <c r="AE195" s="1">
        <f>E195 - AC195</f>
        <v>3.1998174110333935</v>
      </c>
      <c r="AF195" s="1">
        <v>13.911548933562869</v>
      </c>
      <c r="AG195" s="1">
        <f t="shared" ref="AG195:AG253" si="41">STANDARDIZE(AF195,$R$8,$R$9)</f>
        <v>0.81571842128049166</v>
      </c>
      <c r="AH195" s="76">
        <v>194</v>
      </c>
      <c r="AI195" s="78">
        <f t="shared" ref="AI195:AI253" si="42">(AH195 - 0.5) / 252</f>
        <v>0.7678571428571429</v>
      </c>
      <c r="AJ195" s="77">
        <f t="shared" ref="AJ195:AJ253" si="43">_xlfn.NORM.S.INV(AI195)</f>
        <v>0.73180808385961771</v>
      </c>
    </row>
    <row r="196" spans="1:36" x14ac:dyDescent="0.2">
      <c r="A196" s="3">
        <v>44061</v>
      </c>
      <c r="B196" s="4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  <c r="T196" s="1">
        <f>$Q$2*B196 +$Q$3</f>
        <v>103.32829532723019</v>
      </c>
      <c r="U196" s="78">
        <f t="shared" si="36"/>
        <v>0.10432398110183272</v>
      </c>
      <c r="V196" s="1">
        <f>C196 - T196</f>
        <v>12.035176672769808</v>
      </c>
      <c r="W196" s="1">
        <v>7.9065576299956604</v>
      </c>
      <c r="X196" s="1">
        <f t="shared" si="37"/>
        <v>0.79542699452103249</v>
      </c>
      <c r="Y196" s="76">
        <v>195</v>
      </c>
      <c r="Z196" s="78">
        <f t="shared" si="38"/>
        <v>0.77182539682539686</v>
      </c>
      <c r="AA196" s="77">
        <f t="shared" si="39"/>
        <v>0.74487182975869159</v>
      </c>
      <c r="AC196" s="1">
        <f>$R$2*B196 +$R$3</f>
        <v>155.52878833167208</v>
      </c>
      <c r="AD196" s="78">
        <f t="shared" si="40"/>
        <v>1.1762718321987192E-2</v>
      </c>
      <c r="AE196" s="1">
        <f>E196 - AC196</f>
        <v>1.8512166683279361</v>
      </c>
      <c r="AF196" s="1">
        <v>13.980845787671768</v>
      </c>
      <c r="AG196" s="1">
        <f t="shared" si="41"/>
        <v>0.81978171579236581</v>
      </c>
      <c r="AH196" s="76">
        <v>195</v>
      </c>
      <c r="AI196" s="78">
        <f t="shared" si="42"/>
        <v>0.77182539682539686</v>
      </c>
      <c r="AJ196" s="77">
        <f t="shared" si="43"/>
        <v>0.74487182975869159</v>
      </c>
    </row>
    <row r="197" spans="1:36" x14ac:dyDescent="0.2">
      <c r="A197" s="3">
        <v>44062</v>
      </c>
      <c r="B197" s="4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  <c r="T197" s="1">
        <f>$Q$2*B197 +$Q$3</f>
        <v>103.57200825999941</v>
      </c>
      <c r="U197" s="78">
        <f t="shared" si="36"/>
        <v>0.1033364469646397</v>
      </c>
      <c r="V197" s="1">
        <f>C197 - T197</f>
        <v>11.936208740000595</v>
      </c>
      <c r="W197" s="1">
        <v>7.906699933231053</v>
      </c>
      <c r="X197" s="1">
        <f t="shared" si="37"/>
        <v>0.79544131071780688</v>
      </c>
      <c r="Y197" s="76">
        <v>196</v>
      </c>
      <c r="Z197" s="78">
        <f t="shared" si="38"/>
        <v>0.77579365079365081</v>
      </c>
      <c r="AA197" s="77">
        <f t="shared" si="39"/>
        <v>0.75806395233324275</v>
      </c>
      <c r="AC197" s="1">
        <f>$R$2*B197 +$R$3</f>
        <v>155.49739907437751</v>
      </c>
      <c r="AD197" s="78">
        <f t="shared" si="40"/>
        <v>8.6235694860126149E-3</v>
      </c>
      <c r="AE197" s="1">
        <f>E197 - AC197</f>
        <v>1.3526069256224957</v>
      </c>
      <c r="AF197" s="1">
        <v>14.026753840718754</v>
      </c>
      <c r="AG197" s="1">
        <f t="shared" si="41"/>
        <v>0.82247358315626529</v>
      </c>
      <c r="AH197" s="76">
        <v>196</v>
      </c>
      <c r="AI197" s="78">
        <f t="shared" si="42"/>
        <v>0.77579365079365081</v>
      </c>
      <c r="AJ197" s="77">
        <f t="shared" si="43"/>
        <v>0.75806395233324275</v>
      </c>
    </row>
    <row r="198" spans="1:36" x14ac:dyDescent="0.2">
      <c r="A198" s="3">
        <v>44063</v>
      </c>
      <c r="B198" s="4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  <c r="T198" s="1">
        <f>$Q$2*B198 +$Q$3</f>
        <v>103.81572119276862</v>
      </c>
      <c r="U198" s="78">
        <f t="shared" si="36"/>
        <v>0.12073701373189269</v>
      </c>
      <c r="V198" s="1">
        <f>C198 - T198</f>
        <v>14.255575807231381</v>
      </c>
      <c r="W198" s="1">
        <v>7.9444210672280917</v>
      </c>
      <c r="X198" s="1">
        <f t="shared" si="37"/>
        <v>0.79923618702799282</v>
      </c>
      <c r="Y198" s="76">
        <v>197</v>
      </c>
      <c r="Z198" s="78">
        <f t="shared" si="38"/>
        <v>0.77976190476190477</v>
      </c>
      <c r="AA198" s="77">
        <f t="shared" si="39"/>
        <v>0.77138934208115728</v>
      </c>
      <c r="AC198" s="1">
        <f>$R$2*B198 +$R$3</f>
        <v>155.46600981708295</v>
      </c>
      <c r="AD198" s="78">
        <f t="shared" si="40"/>
        <v>4.5078324385778891E-3</v>
      </c>
      <c r="AE198" s="1">
        <f>E198 - AC198</f>
        <v>0.70398818291704401</v>
      </c>
      <c r="AF198" s="1">
        <v>14.054819705446562</v>
      </c>
      <c r="AG198" s="1">
        <f t="shared" si="41"/>
        <v>0.82411925489109317</v>
      </c>
      <c r="AH198" s="76">
        <v>197</v>
      </c>
      <c r="AI198" s="78">
        <f t="shared" si="42"/>
        <v>0.77976190476190477</v>
      </c>
      <c r="AJ198" s="77">
        <f t="shared" si="43"/>
        <v>0.77138934208115728</v>
      </c>
    </row>
    <row r="199" spans="1:36" x14ac:dyDescent="0.2">
      <c r="A199" s="3">
        <v>44064</v>
      </c>
      <c r="B199" s="4">
        <v>198</v>
      </c>
      <c r="C199" s="1">
        <v>124.1558</v>
      </c>
      <c r="D199" s="2">
        <v>338054800</v>
      </c>
      <c r="E199" s="1">
        <v>157.5</v>
      </c>
      <c r="F199" s="2">
        <v>2507800</v>
      </c>
      <c r="T199" s="1">
        <f>$Q$2*B199 +$Q$3</f>
        <v>104.05943412553782</v>
      </c>
      <c r="U199" s="78">
        <f t="shared" si="36"/>
        <v>0.16186409232965498</v>
      </c>
      <c r="V199" s="1">
        <f>C199 - T199</f>
        <v>20.09636587446218</v>
      </c>
      <c r="W199" s="1">
        <v>7.9505457310741292</v>
      </c>
      <c r="X199" s="1">
        <f t="shared" si="37"/>
        <v>0.79985234935596006</v>
      </c>
      <c r="Y199" s="76">
        <v>198</v>
      </c>
      <c r="Z199" s="78">
        <f t="shared" si="38"/>
        <v>0.78373015873015872</v>
      </c>
      <c r="AA199" s="77">
        <f t="shared" si="39"/>
        <v>0.78485313444643534</v>
      </c>
      <c r="AC199" s="1">
        <f>$R$2*B199 +$R$3</f>
        <v>155.43462055978839</v>
      </c>
      <c r="AD199" s="78">
        <f t="shared" si="40"/>
        <v>1.3113520255311839E-2</v>
      </c>
      <c r="AE199" s="1">
        <f>E199 - AC199</f>
        <v>2.0653794402116148</v>
      </c>
      <c r="AF199" s="1">
        <v>14.118997355307869</v>
      </c>
      <c r="AG199" s="1">
        <f t="shared" si="41"/>
        <v>0.82788237943433196</v>
      </c>
      <c r="AH199" s="76">
        <v>198</v>
      </c>
      <c r="AI199" s="78">
        <f t="shared" si="42"/>
        <v>0.78373015873015872</v>
      </c>
      <c r="AJ199" s="77">
        <f t="shared" si="43"/>
        <v>0.78485313444643534</v>
      </c>
    </row>
    <row r="200" spans="1:36" x14ac:dyDescent="0.2">
      <c r="A200" s="3">
        <v>44067</v>
      </c>
      <c r="B200" s="4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  <c r="T200" s="1">
        <f>$Q$2*B200 +$Q$3</f>
        <v>104.30314705830702</v>
      </c>
      <c r="U200" s="78">
        <f t="shared" si="36"/>
        <v>0.16983020086894729</v>
      </c>
      <c r="V200" s="1">
        <f>C200 - T200</f>
        <v>21.337591941692978</v>
      </c>
      <c r="W200" s="1">
        <v>8.056789117535061</v>
      </c>
      <c r="X200" s="1">
        <f t="shared" si="37"/>
        <v>0.81054080083321856</v>
      </c>
      <c r="Y200" s="76">
        <v>199</v>
      </c>
      <c r="Z200" s="78">
        <f t="shared" si="38"/>
        <v>0.78769841269841268</v>
      </c>
      <c r="AA200" s="77">
        <f t="shared" si="39"/>
        <v>0.7984607275425748</v>
      </c>
      <c r="AC200" s="1">
        <f>$R$2*B200 +$R$3</f>
        <v>155.40323130249385</v>
      </c>
      <c r="AD200" s="78">
        <f t="shared" si="40"/>
        <v>2.489027936222335E-2</v>
      </c>
      <c r="AE200" s="1">
        <f>E200 - AC200</f>
        <v>3.9667636975061384</v>
      </c>
      <c r="AF200" s="1">
        <v>14.159498044966313</v>
      </c>
      <c r="AG200" s="1">
        <f t="shared" si="41"/>
        <v>0.8302571803128489</v>
      </c>
      <c r="AH200" s="76">
        <v>199</v>
      </c>
      <c r="AI200" s="78">
        <f t="shared" si="42"/>
        <v>0.78769841269841268</v>
      </c>
      <c r="AJ200" s="77">
        <f t="shared" si="43"/>
        <v>0.7984607275425748</v>
      </c>
    </row>
    <row r="201" spans="1:36" x14ac:dyDescent="0.2">
      <c r="A201" s="3">
        <v>44068</v>
      </c>
      <c r="B201" s="4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  <c r="T201" s="1">
        <f>$Q$2*B201 +$Q$3</f>
        <v>104.54685999107623</v>
      </c>
      <c r="U201" s="78">
        <f t="shared" si="36"/>
        <v>0.16100757108420377</v>
      </c>
      <c r="V201" s="1">
        <f>C201 - T201</f>
        <v>20.063156008923769</v>
      </c>
      <c r="W201" s="1">
        <v>8.0583342947707877</v>
      </c>
      <c r="X201" s="1">
        <f t="shared" si="37"/>
        <v>0.81069625099776976</v>
      </c>
      <c r="Y201" s="76">
        <v>200</v>
      </c>
      <c r="Z201" s="78">
        <f t="shared" si="38"/>
        <v>0.79166666666666663</v>
      </c>
      <c r="AA201" s="77">
        <f t="shared" si="39"/>
        <v>0.81221780149991241</v>
      </c>
      <c r="AC201" s="1">
        <f>$R$2*B201 +$R$3</f>
        <v>155.37184204519929</v>
      </c>
      <c r="AD201" s="78">
        <f t="shared" si="40"/>
        <v>5.5662535771368454E-2</v>
      </c>
      <c r="AE201" s="1">
        <f>E201 - AC201</f>
        <v>9.1581569548007167</v>
      </c>
      <c r="AF201" s="1">
        <v>14.227058159048283</v>
      </c>
      <c r="AG201" s="1">
        <f t="shared" si="41"/>
        <v>0.83421863923188544</v>
      </c>
      <c r="AH201" s="76">
        <v>200</v>
      </c>
      <c r="AI201" s="78">
        <f t="shared" si="42"/>
        <v>0.79166666666666663</v>
      </c>
      <c r="AJ201" s="77">
        <f t="shared" si="43"/>
        <v>0.81221780149991241</v>
      </c>
    </row>
    <row r="202" spans="1:36" x14ac:dyDescent="0.2">
      <c r="A202" s="3">
        <v>44069</v>
      </c>
      <c r="B202" s="4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  <c r="T202" s="1">
        <f>$Q$2*B202 +$Q$3</f>
        <v>104.79057292384545</v>
      </c>
      <c r="U202" s="78">
        <f t="shared" si="36"/>
        <v>0.1703344435396045</v>
      </c>
      <c r="V202" s="1">
        <f>C202 - T202</f>
        <v>21.514023076154558</v>
      </c>
      <c r="W202" s="1">
        <v>8.069660966149641</v>
      </c>
      <c r="X202" s="1">
        <f t="shared" si="37"/>
        <v>0.81183575324317536</v>
      </c>
      <c r="Y202" s="76">
        <v>201</v>
      </c>
      <c r="Z202" s="78">
        <f t="shared" si="38"/>
        <v>0.79563492063492058</v>
      </c>
      <c r="AA202" s="77">
        <f t="shared" si="39"/>
        <v>0.82613033962053162</v>
      </c>
      <c r="AC202" s="1">
        <f>$R$2*B202 +$R$3</f>
        <v>155.34045278790472</v>
      </c>
      <c r="AD202" s="78">
        <f t="shared" si="40"/>
        <v>6.0308180586241877E-2</v>
      </c>
      <c r="AE202" s="1">
        <f>E202 - AC202</f>
        <v>9.9695452120952837</v>
      </c>
      <c r="AF202" s="1">
        <v>14.885060782362302</v>
      </c>
      <c r="AG202" s="1">
        <f t="shared" si="41"/>
        <v>0.87280132068967697</v>
      </c>
      <c r="AH202" s="76">
        <v>201</v>
      </c>
      <c r="AI202" s="78">
        <f t="shared" si="42"/>
        <v>0.79563492063492058</v>
      </c>
      <c r="AJ202" s="77">
        <f t="shared" si="43"/>
        <v>0.82613033962053162</v>
      </c>
    </row>
    <row r="203" spans="1:36" x14ac:dyDescent="0.2">
      <c r="A203" s="3">
        <v>44070</v>
      </c>
      <c r="B203" s="4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  <c r="T203" s="1">
        <f>$Q$2*B203 +$Q$3</f>
        <v>105.03428585661464</v>
      </c>
      <c r="U203" s="78">
        <f t="shared" si="36"/>
        <v>0.15834338305266149</v>
      </c>
      <c r="V203" s="1">
        <f>C203 - T203</f>
        <v>19.760415143385359</v>
      </c>
      <c r="W203" s="1">
        <v>8.0814057983049139</v>
      </c>
      <c r="X203" s="1">
        <f t="shared" si="37"/>
        <v>0.81301732390636516</v>
      </c>
      <c r="Y203" s="76">
        <v>202</v>
      </c>
      <c r="Z203" s="78">
        <f t="shared" si="38"/>
        <v>0.79960317460317465</v>
      </c>
      <c r="AA203" s="77">
        <f t="shared" si="39"/>
        <v>0.84020465154900847</v>
      </c>
      <c r="AC203" s="1">
        <f>$R$2*B203 +$R$3</f>
        <v>155.30906353061016</v>
      </c>
      <c r="AD203" s="78">
        <f t="shared" si="40"/>
        <v>6.4346895280772101E-2</v>
      </c>
      <c r="AE203" s="1">
        <f>E203 - AC203</f>
        <v>10.680941469389836</v>
      </c>
      <c r="AF203" s="1">
        <v>14.941749098013304</v>
      </c>
      <c r="AG203" s="1">
        <f t="shared" si="41"/>
        <v>0.87612530018101342</v>
      </c>
      <c r="AH203" s="76">
        <v>202</v>
      </c>
      <c r="AI203" s="78">
        <f t="shared" si="42"/>
        <v>0.79960317460317465</v>
      </c>
      <c r="AJ203" s="77">
        <f t="shared" si="43"/>
        <v>0.84020465154900847</v>
      </c>
    </row>
    <row r="204" spans="1:36" x14ac:dyDescent="0.2">
      <c r="A204" s="3">
        <v>44071</v>
      </c>
      <c r="B204" s="4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  <c r="T204" s="1">
        <f>$Q$2*B204 +$Q$3</f>
        <v>105.27799878938384</v>
      </c>
      <c r="U204" s="78">
        <f t="shared" si="36"/>
        <v>0.15502173204234676</v>
      </c>
      <c r="V204" s="1">
        <f>C204 - T204</f>
        <v>19.314553210616154</v>
      </c>
      <c r="W204" s="1">
        <v>8.1553700333804287</v>
      </c>
      <c r="X204" s="1">
        <f t="shared" si="37"/>
        <v>0.82045838131230442</v>
      </c>
      <c r="Y204" s="76">
        <v>203</v>
      </c>
      <c r="Z204" s="78">
        <f t="shared" si="38"/>
        <v>0.8035714285714286</v>
      </c>
      <c r="AA204" s="77">
        <f t="shared" si="39"/>
        <v>0.85444739869598973</v>
      </c>
      <c r="AC204" s="1">
        <f>$R$2*B204 +$R$3</f>
        <v>155.27767427331563</v>
      </c>
      <c r="AD204" s="78">
        <f t="shared" si="40"/>
        <v>7.7814053555137888E-2</v>
      </c>
      <c r="AE204" s="1">
        <f>E204 - AC204</f>
        <v>13.102330726684386</v>
      </c>
      <c r="AF204" s="1">
        <v>15.071227010478623</v>
      </c>
      <c r="AG204" s="1">
        <f t="shared" si="41"/>
        <v>0.88371737485589674</v>
      </c>
      <c r="AH204" s="76">
        <v>203</v>
      </c>
      <c r="AI204" s="78">
        <f t="shared" si="42"/>
        <v>0.8035714285714286</v>
      </c>
      <c r="AJ204" s="77">
        <f t="shared" si="43"/>
        <v>0.85444739869598973</v>
      </c>
    </row>
    <row r="205" spans="1:36" x14ac:dyDescent="0.2">
      <c r="A205" s="3">
        <v>44074</v>
      </c>
      <c r="B205" s="4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  <c r="T205" s="1">
        <f>$Q$2*B205 +$Q$3</f>
        <v>105.52171172215304</v>
      </c>
      <c r="U205" s="78">
        <f t="shared" si="36"/>
        <v>0.18084493370433721</v>
      </c>
      <c r="V205" s="1">
        <f>C205 - T205</f>
        <v>23.296037277846949</v>
      </c>
      <c r="W205" s="1">
        <v>8.1684119999973035</v>
      </c>
      <c r="X205" s="1">
        <f t="shared" si="37"/>
        <v>0.82177044818061484</v>
      </c>
      <c r="Y205" s="76">
        <v>204</v>
      </c>
      <c r="Z205" s="78">
        <f t="shared" si="38"/>
        <v>0.80753968253968256</v>
      </c>
      <c r="AA205" s="77">
        <f t="shared" si="39"/>
        <v>0.8688656221847797</v>
      </c>
      <c r="AC205" s="1">
        <f>$R$2*B205 +$R$3</f>
        <v>155.24628501602106</v>
      </c>
      <c r="AD205" s="78">
        <f t="shared" si="40"/>
        <v>6.2239310161649117E-2</v>
      </c>
      <c r="AE205" s="1">
        <f>E205 - AC205</f>
        <v>10.303717983978942</v>
      </c>
      <c r="AF205" s="1">
        <v>15.095101296951412</v>
      </c>
      <c r="AG205" s="1">
        <f t="shared" si="41"/>
        <v>0.88511726895566867</v>
      </c>
      <c r="AH205" s="76">
        <v>204</v>
      </c>
      <c r="AI205" s="78">
        <f t="shared" si="42"/>
        <v>0.80753968253968256</v>
      </c>
      <c r="AJ205" s="77">
        <f t="shared" si="43"/>
        <v>0.8688656221847797</v>
      </c>
    </row>
    <row r="206" spans="1:36" x14ac:dyDescent="0.2">
      <c r="A206" s="3">
        <v>44075</v>
      </c>
      <c r="B206" s="4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  <c r="T206" s="1">
        <f>$Q$2*B206 +$Q$3</f>
        <v>105.76542465492226</v>
      </c>
      <c r="U206" s="78">
        <f t="shared" si="36"/>
        <v>0.21040466749549336</v>
      </c>
      <c r="V206" s="1">
        <f>C206 - T206</f>
        <v>28.183473345077758</v>
      </c>
      <c r="W206" s="1">
        <v>8.1692916972264626</v>
      </c>
      <c r="X206" s="1">
        <f t="shared" si="37"/>
        <v>0.82185894875897325</v>
      </c>
      <c r="Y206" s="76">
        <v>205</v>
      </c>
      <c r="Z206" s="78">
        <f t="shared" si="38"/>
        <v>0.81150793650793651</v>
      </c>
      <c r="AA206" s="77">
        <f t="shared" si="39"/>
        <v>0.88346677362987858</v>
      </c>
      <c r="AC206" s="1">
        <f>$R$2*B206 +$R$3</f>
        <v>155.2148957587265</v>
      </c>
      <c r="AD206" s="78">
        <f t="shared" si="40"/>
        <v>7.5936805175547378E-2</v>
      </c>
      <c r="AE206" s="1">
        <f>E206 - AC206</f>
        <v>12.755105241273498</v>
      </c>
      <c r="AF206" s="1">
        <v>15.098996814219049</v>
      </c>
      <c r="AG206" s="1">
        <f t="shared" si="41"/>
        <v>0.88534568674083425</v>
      </c>
      <c r="AH206" s="76">
        <v>205</v>
      </c>
      <c r="AI206" s="78">
        <f t="shared" si="42"/>
        <v>0.81150793650793651</v>
      </c>
      <c r="AJ206" s="77">
        <f t="shared" si="43"/>
        <v>0.88346677362987858</v>
      </c>
    </row>
    <row r="207" spans="1:36" x14ac:dyDescent="0.2">
      <c r="A207" s="3">
        <v>44076</v>
      </c>
      <c r="B207" s="4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  <c r="T207" s="1">
        <f>$Q$2*B207 +$Q$3</f>
        <v>106.00913758769147</v>
      </c>
      <c r="U207" s="78">
        <f t="shared" si="36"/>
        <v>0.19184146775521108</v>
      </c>
      <c r="V207" s="1">
        <f>C207 - T207</f>
        <v>25.164553412308521</v>
      </c>
      <c r="W207" s="1">
        <v>8.2048625293817423</v>
      </c>
      <c r="X207" s="1">
        <f t="shared" si="37"/>
        <v>0.82543749728008253</v>
      </c>
      <c r="Y207" s="76">
        <v>206</v>
      </c>
      <c r="Z207" s="78">
        <f t="shared" si="38"/>
        <v>0.81547619047619047</v>
      </c>
      <c r="AA207" s="77">
        <f t="shared" si="39"/>
        <v>0.89825874910156867</v>
      </c>
      <c r="AC207" s="1">
        <f>$R$2*B207 +$R$3</f>
        <v>155.18350650143196</v>
      </c>
      <c r="AD207" s="78">
        <f t="shared" si="40"/>
        <v>0.10022899285869449</v>
      </c>
      <c r="AE207" s="1">
        <f>E207 - AC207</f>
        <v>17.286494498568032</v>
      </c>
      <c r="AF207" s="1">
        <v>15.12550555955545</v>
      </c>
      <c r="AG207" s="1">
        <f t="shared" si="41"/>
        <v>0.88690005512922887</v>
      </c>
      <c r="AH207" s="76">
        <v>206</v>
      </c>
      <c r="AI207" s="78">
        <f t="shared" si="42"/>
        <v>0.81547619047619047</v>
      </c>
      <c r="AJ207" s="77">
        <f t="shared" si="43"/>
        <v>0.89825874910156867</v>
      </c>
    </row>
    <row r="208" spans="1:36" x14ac:dyDescent="0.2">
      <c r="A208" s="3">
        <v>44077</v>
      </c>
      <c r="B208" s="4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  <c r="T208" s="1">
        <f>$Q$2*B208 +$Q$3</f>
        <v>106.25285052046067</v>
      </c>
      <c r="U208" s="78">
        <f t="shared" si="36"/>
        <v>0.11948901700815959</v>
      </c>
      <c r="V208" s="1">
        <f>C208 - T208</f>
        <v>14.418955479539335</v>
      </c>
      <c r="W208" s="1">
        <v>8.2399258316880477</v>
      </c>
      <c r="X208" s="1">
        <f t="shared" si="37"/>
        <v>0.8289649865461669</v>
      </c>
      <c r="Y208" s="76">
        <v>207</v>
      </c>
      <c r="Z208" s="78">
        <f t="shared" si="38"/>
        <v>0.81944444444444442</v>
      </c>
      <c r="AA208" s="77">
        <f t="shared" si="39"/>
        <v>0.91324992668360727</v>
      </c>
      <c r="AC208" s="1">
        <f>$R$2*B208 +$R$3</f>
        <v>155.1521172441374</v>
      </c>
      <c r="AD208" s="78">
        <f t="shared" si="40"/>
        <v>6.7034789866255162E-2</v>
      </c>
      <c r="AE208" s="1">
        <f>E208 - AC208</f>
        <v>11.147885755862603</v>
      </c>
      <c r="AF208" s="1">
        <v>15.145301273082652</v>
      </c>
      <c r="AG208" s="1">
        <f t="shared" si="41"/>
        <v>0.88806079778007585</v>
      </c>
      <c r="AH208" s="76">
        <v>207</v>
      </c>
      <c r="AI208" s="78">
        <f t="shared" si="42"/>
        <v>0.81944444444444442</v>
      </c>
      <c r="AJ208" s="77">
        <f t="shared" si="43"/>
        <v>0.91324992668360727</v>
      </c>
    </row>
    <row r="209" spans="1:36" x14ac:dyDescent="0.2">
      <c r="A209" s="3">
        <v>44078</v>
      </c>
      <c r="B209" s="4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  <c r="T209" s="1">
        <f>$Q$2*B209 +$Q$3</f>
        <v>106.49656345322987</v>
      </c>
      <c r="U209" s="78">
        <f t="shared" si="36"/>
        <v>0.11805308720547754</v>
      </c>
      <c r="V209" s="1">
        <f>C209 - T209</f>
        <v>14.255107546770134</v>
      </c>
      <c r="W209" s="1">
        <v>8.3879330004618566</v>
      </c>
      <c r="X209" s="1">
        <f t="shared" si="37"/>
        <v>0.8438550187111995</v>
      </c>
      <c r="Y209" s="76">
        <v>208</v>
      </c>
      <c r="Z209" s="78">
        <f t="shared" si="38"/>
        <v>0.82341269841269837</v>
      </c>
      <c r="AA209" s="77">
        <f t="shared" si="39"/>
        <v>0.92844920809329989</v>
      </c>
      <c r="AC209" s="1">
        <f>$R$2*B209 +$R$3</f>
        <v>155.12072798684284</v>
      </c>
      <c r="AD209" s="78">
        <f t="shared" si="40"/>
        <v>6.9405926416373526E-2</v>
      </c>
      <c r="AE209" s="1">
        <f>E209 - AC209</f>
        <v>11.569274013157155</v>
      </c>
      <c r="AF209" s="1">
        <v>15.199764904384637</v>
      </c>
      <c r="AG209" s="1">
        <f t="shared" si="41"/>
        <v>0.89125433054591141</v>
      </c>
      <c r="AH209" s="76">
        <v>208</v>
      </c>
      <c r="AI209" s="78">
        <f t="shared" si="42"/>
        <v>0.82341269841269837</v>
      </c>
      <c r="AJ209" s="77">
        <f t="shared" si="43"/>
        <v>0.92844920809329989</v>
      </c>
    </row>
    <row r="210" spans="1:36" x14ac:dyDescent="0.2">
      <c r="A210" s="3">
        <v>44082</v>
      </c>
      <c r="B210" s="4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  <c r="T210" s="1">
        <f>$Q$2*B210 +$Q$3</f>
        <v>106.74027638599908</v>
      </c>
      <c r="U210" s="78">
        <f t="shared" si="36"/>
        <v>5.2256438162333677E-2</v>
      </c>
      <c r="V210" s="1">
        <f>C210 - T210</f>
        <v>5.8854176140009145</v>
      </c>
      <c r="W210" s="1">
        <v>8.3957411847658534</v>
      </c>
      <c r="X210" s="1">
        <f t="shared" si="37"/>
        <v>0.8446405490094967</v>
      </c>
      <c r="Y210" s="76">
        <v>209</v>
      </c>
      <c r="Z210" s="78">
        <f t="shared" si="38"/>
        <v>0.82738095238095233</v>
      </c>
      <c r="AA210" s="77">
        <f t="shared" si="39"/>
        <v>0.94386606490653491</v>
      </c>
      <c r="AC210" s="1">
        <f>$R$2*B210 +$R$3</f>
        <v>155.08933872954827</v>
      </c>
      <c r="AD210" s="78">
        <f t="shared" si="40"/>
        <v>5.5887654756809561E-2</v>
      </c>
      <c r="AE210" s="1">
        <f>E210 - AC210</f>
        <v>9.1806652704517262</v>
      </c>
      <c r="AF210" s="1">
        <v>15.411068753184082</v>
      </c>
      <c r="AG210" s="1">
        <f t="shared" si="41"/>
        <v>0.90364435575276181</v>
      </c>
      <c r="AH210" s="76">
        <v>209</v>
      </c>
      <c r="AI210" s="78">
        <f t="shared" si="42"/>
        <v>0.82738095238095233</v>
      </c>
      <c r="AJ210" s="77">
        <f t="shared" si="43"/>
        <v>0.94386606490653491</v>
      </c>
    </row>
    <row r="211" spans="1:36" x14ac:dyDescent="0.2">
      <c r="A211" s="3">
        <v>44083</v>
      </c>
      <c r="B211" s="4">
        <v>210</v>
      </c>
      <c r="C211" s="1">
        <v>117.117943</v>
      </c>
      <c r="D211" s="2">
        <v>176940500</v>
      </c>
      <c r="E211" s="1">
        <v>165.75</v>
      </c>
      <c r="F211" s="2">
        <v>2807500</v>
      </c>
      <c r="T211" s="1">
        <f>$Q$2*B211 +$Q$3</f>
        <v>106.98398931876829</v>
      </c>
      <c r="U211" s="78">
        <f t="shared" si="36"/>
        <v>8.6527763565926896E-2</v>
      </c>
      <c r="V211" s="1">
        <f>C211 - T211</f>
        <v>10.133953681231702</v>
      </c>
      <c r="W211" s="1">
        <v>8.54031506769266</v>
      </c>
      <c r="X211" s="1">
        <f t="shared" si="37"/>
        <v>0.85918518076509542</v>
      </c>
      <c r="Y211" s="76">
        <v>210</v>
      </c>
      <c r="Z211" s="78">
        <f t="shared" si="38"/>
        <v>0.83134920634920639</v>
      </c>
      <c r="AA211" s="77">
        <f t="shared" si="39"/>
        <v>0.95951059001724914</v>
      </c>
      <c r="AC211" s="1">
        <f>$R$2*B211 +$R$3</f>
        <v>155.05794947225374</v>
      </c>
      <c r="AD211" s="78">
        <f t="shared" si="40"/>
        <v>6.4507092173431438E-2</v>
      </c>
      <c r="AE211" s="1">
        <f>E211 - AC211</f>
        <v>10.692050527746261</v>
      </c>
      <c r="AF211" s="1">
        <v>15.440669554245972</v>
      </c>
      <c r="AG211" s="1">
        <f t="shared" si="41"/>
        <v>0.90538003010693724</v>
      </c>
      <c r="AH211" s="76">
        <v>210</v>
      </c>
      <c r="AI211" s="78">
        <f t="shared" si="42"/>
        <v>0.83134920634920639</v>
      </c>
      <c r="AJ211" s="77">
        <f t="shared" si="43"/>
        <v>0.95951059001724914</v>
      </c>
    </row>
    <row r="212" spans="1:36" x14ac:dyDescent="0.2">
      <c r="A212" s="3">
        <v>44084</v>
      </c>
      <c r="B212" s="4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  <c r="T212" s="1">
        <f>$Q$2*B212 +$Q$3</f>
        <v>107.22770225153749</v>
      </c>
      <c r="U212" s="78">
        <f t="shared" si="36"/>
        <v>5.3549250903551962E-2</v>
      </c>
      <c r="V212" s="1">
        <f>C212 - T212</f>
        <v>6.066837748462504</v>
      </c>
      <c r="W212" s="1">
        <v>8.6003555966125447</v>
      </c>
      <c r="X212" s="1">
        <f t="shared" si="37"/>
        <v>0.86522546526096944</v>
      </c>
      <c r="Y212" s="76">
        <v>211</v>
      </c>
      <c r="Z212" s="78">
        <f t="shared" si="38"/>
        <v>0.83531746031746035</v>
      </c>
      <c r="AA212" s="77">
        <f t="shared" si="39"/>
        <v>0.97539355506375336</v>
      </c>
      <c r="AC212" s="1">
        <f>$R$2*B212 +$R$3</f>
        <v>155.02656021495918</v>
      </c>
      <c r="AD212" s="78">
        <f t="shared" si="40"/>
        <v>5.6269821391377241E-2</v>
      </c>
      <c r="AE212" s="1">
        <f>E212 - AC212</f>
        <v>9.2434437850408244</v>
      </c>
      <c r="AF212" s="1">
        <v>15.470382071513626</v>
      </c>
      <c r="AG212" s="1">
        <f t="shared" si="41"/>
        <v>0.90712225505928357</v>
      </c>
      <c r="AH212" s="76">
        <v>211</v>
      </c>
      <c r="AI212" s="78">
        <f t="shared" si="42"/>
        <v>0.83531746031746035</v>
      </c>
      <c r="AJ212" s="77">
        <f t="shared" si="43"/>
        <v>0.97539355506375336</v>
      </c>
    </row>
    <row r="213" spans="1:36" x14ac:dyDescent="0.2">
      <c r="A213" s="3">
        <v>44085</v>
      </c>
      <c r="B213" s="4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  <c r="T213" s="1">
        <f>$Q$2*B213 +$Q$3</f>
        <v>107.47141518430669</v>
      </c>
      <c r="U213" s="78">
        <f t="shared" si="36"/>
        <v>3.8778311780051901E-2</v>
      </c>
      <c r="V213" s="1">
        <f>C213 - T213</f>
        <v>4.3356908156933116</v>
      </c>
      <c r="W213" s="1">
        <v>8.7417353192274447</v>
      </c>
      <c r="X213" s="1">
        <f t="shared" si="37"/>
        <v>0.87944875346153228</v>
      </c>
      <c r="Y213" s="76">
        <v>212</v>
      </c>
      <c r="Z213" s="78">
        <f t="shared" si="38"/>
        <v>0.8392857142857143</v>
      </c>
      <c r="AA213" s="77">
        <f t="shared" si="39"/>
        <v>0.99152647467733057</v>
      </c>
      <c r="AC213" s="1">
        <f>$R$2*B213 +$R$3</f>
        <v>154.99517095766461</v>
      </c>
      <c r="AD213" s="78">
        <f t="shared" si="40"/>
        <v>6.8818421440616687E-2</v>
      </c>
      <c r="AE213" s="1">
        <f>E213 - AC213</f>
        <v>11.454826042335384</v>
      </c>
      <c r="AF213" s="1">
        <v>15.477035302260873</v>
      </c>
      <c r="AG213" s="1">
        <f t="shared" si="41"/>
        <v>0.90751237429816045</v>
      </c>
      <c r="AH213" s="76">
        <v>212</v>
      </c>
      <c r="AI213" s="78">
        <f t="shared" si="42"/>
        <v>0.8392857142857143</v>
      </c>
      <c r="AJ213" s="77">
        <f t="shared" si="43"/>
        <v>0.99152647467733057</v>
      </c>
    </row>
    <row r="214" spans="1:36" x14ac:dyDescent="0.2">
      <c r="A214" s="3">
        <v>44088</v>
      </c>
      <c r="B214" s="4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  <c r="T214" s="1">
        <f>$Q$2*B214 +$Q$3</f>
        <v>107.71512811707591</v>
      </c>
      <c r="U214" s="78">
        <f t="shared" si="36"/>
        <v>6.4658759916603359E-2</v>
      </c>
      <c r="V214" s="1">
        <f>C214 - T214</f>
        <v>7.4461878829240931</v>
      </c>
      <c r="W214" s="1">
        <v>8.9863129327665092</v>
      </c>
      <c r="X214" s="1">
        <f t="shared" si="37"/>
        <v>0.90405410577395362</v>
      </c>
      <c r="Y214" s="76">
        <v>213</v>
      </c>
      <c r="Z214" s="78">
        <f t="shared" si="38"/>
        <v>0.84325396825396826</v>
      </c>
      <c r="AA214" s="77">
        <f t="shared" si="39"/>
        <v>1.0079216785556244</v>
      </c>
      <c r="AC214" s="1">
        <f>$R$2*B214 +$R$3</f>
        <v>154.96378170037005</v>
      </c>
      <c r="AD214" s="78">
        <f t="shared" si="40"/>
        <v>8.016987724496985E-2</v>
      </c>
      <c r="AE214" s="1">
        <f>E214 - AC214</f>
        <v>13.506219299629947</v>
      </c>
      <c r="AF214" s="1">
        <v>16.147894018466616</v>
      </c>
      <c r="AG214" s="1">
        <f t="shared" si="41"/>
        <v>0.94684888639318399</v>
      </c>
      <c r="AH214" s="76">
        <v>213</v>
      </c>
      <c r="AI214" s="78">
        <f t="shared" si="42"/>
        <v>0.84325396825396826</v>
      </c>
      <c r="AJ214" s="77">
        <f t="shared" si="43"/>
        <v>1.0079216785556244</v>
      </c>
    </row>
    <row r="215" spans="1:36" x14ac:dyDescent="0.2">
      <c r="A215" s="3">
        <v>44089</v>
      </c>
      <c r="B215" s="4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  <c r="T215" s="1">
        <f>$Q$2*B215 +$Q$3</f>
        <v>107.95884104984511</v>
      </c>
      <c r="U215" s="78">
        <f t="shared" si="36"/>
        <v>6.4002993264511004E-2</v>
      </c>
      <c r="V215" s="1">
        <f>C215 - T215</f>
        <v>7.3821699501548892</v>
      </c>
      <c r="W215" s="1">
        <v>9.0183900503042622</v>
      </c>
      <c r="X215" s="1">
        <f t="shared" si="37"/>
        <v>0.90728117454268742</v>
      </c>
      <c r="Y215" s="76">
        <v>214</v>
      </c>
      <c r="Z215" s="78">
        <f t="shared" si="38"/>
        <v>0.84722222222222221</v>
      </c>
      <c r="AA215" s="77">
        <f t="shared" si="39"/>
        <v>1.024592392540099</v>
      </c>
      <c r="AC215" s="1">
        <f>$R$2*B215 +$R$3</f>
        <v>154.93239244307551</v>
      </c>
      <c r="AD215" s="78">
        <f t="shared" si="40"/>
        <v>7.9427274620574362E-2</v>
      </c>
      <c r="AE215" s="1">
        <f>E215 - AC215</f>
        <v>13.36761055692449</v>
      </c>
      <c r="AF215" s="1">
        <v>16.228182525067751</v>
      </c>
      <c r="AG215" s="1">
        <f t="shared" si="41"/>
        <v>0.95155668810271465</v>
      </c>
      <c r="AH215" s="76">
        <v>214</v>
      </c>
      <c r="AI215" s="78">
        <f t="shared" si="42"/>
        <v>0.84722222222222221</v>
      </c>
      <c r="AJ215" s="77">
        <f t="shared" si="43"/>
        <v>1.024592392540099</v>
      </c>
    </row>
    <row r="216" spans="1:36" x14ac:dyDescent="0.2">
      <c r="A216" s="3">
        <v>44090</v>
      </c>
      <c r="B216" s="4">
        <v>215</v>
      </c>
      <c r="C216" s="1">
        <v>111.936882</v>
      </c>
      <c r="D216" s="2">
        <v>154679000</v>
      </c>
      <c r="E216" s="1">
        <v>170</v>
      </c>
      <c r="F216" s="2">
        <v>3152000</v>
      </c>
      <c r="T216" s="1">
        <f>$Q$2*B216 +$Q$3</f>
        <v>108.20255398261432</v>
      </c>
      <c r="U216" s="78">
        <f t="shared" si="36"/>
        <v>3.3361015160183562E-2</v>
      </c>
      <c r="V216" s="1">
        <f>C216 - T216</f>
        <v>3.7343280173856783</v>
      </c>
      <c r="W216" s="1">
        <v>9.138240193227773</v>
      </c>
      <c r="X216" s="1">
        <f t="shared" si="37"/>
        <v>0.91933851269663924</v>
      </c>
      <c r="Y216" s="76">
        <v>215</v>
      </c>
      <c r="Z216" s="78">
        <f t="shared" si="38"/>
        <v>0.85119047619047616</v>
      </c>
      <c r="AA216" s="77">
        <f t="shared" si="39"/>
        <v>1.0415528300904833</v>
      </c>
      <c r="AC216" s="1">
        <f>$R$2*B216 +$R$3</f>
        <v>154.90100318578095</v>
      </c>
      <c r="AD216" s="78">
        <f t="shared" si="40"/>
        <v>8.8817628318935582E-2</v>
      </c>
      <c r="AE216" s="1">
        <f>E216 - AC216</f>
        <v>15.098996814219049</v>
      </c>
      <c r="AF216" s="1">
        <v>16.246135962741107</v>
      </c>
      <c r="AG216" s="1">
        <f t="shared" si="41"/>
        <v>0.95260940695561935</v>
      </c>
      <c r="AH216" s="76">
        <v>215</v>
      </c>
      <c r="AI216" s="78">
        <f t="shared" si="42"/>
        <v>0.85119047619047616</v>
      </c>
      <c r="AJ216" s="77">
        <f t="shared" si="43"/>
        <v>1.0415528300904833</v>
      </c>
    </row>
    <row r="217" spans="1:36" x14ac:dyDescent="0.2">
      <c r="A217" s="3">
        <v>44091</v>
      </c>
      <c r="B217" s="4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  <c r="T217" s="1">
        <f>$Q$2*B217 +$Q$3</f>
        <v>108.44626691538352</v>
      </c>
      <c r="U217" s="78">
        <f t="shared" si="36"/>
        <v>1.5467059980914216E-2</v>
      </c>
      <c r="V217" s="1">
        <f>C217 - T217</f>
        <v>1.7036960846164817</v>
      </c>
      <c r="W217" s="1">
        <v>9.2810126638433275</v>
      </c>
      <c r="X217" s="1">
        <f t="shared" si="37"/>
        <v>0.93370191615445175</v>
      </c>
      <c r="Y217" s="76">
        <v>216</v>
      </c>
      <c r="Z217" s="78">
        <f t="shared" si="38"/>
        <v>0.85515873015873012</v>
      </c>
      <c r="AA217" s="77">
        <f t="shared" si="39"/>
        <v>1.0588182958080339</v>
      </c>
      <c r="AC217" s="1">
        <f>$R$2*B217 +$R$3</f>
        <v>154.86961392848639</v>
      </c>
      <c r="AD217" s="78">
        <f t="shared" si="40"/>
        <v>9.0820608399648103E-2</v>
      </c>
      <c r="AE217" s="1">
        <f>E217 - AC217</f>
        <v>15.470382071513626</v>
      </c>
      <c r="AF217" s="1">
        <v>16.255387267773187</v>
      </c>
      <c r="AG217" s="1">
        <f t="shared" si="41"/>
        <v>0.95315186703476595</v>
      </c>
      <c r="AH217" s="76">
        <v>216</v>
      </c>
      <c r="AI217" s="78">
        <f t="shared" si="42"/>
        <v>0.85515873015873012</v>
      </c>
      <c r="AJ217" s="77">
        <f t="shared" si="43"/>
        <v>1.0588182958080339</v>
      </c>
    </row>
    <row r="218" spans="1:36" x14ac:dyDescent="0.2">
      <c r="A218" s="3">
        <v>44092</v>
      </c>
      <c r="B218" s="4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  <c r="T218" s="1">
        <f>$Q$2*B218 +$Q$3</f>
        <v>108.68997984815272</v>
      </c>
      <c r="U218" s="78">
        <f t="shared" si="36"/>
        <v>1.9070554115921318E-2</v>
      </c>
      <c r="V218" s="1">
        <f>C218 - T218</f>
        <v>-2.0339888481527169</v>
      </c>
      <c r="W218" s="1">
        <v>9.2988302021542353</v>
      </c>
      <c r="X218" s="1">
        <f t="shared" si="37"/>
        <v>0.93549442202257327</v>
      </c>
      <c r="Y218" s="76">
        <v>217</v>
      </c>
      <c r="Z218" s="78">
        <f t="shared" si="38"/>
        <v>0.85912698412698407</v>
      </c>
      <c r="AA218" s="77">
        <f t="shared" si="39"/>
        <v>1.0764053029751868</v>
      </c>
      <c r="AC218" s="1">
        <f>$R$2*B218 +$R$3</f>
        <v>154.83822467119182</v>
      </c>
      <c r="AD218" s="78">
        <f t="shared" si="40"/>
        <v>8.2168183611812232E-2</v>
      </c>
      <c r="AE218" s="1">
        <f>E218 - AC218</f>
        <v>13.861772328808172</v>
      </c>
      <c r="AF218" s="1">
        <v>16.260255617911895</v>
      </c>
      <c r="AG218" s="1">
        <f t="shared" si="41"/>
        <v>0.95343732790676183</v>
      </c>
      <c r="AH218" s="76">
        <v>217</v>
      </c>
      <c r="AI218" s="78">
        <f t="shared" si="42"/>
        <v>0.85912698412698407</v>
      </c>
      <c r="AJ218" s="77">
        <f t="shared" si="43"/>
        <v>1.0764053029751868</v>
      </c>
    </row>
    <row r="219" spans="1:36" x14ac:dyDescent="0.2">
      <c r="A219" s="3">
        <v>44095</v>
      </c>
      <c r="B219" s="4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  <c r="T219" s="1">
        <f>$Q$2*B219 +$Q$3</f>
        <v>108.93369278092193</v>
      </c>
      <c r="U219" s="78">
        <f t="shared" si="36"/>
        <v>8.7061119379931145E-3</v>
      </c>
      <c r="V219" s="1">
        <f>C219 - T219</f>
        <v>0.95671821907806986</v>
      </c>
      <c r="W219" s="1">
        <v>9.5268166553814098</v>
      </c>
      <c r="X219" s="1">
        <f t="shared" si="37"/>
        <v>0.95843064632757502</v>
      </c>
      <c r="Y219" s="76">
        <v>218</v>
      </c>
      <c r="Z219" s="78">
        <f t="shared" si="38"/>
        <v>0.86309523809523814</v>
      </c>
      <c r="AA219" s="77">
        <f t="shared" si="39"/>
        <v>1.0943317074660934</v>
      </c>
      <c r="AC219" s="1">
        <f>$R$2*B219 +$R$3</f>
        <v>154.80683541389729</v>
      </c>
      <c r="AD219" s="78">
        <f t="shared" si="40"/>
        <v>4.0671498974159975E-2</v>
      </c>
      <c r="AE219" s="1">
        <f>E219 - AC219</f>
        <v>6.5631595861026994</v>
      </c>
      <c r="AF219" s="1">
        <v>16.636768991919325</v>
      </c>
      <c r="AG219" s="1">
        <f t="shared" si="41"/>
        <v>0.97551458878569652</v>
      </c>
      <c r="AH219" s="76">
        <v>218</v>
      </c>
      <c r="AI219" s="78">
        <f t="shared" si="42"/>
        <v>0.86309523809523814</v>
      </c>
      <c r="AJ219" s="77">
        <f t="shared" si="43"/>
        <v>1.0943317074660934</v>
      </c>
    </row>
    <row r="220" spans="1:36" x14ac:dyDescent="0.2">
      <c r="A220" s="3">
        <v>44096</v>
      </c>
      <c r="B220" s="4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  <c r="T220" s="1">
        <f>$Q$2*B220 +$Q$3</f>
        <v>109.17740571369114</v>
      </c>
      <c r="U220" s="78">
        <f t="shared" si="36"/>
        <v>2.1860620179013347E-2</v>
      </c>
      <c r="V220" s="1">
        <f>C220 - T220</f>
        <v>2.44002628630885</v>
      </c>
      <c r="W220" s="1">
        <v>9.7780940587661718</v>
      </c>
      <c r="X220" s="1">
        <f t="shared" si="37"/>
        <v>0.98371002062911927</v>
      </c>
      <c r="Y220" s="76">
        <v>219</v>
      </c>
      <c r="Z220" s="78">
        <f t="shared" si="38"/>
        <v>0.86706349206349209</v>
      </c>
      <c r="AA220" s="77">
        <f t="shared" si="39"/>
        <v>1.1126168608589178</v>
      </c>
      <c r="AC220" s="1">
        <f>$R$2*B220 +$R$3</f>
        <v>154.77544615660273</v>
      </c>
      <c r="AD220" s="78">
        <f t="shared" si="40"/>
        <v>4.858954501797446E-2</v>
      </c>
      <c r="AE220" s="1">
        <f>E220 - AC220</f>
        <v>7.9045468433972701</v>
      </c>
      <c r="AF220" s="1">
        <v>16.69029236061732</v>
      </c>
      <c r="AG220" s="1">
        <f t="shared" si="41"/>
        <v>0.97865298825684444</v>
      </c>
      <c r="AH220" s="76">
        <v>219</v>
      </c>
      <c r="AI220" s="78">
        <f t="shared" si="42"/>
        <v>0.86706349206349209</v>
      </c>
      <c r="AJ220" s="77">
        <f t="shared" si="43"/>
        <v>1.1126168608589178</v>
      </c>
    </row>
    <row r="221" spans="1:36" x14ac:dyDescent="0.2">
      <c r="A221" s="3">
        <v>44097</v>
      </c>
      <c r="B221" s="4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  <c r="T221" s="1">
        <f>$Q$2*B221 +$Q$3</f>
        <v>109.42111864646034</v>
      </c>
      <c r="U221" s="78">
        <f t="shared" si="36"/>
        <v>2.3244006314687732E-2</v>
      </c>
      <c r="V221" s="1">
        <f>C221 - T221</f>
        <v>-2.4856096464603468</v>
      </c>
      <c r="W221" s="1">
        <v>10.009649453689022</v>
      </c>
      <c r="X221" s="1">
        <f t="shared" si="37"/>
        <v>1.0070052927902755</v>
      </c>
      <c r="Y221" s="76">
        <v>220</v>
      </c>
      <c r="Z221" s="78">
        <f t="shared" si="38"/>
        <v>0.87103174603174605</v>
      </c>
      <c r="AA221" s="77">
        <f t="shared" si="39"/>
        <v>1.1312817861712798</v>
      </c>
      <c r="AC221" s="1">
        <f>$R$2*B221 +$R$3</f>
        <v>154.74405689930816</v>
      </c>
      <c r="AD221" s="78">
        <f t="shared" si="40"/>
        <v>2.5479792676178573E-2</v>
      </c>
      <c r="AE221" s="1">
        <f>E221 - AC221</f>
        <v>4.0459361006918471</v>
      </c>
      <c r="AF221" s="1">
        <v>16.926046074144523</v>
      </c>
      <c r="AG221" s="1">
        <f t="shared" si="41"/>
        <v>0.99247665720469702</v>
      </c>
      <c r="AH221" s="76">
        <v>220</v>
      </c>
      <c r="AI221" s="78">
        <f t="shared" si="42"/>
        <v>0.87103174603174605</v>
      </c>
      <c r="AJ221" s="77">
        <f t="shared" si="43"/>
        <v>1.1312817861712798</v>
      </c>
    </row>
    <row r="222" spans="1:36" x14ac:dyDescent="0.2">
      <c r="A222" s="3">
        <v>44098</v>
      </c>
      <c r="B222" s="4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  <c r="T222" s="1">
        <f>$Q$2*B222 +$Q$3</f>
        <v>109.66483157922954</v>
      </c>
      <c r="U222" s="78">
        <f t="shared" si="36"/>
        <v>1.5099157602284665E-2</v>
      </c>
      <c r="V222" s="1">
        <f>C222 - T222</f>
        <v>-1.6312165792295445</v>
      </c>
      <c r="W222" s="1">
        <v>10.081281386458244</v>
      </c>
      <c r="X222" s="1">
        <f t="shared" si="37"/>
        <v>1.0142117125320598</v>
      </c>
      <c r="Y222" s="76">
        <v>221</v>
      </c>
      <c r="Z222" s="78">
        <f t="shared" si="38"/>
        <v>0.875</v>
      </c>
      <c r="AA222" s="77">
        <f t="shared" si="39"/>
        <v>1.1503493803760083</v>
      </c>
      <c r="AC222" s="1">
        <f>$R$2*B222 +$R$3</f>
        <v>154.7126676420136</v>
      </c>
      <c r="AD222" s="78">
        <f t="shared" si="40"/>
        <v>2.5493370404719426E-2</v>
      </c>
      <c r="AE222" s="1">
        <f>E222 - AC222</f>
        <v>4.0473273579864042</v>
      </c>
      <c r="AF222" s="1">
        <v>16.97820203965685</v>
      </c>
      <c r="AG222" s="1">
        <f t="shared" si="41"/>
        <v>0.99553487754027958</v>
      </c>
      <c r="AH222" s="76">
        <v>221</v>
      </c>
      <c r="AI222" s="78">
        <f t="shared" si="42"/>
        <v>0.875</v>
      </c>
      <c r="AJ222" s="77">
        <f t="shared" si="43"/>
        <v>1.1503493803760083</v>
      </c>
    </row>
    <row r="223" spans="1:36" x14ac:dyDescent="0.2">
      <c r="A223" s="3">
        <v>44099</v>
      </c>
      <c r="B223" s="4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  <c r="T223" s="1">
        <f>$Q$2*B223 +$Q$3</f>
        <v>109.90854451199876</v>
      </c>
      <c r="U223" s="78">
        <f t="shared" si="36"/>
        <v>1.943210893747005E-2</v>
      </c>
      <c r="V223" s="1">
        <f>C223 - T223</f>
        <v>2.1780794880012451</v>
      </c>
      <c r="W223" s="1">
        <v>10.08145985707381</v>
      </c>
      <c r="X223" s="1">
        <f t="shared" si="37"/>
        <v>1.0142296672921454</v>
      </c>
      <c r="Y223" s="76">
        <v>222</v>
      </c>
      <c r="Z223" s="78">
        <f t="shared" si="38"/>
        <v>0.87896825396825395</v>
      </c>
      <c r="AA223" s="77">
        <f t="shared" si="39"/>
        <v>1.1698446487773884</v>
      </c>
      <c r="AC223" s="1">
        <f>$R$2*B223 +$R$3</f>
        <v>154.68127838471906</v>
      </c>
      <c r="AD223" s="78">
        <f t="shared" si="40"/>
        <v>4.2161907266526695E-2</v>
      </c>
      <c r="AE223" s="1">
        <f>E223 - AC223</f>
        <v>6.808726615280932</v>
      </c>
      <c r="AF223" s="1">
        <v>17.008749015788084</v>
      </c>
      <c r="AG223" s="1">
        <f t="shared" si="41"/>
        <v>0.99732603187281743</v>
      </c>
      <c r="AH223" s="76">
        <v>222</v>
      </c>
      <c r="AI223" s="78">
        <f t="shared" si="42"/>
        <v>0.87896825396825395</v>
      </c>
      <c r="AJ223" s="77">
        <f t="shared" si="43"/>
        <v>1.1698446487773884</v>
      </c>
    </row>
    <row r="224" spans="1:36" x14ac:dyDescent="0.2">
      <c r="A224" s="3">
        <v>44102</v>
      </c>
      <c r="B224" s="4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  <c r="T224" s="1">
        <f>$Q$2*B224 +$Q$3</f>
        <v>110.15225744476795</v>
      </c>
      <c r="U224" s="78">
        <f t="shared" si="36"/>
        <v>4.0167923125431271E-2</v>
      </c>
      <c r="V224" s="1">
        <f>C224 - T224</f>
        <v>4.6097515552320516</v>
      </c>
      <c r="W224" s="1">
        <v>10.099967588150619</v>
      </c>
      <c r="X224" s="1">
        <f t="shared" si="37"/>
        <v>1.0160916089353682</v>
      </c>
      <c r="Y224" s="76">
        <v>223</v>
      </c>
      <c r="Z224" s="78">
        <f t="shared" si="38"/>
        <v>0.88293650793650791</v>
      </c>
      <c r="AA224" s="77">
        <f t="shared" si="39"/>
        <v>1.189794977493698</v>
      </c>
      <c r="AC224" s="1">
        <f>$R$2*B224 +$R$3</f>
        <v>154.6498891274245</v>
      </c>
      <c r="AD224" s="78">
        <f t="shared" si="40"/>
        <v>6.0678510284584541E-2</v>
      </c>
      <c r="AE224" s="1">
        <f>E224 - AC224</f>
        <v>9.9901098725754878</v>
      </c>
      <c r="AF224" s="1">
        <v>17.119838673637389</v>
      </c>
      <c r="AG224" s="1">
        <f t="shared" si="41"/>
        <v>1.0038398917423537</v>
      </c>
      <c r="AH224" s="76">
        <v>223</v>
      </c>
      <c r="AI224" s="78">
        <f t="shared" si="42"/>
        <v>0.88293650793650791</v>
      </c>
      <c r="AJ224" s="77">
        <f t="shared" si="43"/>
        <v>1.189794977493698</v>
      </c>
    </row>
    <row r="225" spans="1:36" x14ac:dyDescent="0.2">
      <c r="A225" s="3">
        <v>44103</v>
      </c>
      <c r="B225" s="4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  <c r="T225" s="1">
        <f>$Q$2*B225 +$Q$3</f>
        <v>110.39597037753717</v>
      </c>
      <c r="U225" s="78">
        <f t="shared" si="36"/>
        <v>3.0708781376935921E-2</v>
      </c>
      <c r="V225" s="1">
        <f>C225 - T225</f>
        <v>3.4975306224628326</v>
      </c>
      <c r="W225" s="1">
        <v>10.115555924304587</v>
      </c>
      <c r="X225" s="1">
        <f t="shared" si="37"/>
        <v>1.0176598493703071</v>
      </c>
      <c r="Y225" s="76">
        <v>224</v>
      </c>
      <c r="Z225" s="78">
        <f t="shared" si="38"/>
        <v>0.88690476190476186</v>
      </c>
      <c r="AA225" s="77">
        <f t="shared" si="39"/>
        <v>1.2102304517744078</v>
      </c>
      <c r="AC225" s="1">
        <f>$R$2*B225 +$R$3</f>
        <v>154.61849987012994</v>
      </c>
      <c r="AD225" s="78">
        <f t="shared" si="40"/>
        <v>6.0127016172300443E-2</v>
      </c>
      <c r="AE225" s="1">
        <f>E225 - AC225</f>
        <v>9.8914951298700657</v>
      </c>
      <c r="AF225" s="1">
        <v>17.182565763803012</v>
      </c>
      <c r="AG225" s="1">
        <f t="shared" si="41"/>
        <v>1.0075179611798968</v>
      </c>
      <c r="AH225" s="76">
        <v>224</v>
      </c>
      <c r="AI225" s="78">
        <f t="shared" si="42"/>
        <v>0.88690476190476186</v>
      </c>
      <c r="AJ225" s="77">
        <f t="shared" si="43"/>
        <v>1.2102304517744078</v>
      </c>
    </row>
    <row r="226" spans="1:36" x14ac:dyDescent="0.2">
      <c r="A226" s="3">
        <v>44104</v>
      </c>
      <c r="B226" s="4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  <c r="T226" s="1">
        <f>$Q$2*B226 +$Q$3</f>
        <v>110.63968331030637</v>
      </c>
      <c r="U226" s="78">
        <f t="shared" si="36"/>
        <v>4.2996586675405679E-2</v>
      </c>
      <c r="V226" s="1">
        <f>C226 - T226</f>
        <v>4.9708586896936282</v>
      </c>
      <c r="W226" s="1">
        <v>10.133953681231702</v>
      </c>
      <c r="X226" s="1">
        <f t="shared" si="37"/>
        <v>1.0195107272343911</v>
      </c>
      <c r="Y226" s="76">
        <v>225</v>
      </c>
      <c r="Z226" s="78">
        <f t="shared" si="38"/>
        <v>0.89087301587301593</v>
      </c>
      <c r="AA226" s="77">
        <f t="shared" si="39"/>
        <v>1.2311842297805575</v>
      </c>
      <c r="AC226" s="1">
        <f>$R$2*B226 +$R$3</f>
        <v>154.58711061283537</v>
      </c>
      <c r="AD226" s="78">
        <f t="shared" si="40"/>
        <v>6.0888708622051681E-2</v>
      </c>
      <c r="AE226" s="1">
        <f>E226 - AC226</f>
        <v>10.022890387164637</v>
      </c>
      <c r="AF226" s="1">
        <v>17.232338331439109</v>
      </c>
      <c r="AG226" s="1">
        <f t="shared" si="41"/>
        <v>1.0104364284540364</v>
      </c>
      <c r="AH226" s="76">
        <v>225</v>
      </c>
      <c r="AI226" s="78">
        <f t="shared" si="42"/>
        <v>0.89087301587301593</v>
      </c>
      <c r="AJ226" s="77">
        <f t="shared" si="43"/>
        <v>1.2311842297805575</v>
      </c>
    </row>
    <row r="227" spans="1:36" x14ac:dyDescent="0.2">
      <c r="A227" s="3">
        <v>44105</v>
      </c>
      <c r="B227" s="4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  <c r="T227" s="1">
        <f>$Q$2*B227 +$Q$3</f>
        <v>110.88339624307557</v>
      </c>
      <c r="U227" s="78">
        <f t="shared" si="36"/>
        <v>4.8936611584712561E-2</v>
      </c>
      <c r="V227" s="1">
        <f>C227 - T227</f>
        <v>5.7054637569244306</v>
      </c>
      <c r="W227" s="1">
        <v>10.17013932768937</v>
      </c>
      <c r="X227" s="1">
        <f t="shared" si="37"/>
        <v>1.0231511281969323</v>
      </c>
      <c r="Y227" s="76">
        <v>226</v>
      </c>
      <c r="Z227" s="78">
        <f t="shared" si="38"/>
        <v>0.89484126984126988</v>
      </c>
      <c r="AA227" s="77">
        <f t="shared" si="39"/>
        <v>1.2526929839120398</v>
      </c>
      <c r="AC227" s="1">
        <f>$R$2*B227 +$R$3</f>
        <v>154.55572135554084</v>
      </c>
      <c r="AD227" s="78">
        <f t="shared" si="40"/>
        <v>5.574457499188161E-2</v>
      </c>
      <c r="AE227" s="1">
        <f>E227 - AC227</f>
        <v>9.1242716444591565</v>
      </c>
      <c r="AF227" s="1">
        <v>17.245395702815614</v>
      </c>
      <c r="AG227" s="1">
        <f t="shared" si="41"/>
        <v>1.0112020612686266</v>
      </c>
      <c r="AH227" s="76">
        <v>226</v>
      </c>
      <c r="AI227" s="78">
        <f t="shared" si="42"/>
        <v>0.89484126984126988</v>
      </c>
      <c r="AJ227" s="77">
        <f t="shared" si="43"/>
        <v>1.2526929839120398</v>
      </c>
    </row>
    <row r="228" spans="1:36" x14ac:dyDescent="0.2">
      <c r="A228" s="3">
        <v>44106</v>
      </c>
      <c r="B228" s="4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  <c r="T228" s="1">
        <f>$Q$2*B228 +$Q$3</f>
        <v>111.12710917584478</v>
      </c>
      <c r="U228" s="78">
        <f t="shared" si="36"/>
        <v>1.505192631141032E-2</v>
      </c>
      <c r="V228" s="1">
        <f>C228 - T228</f>
        <v>1.6982388241552258</v>
      </c>
      <c r="W228" s="1">
        <v>10.241912722612213</v>
      </c>
      <c r="X228" s="1">
        <f t="shared" si="37"/>
        <v>1.0303717795197609</v>
      </c>
      <c r="Y228" s="76">
        <v>227</v>
      </c>
      <c r="Z228" s="78">
        <f t="shared" si="38"/>
        <v>0.89880952380952384</v>
      </c>
      <c r="AA228" s="77">
        <f t="shared" si="39"/>
        <v>1.2747974249655289</v>
      </c>
      <c r="AC228" s="1">
        <f>$R$2*B228 +$R$3</f>
        <v>154.52433209824628</v>
      </c>
      <c r="AD228" s="78">
        <f t="shared" si="40"/>
        <v>6.6938402480619122E-2</v>
      </c>
      <c r="AE228" s="1">
        <f>E228 - AC228</f>
        <v>11.085668901753735</v>
      </c>
      <c r="AF228" s="1">
        <v>17.261246477330218</v>
      </c>
      <c r="AG228" s="1">
        <f t="shared" si="41"/>
        <v>1.0121314882378933</v>
      </c>
      <c r="AH228" s="76">
        <v>227</v>
      </c>
      <c r="AI228" s="78">
        <f t="shared" si="42"/>
        <v>0.89880952380952384</v>
      </c>
      <c r="AJ228" s="77">
        <f t="shared" si="43"/>
        <v>1.2747974249655289</v>
      </c>
    </row>
    <row r="229" spans="1:36" x14ac:dyDescent="0.2">
      <c r="A229" s="3">
        <v>44109</v>
      </c>
      <c r="B229" s="4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  <c r="T229" s="1">
        <f>$Q$2*B229 +$Q$3</f>
        <v>111.37082210861399</v>
      </c>
      <c r="U229" s="78">
        <f t="shared" si="36"/>
        <v>4.2377989898447953E-2</v>
      </c>
      <c r="V229" s="1">
        <f>C229 - T229</f>
        <v>4.9285328913860127</v>
      </c>
      <c r="W229" s="1">
        <v>10.247987991535396</v>
      </c>
      <c r="X229" s="1">
        <f t="shared" si="37"/>
        <v>1.0309829725479558</v>
      </c>
      <c r="Y229" s="76">
        <v>228</v>
      </c>
      <c r="Z229" s="78">
        <f t="shared" si="38"/>
        <v>0.90277777777777779</v>
      </c>
      <c r="AA229" s="77">
        <f t="shared" si="39"/>
        <v>1.2975429286165541</v>
      </c>
      <c r="AC229" s="1">
        <f>$R$2*B229 +$R$3</f>
        <v>154.49294284095171</v>
      </c>
      <c r="AD229" s="78">
        <f t="shared" si="40"/>
        <v>8.4323483136111904E-2</v>
      </c>
      <c r="AE229" s="1">
        <f>E229 - AC229</f>
        <v>14.227058159048283</v>
      </c>
      <c r="AF229" s="1">
        <v>17.286494498568032</v>
      </c>
      <c r="AG229" s="1">
        <f t="shared" si="41"/>
        <v>1.0136119327320989</v>
      </c>
      <c r="AH229" s="76">
        <v>228</v>
      </c>
      <c r="AI229" s="78">
        <f t="shared" si="42"/>
        <v>0.90277777777777779</v>
      </c>
      <c r="AJ229" s="77">
        <f t="shared" si="43"/>
        <v>1.2975429286165541</v>
      </c>
    </row>
    <row r="230" spans="1:36" x14ac:dyDescent="0.2">
      <c r="A230" s="3">
        <v>44110</v>
      </c>
      <c r="B230" s="4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  <c r="T230" s="1">
        <f>$Q$2*B230 +$Q$3</f>
        <v>111.61453504138319</v>
      </c>
      <c r="U230" s="78">
        <f t="shared" si="36"/>
        <v>1.1955690979817664E-2</v>
      </c>
      <c r="V230" s="1">
        <f>C230 - T230</f>
        <v>1.3505759586168011</v>
      </c>
      <c r="W230" s="1">
        <v>10.461925403846621</v>
      </c>
      <c r="X230" s="1">
        <f t="shared" si="37"/>
        <v>1.0525058148332931</v>
      </c>
      <c r="Y230" s="76">
        <v>229</v>
      </c>
      <c r="Z230" s="78">
        <f t="shared" si="38"/>
        <v>0.90674603174603174</v>
      </c>
      <c r="AA230" s="77">
        <f t="shared" si="39"/>
        <v>1.3209802893126328</v>
      </c>
      <c r="AC230" s="1">
        <f>$R$2*B230 +$R$3</f>
        <v>154.46155358365718</v>
      </c>
      <c r="AD230" s="78">
        <f t="shared" si="40"/>
        <v>7.4470881963051669E-2</v>
      </c>
      <c r="AE230" s="1">
        <f>E230 - AC230</f>
        <v>12.428445416342811</v>
      </c>
      <c r="AF230" s="1">
        <v>17.410945731993849</v>
      </c>
      <c r="AG230" s="1">
        <f t="shared" si="41"/>
        <v>1.020909262752022</v>
      </c>
      <c r="AH230" s="76">
        <v>229</v>
      </c>
      <c r="AI230" s="78">
        <f t="shared" si="42"/>
        <v>0.90674603174603174</v>
      </c>
      <c r="AJ230" s="77">
        <f t="shared" si="43"/>
        <v>1.3209802893126328</v>
      </c>
    </row>
    <row r="231" spans="1:36" x14ac:dyDescent="0.2">
      <c r="A231" s="3">
        <v>44111</v>
      </c>
      <c r="B231" s="4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  <c r="T231" s="1">
        <f>$Q$2*B231 +$Q$3</f>
        <v>111.85824797415239</v>
      </c>
      <c r="U231" s="78">
        <f t="shared" si="36"/>
        <v>2.6318850281361862E-2</v>
      </c>
      <c r="V231" s="1">
        <f>C231 - T231</f>
        <v>3.0235570258476088</v>
      </c>
      <c r="W231" s="1">
        <v>10.529415260458563</v>
      </c>
      <c r="X231" s="1">
        <f t="shared" si="37"/>
        <v>1.0592955274133711</v>
      </c>
      <c r="Y231" s="76">
        <v>230</v>
      </c>
      <c r="Z231" s="78">
        <f t="shared" si="38"/>
        <v>0.9107142857142857</v>
      </c>
      <c r="AA231" s="77">
        <f t="shared" si="39"/>
        <v>1.3451666341766386</v>
      </c>
      <c r="AC231" s="1">
        <f>$R$2*B231 +$R$3</f>
        <v>154.43016432636261</v>
      </c>
      <c r="AD231" s="78">
        <f t="shared" si="40"/>
        <v>9.9795035699517823E-2</v>
      </c>
      <c r="AE231" s="1">
        <f>E231 - AC231</f>
        <v>17.119838673637389</v>
      </c>
      <c r="AF231" s="1">
        <v>17.522871103322757</v>
      </c>
      <c r="AG231" s="1">
        <f t="shared" si="41"/>
        <v>1.0274721255674906</v>
      </c>
      <c r="AH231" s="76">
        <v>230</v>
      </c>
      <c r="AI231" s="78">
        <f t="shared" si="42"/>
        <v>0.9107142857142857</v>
      </c>
      <c r="AJ231" s="77">
        <f t="shared" si="43"/>
        <v>1.3451666341766386</v>
      </c>
    </row>
    <row r="232" spans="1:36" x14ac:dyDescent="0.2">
      <c r="A232" s="3">
        <v>44112</v>
      </c>
      <c r="B232" s="4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  <c r="T232" s="1">
        <f>$Q$2*B232 +$Q$3</f>
        <v>112.1019609069216</v>
      </c>
      <c r="U232" s="78">
        <f t="shared" si="36"/>
        <v>2.3263752241342972E-2</v>
      </c>
      <c r="V232" s="1">
        <f>C232 - T232</f>
        <v>2.6700270930783887</v>
      </c>
      <c r="W232" s="1">
        <v>10.667338269385027</v>
      </c>
      <c r="X232" s="1">
        <f t="shared" si="37"/>
        <v>1.0731710582827685</v>
      </c>
      <c r="Y232" s="76">
        <v>231</v>
      </c>
      <c r="Z232" s="78">
        <f t="shared" si="38"/>
        <v>0.91468253968253965</v>
      </c>
      <c r="AA232" s="77">
        <f t="shared" si="39"/>
        <v>1.3701665397259748</v>
      </c>
      <c r="AC232" s="1">
        <f>$R$2*B232 +$R$3</f>
        <v>154.39877506906805</v>
      </c>
      <c r="AD232" s="78">
        <f t="shared" si="40"/>
        <v>0.11152735667199511</v>
      </c>
      <c r="AE232" s="1">
        <f>E232 - AC232</f>
        <v>19.381223930931952</v>
      </c>
      <c r="AF232" s="1">
        <v>17.699725816849991</v>
      </c>
      <c r="AG232" s="1">
        <f t="shared" si="41"/>
        <v>1.0378421892033523</v>
      </c>
      <c r="AH232" s="76">
        <v>231</v>
      </c>
      <c r="AI232" s="78">
        <f t="shared" si="42"/>
        <v>0.91468253968253965</v>
      </c>
      <c r="AJ232" s="77">
        <f t="shared" si="43"/>
        <v>1.3701665397259748</v>
      </c>
    </row>
    <row r="233" spans="1:36" x14ac:dyDescent="0.2">
      <c r="A233" s="3">
        <v>44113</v>
      </c>
      <c r="B233" s="4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  <c r="T233" s="1">
        <f>$Q$2*B233 +$Q$3</f>
        <v>112.34567383969082</v>
      </c>
      <c r="U233" s="78">
        <f t="shared" si="36"/>
        <v>3.7877264673929531E-2</v>
      </c>
      <c r="V233" s="1">
        <f>C233 - T233</f>
        <v>4.4228731603091802</v>
      </c>
      <c r="W233" s="1">
        <v>10.856201789842999</v>
      </c>
      <c r="X233" s="1">
        <f t="shared" si="37"/>
        <v>1.0921713804814734</v>
      </c>
      <c r="Y233" s="76">
        <v>232</v>
      </c>
      <c r="Z233" s="78">
        <f t="shared" si="38"/>
        <v>0.91865079365079361</v>
      </c>
      <c r="AA233" s="77">
        <f t="shared" si="39"/>
        <v>1.3960534082549898</v>
      </c>
      <c r="AC233" s="1">
        <f>$R$2*B233 +$R$3</f>
        <v>154.36738581177349</v>
      </c>
      <c r="AD233" s="78">
        <f t="shared" si="40"/>
        <v>0.11476441457967915</v>
      </c>
      <c r="AE233" s="1">
        <f>E233 - AC233</f>
        <v>20.012619188226523</v>
      </c>
      <c r="AF233" s="1">
        <v>17.956245506508452</v>
      </c>
      <c r="AG233" s="1">
        <f t="shared" si="41"/>
        <v>1.0528834931785502</v>
      </c>
      <c r="AH233" s="76">
        <v>232</v>
      </c>
      <c r="AI233" s="78">
        <f t="shared" si="42"/>
        <v>0.91865079365079361</v>
      </c>
      <c r="AJ233" s="77">
        <f t="shared" si="43"/>
        <v>1.3960534082549898</v>
      </c>
    </row>
    <row r="234" spans="1:36" x14ac:dyDescent="0.2">
      <c r="A234" s="3">
        <v>44116</v>
      </c>
      <c r="B234" s="4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  <c r="T234" s="1">
        <f>$Q$2*B234 +$Q$3</f>
        <v>112.58938677246002</v>
      </c>
      <c r="U234" s="78">
        <f t="shared" si="36"/>
        <v>9.3379199685973538E-2</v>
      </c>
      <c r="V234" s="1">
        <f>C234 - T234</f>
        <v>11.596366227539988</v>
      </c>
      <c r="W234" s="1">
        <v>11.325527605539008</v>
      </c>
      <c r="X234" s="1">
        <f t="shared" si="37"/>
        <v>1.1393871778613525</v>
      </c>
      <c r="Y234" s="76">
        <v>233</v>
      </c>
      <c r="Z234" s="78">
        <f t="shared" si="38"/>
        <v>0.92261904761904767</v>
      </c>
      <c r="AA234" s="77">
        <f t="shared" si="39"/>
        <v>1.4229111803109853</v>
      </c>
      <c r="AC234" s="1">
        <f>$R$2*B234 +$R$3</f>
        <v>154.33599655447895</v>
      </c>
      <c r="AD234" s="78">
        <f t="shared" si="40"/>
        <v>0.11989053561604995</v>
      </c>
      <c r="AE234" s="1">
        <f>E234 - AC234</f>
        <v>21.024004445521058</v>
      </c>
      <c r="AF234" s="1">
        <v>17.97007973462479</v>
      </c>
      <c r="AG234" s="1">
        <f t="shared" si="41"/>
        <v>1.0536946778117342</v>
      </c>
      <c r="AH234" s="76">
        <v>233</v>
      </c>
      <c r="AI234" s="78">
        <f t="shared" si="42"/>
        <v>0.92261904761904767</v>
      </c>
      <c r="AJ234" s="77">
        <f t="shared" si="43"/>
        <v>1.4229111803109853</v>
      </c>
    </row>
    <row r="235" spans="1:36" x14ac:dyDescent="0.2">
      <c r="A235" s="3">
        <v>44117</v>
      </c>
      <c r="B235" s="4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  <c r="T235" s="1">
        <f>$Q$2*B235 +$Q$3</f>
        <v>112.83309970522922</v>
      </c>
      <c r="U235" s="78">
        <f t="shared" si="36"/>
        <v>6.6657611942718686E-2</v>
      </c>
      <c r="V235" s="1">
        <f>C235 - T235</f>
        <v>8.0583342947707877</v>
      </c>
      <c r="W235" s="1">
        <v>11.395895520919822</v>
      </c>
      <c r="X235" s="1">
        <f t="shared" si="37"/>
        <v>1.1464664330899144</v>
      </c>
      <c r="Y235" s="76">
        <v>234</v>
      </c>
      <c r="Z235" s="78">
        <f t="shared" si="38"/>
        <v>0.92658730158730163</v>
      </c>
      <c r="AA235" s="77">
        <f t="shared" si="39"/>
        <v>1.4508364874126363</v>
      </c>
      <c r="AC235" s="1">
        <f>$R$2*B235 +$R$3</f>
        <v>154.30460729718439</v>
      </c>
      <c r="AD235" s="78">
        <f t="shared" si="40"/>
        <v>0.10052693326280859</v>
      </c>
      <c r="AE235" s="1">
        <f>E235 - AC235</f>
        <v>17.245395702815614</v>
      </c>
      <c r="AF235" s="1">
        <v>18.081930249213883</v>
      </c>
      <c r="AG235" s="1">
        <f t="shared" si="41"/>
        <v>1.0602531513228977</v>
      </c>
      <c r="AH235" s="76">
        <v>234</v>
      </c>
      <c r="AI235" s="78">
        <f t="shared" si="42"/>
        <v>0.92658730158730163</v>
      </c>
      <c r="AJ235" s="77">
        <f t="shared" si="43"/>
        <v>1.4508364874126363</v>
      </c>
    </row>
    <row r="236" spans="1:36" x14ac:dyDescent="0.2">
      <c r="A236" s="3">
        <v>44118</v>
      </c>
      <c r="B236" s="4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  <c r="T236" s="1">
        <f>$Q$2*B236 +$Q$3</f>
        <v>113.07681263799842</v>
      </c>
      <c r="U236" s="78">
        <f t="shared" si="36"/>
        <v>6.5336261593614942E-2</v>
      </c>
      <c r="V236" s="1">
        <f>C236 - T236</f>
        <v>7.9044643620015904</v>
      </c>
      <c r="W236" s="1">
        <v>11.596366227539988</v>
      </c>
      <c r="X236" s="1">
        <f t="shared" si="37"/>
        <v>1.1666344782896905</v>
      </c>
      <c r="Y236" s="76">
        <v>235</v>
      </c>
      <c r="Z236" s="78">
        <f t="shared" si="38"/>
        <v>0.93055555555555558</v>
      </c>
      <c r="AA236" s="77">
        <f t="shared" si="39"/>
        <v>1.4799413890351927</v>
      </c>
      <c r="AC236" s="1">
        <f>$R$2*B236 +$R$3</f>
        <v>154.27321803988983</v>
      </c>
      <c r="AD236" s="78">
        <f t="shared" si="40"/>
        <v>0.11066341643769385</v>
      </c>
      <c r="AE236" s="1">
        <f>E236 - AC236</f>
        <v>19.19678296011017</v>
      </c>
      <c r="AF236" s="1">
        <v>18.270537220035663</v>
      </c>
      <c r="AG236" s="1">
        <f t="shared" si="41"/>
        <v>1.0713123210254218</v>
      </c>
      <c r="AH236" s="76">
        <v>235</v>
      </c>
      <c r="AI236" s="78">
        <f t="shared" si="42"/>
        <v>0.93055555555555558</v>
      </c>
      <c r="AJ236" s="77">
        <f t="shared" si="43"/>
        <v>1.4799413890351927</v>
      </c>
    </row>
    <row r="237" spans="1:36" x14ac:dyDescent="0.2">
      <c r="A237" s="3">
        <v>44119</v>
      </c>
      <c r="B237" s="4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  <c r="T237" s="1">
        <f>$Q$2*B237 +$Q$3</f>
        <v>113.32052557076763</v>
      </c>
      <c r="U237" s="78">
        <f t="shared" si="36"/>
        <v>5.959713624616958E-2</v>
      </c>
      <c r="V237" s="1">
        <f>C237 - T237</f>
        <v>7.1815804292323691</v>
      </c>
      <c r="W237" s="1">
        <v>11.868732538308208</v>
      </c>
      <c r="X237" s="1">
        <f t="shared" si="37"/>
        <v>1.1940354694822719</v>
      </c>
      <c r="Y237" s="76">
        <v>236</v>
      </c>
      <c r="Z237" s="78">
        <f t="shared" si="38"/>
        <v>0.93452380952380953</v>
      </c>
      <c r="AA237" s="77">
        <f t="shared" si="39"/>
        <v>1.5103568962835032</v>
      </c>
      <c r="AC237" s="1">
        <f>$R$2*B237 +$R$3</f>
        <v>154.24182878259526</v>
      </c>
      <c r="AD237" s="78">
        <f t="shared" si="40"/>
        <v>0.10641429877174235</v>
      </c>
      <c r="AE237" s="1">
        <f>E237 - AC237</f>
        <v>18.368172217404748</v>
      </c>
      <c r="AF237" s="1">
        <v>18.368172217404748</v>
      </c>
      <c r="AG237" s="1">
        <f t="shared" si="41"/>
        <v>1.07703725261255</v>
      </c>
      <c r="AH237" s="76">
        <v>236</v>
      </c>
      <c r="AI237" s="78">
        <f t="shared" si="42"/>
        <v>0.93452380952380953</v>
      </c>
      <c r="AJ237" s="77">
        <f t="shared" si="43"/>
        <v>1.5103568962835032</v>
      </c>
    </row>
    <row r="238" spans="1:36" x14ac:dyDescent="0.2">
      <c r="A238" s="3">
        <v>44120</v>
      </c>
      <c r="B238" s="4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  <c r="T238" s="1">
        <f>$Q$2*B238 +$Q$3</f>
        <v>113.56423850353684</v>
      </c>
      <c r="U238" s="78">
        <f t="shared" si="36"/>
        <v>4.4192829647223521E-2</v>
      </c>
      <c r="V238" s="1">
        <f>C238 - T238</f>
        <v>5.2507714964631589</v>
      </c>
      <c r="W238" s="1">
        <v>11.936208740000595</v>
      </c>
      <c r="X238" s="1">
        <f t="shared" si="37"/>
        <v>1.2008238083302998</v>
      </c>
      <c r="Y238" s="76">
        <v>237</v>
      </c>
      <c r="Z238" s="78">
        <f t="shared" si="38"/>
        <v>0.93849206349206349</v>
      </c>
      <c r="AA238" s="77">
        <f t="shared" si="39"/>
        <v>1.5422375718953325</v>
      </c>
      <c r="AC238" s="1">
        <f>$R$2*B238 +$R$3</f>
        <v>154.21043952530073</v>
      </c>
      <c r="AD238" s="78">
        <f t="shared" si="40"/>
        <v>0.11809196703995947</v>
      </c>
      <c r="AE238" s="1">
        <f>E238 - AC238</f>
        <v>20.649561474699283</v>
      </c>
      <c r="AF238" s="1">
        <v>18.75372324658295</v>
      </c>
      <c r="AG238" s="1">
        <f t="shared" si="41"/>
        <v>1.0996444459844938</v>
      </c>
      <c r="AH238" s="76">
        <v>237</v>
      </c>
      <c r="AI238" s="78">
        <f t="shared" si="42"/>
        <v>0.93849206349206349</v>
      </c>
      <c r="AJ238" s="77">
        <f t="shared" si="43"/>
        <v>1.5422375718953325</v>
      </c>
    </row>
    <row r="239" spans="1:36" x14ac:dyDescent="0.2">
      <c r="A239" s="3">
        <v>44123</v>
      </c>
      <c r="B239" s="4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  <c r="T239" s="1">
        <f>$Q$2*B239 +$Q$3</f>
        <v>113.80795143630604</v>
      </c>
      <c r="U239" s="78">
        <f t="shared" si="36"/>
        <v>1.7034853065692229E-2</v>
      </c>
      <c r="V239" s="1">
        <f>C239 - T239</f>
        <v>1.9722995636939658</v>
      </c>
      <c r="W239" s="1">
        <v>12.035176672769808</v>
      </c>
      <c r="X239" s="1">
        <f t="shared" si="37"/>
        <v>1.2107803240480783</v>
      </c>
      <c r="Y239" s="76">
        <v>238</v>
      </c>
      <c r="Z239" s="78">
        <f t="shared" si="38"/>
        <v>0.94246031746031744</v>
      </c>
      <c r="AA239" s="77">
        <f t="shared" si="39"/>
        <v>1.5757676293730736</v>
      </c>
      <c r="AC239" s="1">
        <f>$R$2*B239 +$R$3</f>
        <v>154.17905026800616</v>
      </c>
      <c r="AD239" s="78">
        <f t="shared" si="40"/>
        <v>0.10146830315208963</v>
      </c>
      <c r="AE239" s="1">
        <f>E239 - AC239</f>
        <v>17.410945731993849</v>
      </c>
      <c r="AF239" s="1">
        <v>18.765863588733652</v>
      </c>
      <c r="AG239" s="1">
        <f t="shared" si="41"/>
        <v>1.1003563078181595</v>
      </c>
      <c r="AH239" s="76">
        <v>238</v>
      </c>
      <c r="AI239" s="78">
        <f t="shared" si="42"/>
        <v>0.94246031746031744</v>
      </c>
      <c r="AJ239" s="77">
        <f t="shared" si="43"/>
        <v>1.5757676293730736</v>
      </c>
    </row>
    <row r="240" spans="1:36" x14ac:dyDescent="0.2">
      <c r="A240" s="3">
        <v>44124</v>
      </c>
      <c r="B240" s="4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  <c r="T240" s="1">
        <f>$Q$2*B240 +$Q$3</f>
        <v>114.05166436907524</v>
      </c>
      <c r="U240" s="78">
        <f t="shared" si="36"/>
        <v>2.7755679590053844E-2</v>
      </c>
      <c r="V240" s="1">
        <f>C240 - T240</f>
        <v>3.2559526309247531</v>
      </c>
      <c r="W240" s="1">
        <v>12.12308613492344</v>
      </c>
      <c r="X240" s="1">
        <f t="shared" si="37"/>
        <v>1.2196243194431848</v>
      </c>
      <c r="Y240" s="76">
        <v>239</v>
      </c>
      <c r="Z240" s="78">
        <f t="shared" si="38"/>
        <v>0.9464285714285714</v>
      </c>
      <c r="AA240" s="77">
        <f t="shared" si="39"/>
        <v>1.6111691623526765</v>
      </c>
      <c r="AC240" s="1">
        <f>$R$2*B240 +$R$3</f>
        <v>154.1476610107116</v>
      </c>
      <c r="AD240" s="78">
        <f t="shared" si="40"/>
        <v>0.11031013817868575</v>
      </c>
      <c r="AE240" s="1">
        <f>E240 - AC240</f>
        <v>19.112333989288402</v>
      </c>
      <c r="AF240" s="1">
        <v>19.112333989288402</v>
      </c>
      <c r="AG240" s="1">
        <f t="shared" si="41"/>
        <v>1.1206719670959764</v>
      </c>
      <c r="AH240" s="76">
        <v>239</v>
      </c>
      <c r="AI240" s="78">
        <f t="shared" si="42"/>
        <v>0.9464285714285714</v>
      </c>
      <c r="AJ240" s="77">
        <f t="shared" si="43"/>
        <v>1.6111691623526765</v>
      </c>
    </row>
    <row r="241" spans="1:36" x14ac:dyDescent="0.2">
      <c r="A241" s="3">
        <v>44125</v>
      </c>
      <c r="B241" s="4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  <c r="T241" s="1">
        <f>$Q$2*B241 +$Q$3</f>
        <v>114.29537730184445</v>
      </c>
      <c r="U241" s="78">
        <f t="shared" si="36"/>
        <v>2.0342612971026783E-2</v>
      </c>
      <c r="V241" s="1">
        <f>C241 - T241</f>
        <v>2.3733466981555438</v>
      </c>
      <c r="W241" s="1">
        <v>12.214763471077404</v>
      </c>
      <c r="X241" s="1">
        <f t="shared" si="37"/>
        <v>1.2288473759710967</v>
      </c>
      <c r="Y241" s="76">
        <v>240</v>
      </c>
      <c r="Z241" s="78">
        <f t="shared" si="38"/>
        <v>0.95039682539682535</v>
      </c>
      <c r="AA241" s="77">
        <f t="shared" si="39"/>
        <v>1.6487134702908506</v>
      </c>
      <c r="AC241" s="1">
        <f>$R$2*B241 +$R$3</f>
        <v>154.11627175341704</v>
      </c>
      <c r="AD241" s="78">
        <f t="shared" si="40"/>
        <v>0.1084845478625886</v>
      </c>
      <c r="AE241" s="1">
        <f>E241 - AC241</f>
        <v>18.75372324658295</v>
      </c>
      <c r="AF241" s="1">
        <v>19.19678296011017</v>
      </c>
      <c r="AG241" s="1">
        <f t="shared" si="41"/>
        <v>1.1256237220361687</v>
      </c>
      <c r="AH241" s="76">
        <v>240</v>
      </c>
      <c r="AI241" s="78">
        <f t="shared" si="42"/>
        <v>0.95039682539682535</v>
      </c>
      <c r="AJ241" s="77">
        <f t="shared" si="43"/>
        <v>1.6487134702908506</v>
      </c>
    </row>
    <row r="242" spans="1:36" x14ac:dyDescent="0.2">
      <c r="A242" s="3">
        <v>44126</v>
      </c>
      <c r="B242" s="4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  <c r="T242" s="1">
        <f>$Q$2*B242 +$Q$3</f>
        <v>114.53909023461367</v>
      </c>
      <c r="U242" s="78">
        <f t="shared" si="36"/>
        <v>8.7542027492840142E-3</v>
      </c>
      <c r="V242" s="1">
        <f>C242 - T242</f>
        <v>1.0115537653863385</v>
      </c>
      <c r="W242" s="1">
        <v>14.255107546770134</v>
      </c>
      <c r="X242" s="1">
        <f t="shared" si="37"/>
        <v>1.4341130341584214</v>
      </c>
      <c r="Y242" s="76">
        <v>241</v>
      </c>
      <c r="Z242" s="78">
        <f t="shared" si="38"/>
        <v>0.95436507936507942</v>
      </c>
      <c r="AA242" s="77">
        <f t="shared" si="39"/>
        <v>1.688737002266798</v>
      </c>
      <c r="AC242" s="1">
        <f>$R$2*B242 +$R$3</f>
        <v>154.0848824961225</v>
      </c>
      <c r="AD242" s="78">
        <f t="shared" si="40"/>
        <v>0.12872560210078535</v>
      </c>
      <c r="AE242" s="1">
        <f>E242 - AC242</f>
        <v>22.765123503877504</v>
      </c>
      <c r="AF242" s="1">
        <v>19.381223930931952</v>
      </c>
      <c r="AG242" s="1">
        <f t="shared" si="41"/>
        <v>1.1364386139117388</v>
      </c>
      <c r="AH242" s="76">
        <v>241</v>
      </c>
      <c r="AI242" s="78">
        <f t="shared" si="42"/>
        <v>0.95436507936507942</v>
      </c>
      <c r="AJ242" s="77">
        <f t="shared" si="43"/>
        <v>1.688737002266798</v>
      </c>
    </row>
    <row r="243" spans="1:36" x14ac:dyDescent="0.2">
      <c r="A243" s="3">
        <v>44127</v>
      </c>
      <c r="B243" s="4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  <c r="T243" s="1">
        <f>$Q$2*B243 +$Q$3</f>
        <v>114.78280316738287</v>
      </c>
      <c r="U243" s="78">
        <f t="shared" si="36"/>
        <v>5.1435796956342402E-4</v>
      </c>
      <c r="V243" s="1">
        <f>C243 - T243</f>
        <v>5.9069832617140605E-2</v>
      </c>
      <c r="W243" s="1">
        <v>14.255575807231381</v>
      </c>
      <c r="X243" s="1">
        <f t="shared" si="37"/>
        <v>1.4341601427774655</v>
      </c>
      <c r="Y243" s="76">
        <v>242</v>
      </c>
      <c r="Z243" s="78">
        <f t="shared" si="38"/>
        <v>0.95833333333333337</v>
      </c>
      <c r="AA243" s="77">
        <f t="shared" si="39"/>
        <v>1.7316643961222455</v>
      </c>
      <c r="AC243" s="1">
        <f>$R$2*B243 +$R$3</f>
        <v>154.05349323882794</v>
      </c>
      <c r="AD243" s="78">
        <f t="shared" si="40"/>
        <v>0.1224023049902484</v>
      </c>
      <c r="AE243" s="1">
        <f>E243 - AC243</f>
        <v>21.48649976117207</v>
      </c>
      <c r="AF243" s="1">
        <v>19.744843304939423</v>
      </c>
      <c r="AG243" s="1">
        <f t="shared" si="41"/>
        <v>1.1577598214299594</v>
      </c>
      <c r="AH243" s="76">
        <v>242</v>
      </c>
      <c r="AI243" s="78">
        <f t="shared" si="42"/>
        <v>0.95833333333333337</v>
      </c>
      <c r="AJ243" s="77">
        <f t="shared" si="43"/>
        <v>1.7316643961222455</v>
      </c>
    </row>
    <row r="244" spans="1:36" x14ac:dyDescent="0.2">
      <c r="A244" s="3">
        <v>44130</v>
      </c>
      <c r="B244" s="4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  <c r="T244" s="1">
        <f>$Q$2*B244 +$Q$3</f>
        <v>115.02651610015207</v>
      </c>
      <c r="U244" s="78">
        <f t="shared" si="36"/>
        <v>1.5207773937513124E-3</v>
      </c>
      <c r="V244" s="1">
        <f>C244 - T244</f>
        <v>-0.17466410015207146</v>
      </c>
      <c r="W244" s="1">
        <v>14.418955479539335</v>
      </c>
      <c r="X244" s="1">
        <f t="shared" si="37"/>
        <v>1.4505967018707331</v>
      </c>
      <c r="Y244" s="76">
        <v>243</v>
      </c>
      <c r="Z244" s="78">
        <f t="shared" si="38"/>
        <v>0.96230158730158732</v>
      </c>
      <c r="AA244" s="77">
        <f t="shared" si="39"/>
        <v>1.7780428020381671</v>
      </c>
      <c r="AC244" s="1">
        <f>$R$2*B244 +$R$3</f>
        <v>154.02210398153338</v>
      </c>
      <c r="AD244" s="78">
        <f t="shared" si="40"/>
        <v>9.4892720269448533E-2</v>
      </c>
      <c r="AE244" s="1">
        <f>E244 - AC244</f>
        <v>16.147894018466616</v>
      </c>
      <c r="AF244" s="1">
        <v>19.74958384602823</v>
      </c>
      <c r="AG244" s="1">
        <f t="shared" si="41"/>
        <v>1.1580377880828063</v>
      </c>
      <c r="AH244" s="76">
        <v>243</v>
      </c>
      <c r="AI244" s="78">
        <f t="shared" si="42"/>
        <v>0.96230158730158732</v>
      </c>
      <c r="AJ244" s="77">
        <f t="shared" si="43"/>
        <v>1.7780428020381671</v>
      </c>
    </row>
    <row r="245" spans="1:36" x14ac:dyDescent="0.2">
      <c r="A245" s="3">
        <v>44131</v>
      </c>
      <c r="B245" s="4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  <c r="T245" s="1">
        <f>$Q$2*B245 +$Q$3</f>
        <v>115.27022903292126</v>
      </c>
      <c r="U245" s="78">
        <f t="shared" si="36"/>
        <v>9.6989427801521221E-3</v>
      </c>
      <c r="V245" s="1">
        <f>C245 - T245</f>
        <v>1.1289489670787418</v>
      </c>
      <c r="W245" s="1">
        <v>19.314553210616154</v>
      </c>
      <c r="X245" s="1">
        <f t="shared" si="37"/>
        <v>1.9431107353916122</v>
      </c>
      <c r="Y245" s="76">
        <v>244</v>
      </c>
      <c r="Z245" s="78">
        <f t="shared" si="38"/>
        <v>0.96626984126984128</v>
      </c>
      <c r="AA245" s="77">
        <f t="shared" si="39"/>
        <v>1.8285948988056846</v>
      </c>
      <c r="AC245" s="1">
        <f>$R$2*B245 +$R$3</f>
        <v>153.99071472423881</v>
      </c>
      <c r="AD245" s="78">
        <f t="shared" si="40"/>
        <v>7.6517452928103066E-2</v>
      </c>
      <c r="AE245" s="1">
        <f>E245 - AC245</f>
        <v>12.759285275761187</v>
      </c>
      <c r="AF245" s="1">
        <v>20.012619188226523</v>
      </c>
      <c r="AG245" s="1">
        <f t="shared" si="41"/>
        <v>1.1734611442528238</v>
      </c>
      <c r="AH245" s="76">
        <v>244</v>
      </c>
      <c r="AI245" s="78">
        <f t="shared" si="42"/>
        <v>0.96626984126984128</v>
      </c>
      <c r="AJ245" s="77">
        <f t="shared" si="43"/>
        <v>1.8285948988056846</v>
      </c>
    </row>
    <row r="246" spans="1:36" x14ac:dyDescent="0.2">
      <c r="A246" s="3">
        <v>44132</v>
      </c>
      <c r="B246" s="4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  <c r="T246" s="1">
        <f>$Q$2*B246 +$Q$3</f>
        <v>115.51394196569048</v>
      </c>
      <c r="U246" s="78">
        <f t="shared" si="36"/>
        <v>4.0586684260852983E-2</v>
      </c>
      <c r="V246" s="1">
        <f>C246 - T246</f>
        <v>-4.5054659656904761</v>
      </c>
      <c r="W246" s="1">
        <v>19.760415143385359</v>
      </c>
      <c r="X246" s="1">
        <f t="shared" si="37"/>
        <v>1.9879659851413247</v>
      </c>
      <c r="Y246" s="76">
        <v>245</v>
      </c>
      <c r="Z246" s="78">
        <f t="shared" si="38"/>
        <v>0.97023809523809523</v>
      </c>
      <c r="AA246" s="77">
        <f t="shared" si="39"/>
        <v>1.8843044227824219</v>
      </c>
      <c r="AC246" s="1">
        <f>$R$2*B246 +$R$3</f>
        <v>153.95932546694428</v>
      </c>
      <c r="AD246" s="78">
        <f t="shared" si="40"/>
        <v>4.468030748532191E-2</v>
      </c>
      <c r="AE246" s="1">
        <f>E246 - AC246</f>
        <v>7.2006785330557079</v>
      </c>
      <c r="AF246" s="1">
        <v>20.649561474699283</v>
      </c>
      <c r="AG246" s="1">
        <f t="shared" si="41"/>
        <v>1.2108089305309462</v>
      </c>
      <c r="AH246" s="76">
        <v>245</v>
      </c>
      <c r="AI246" s="78">
        <f t="shared" si="42"/>
        <v>0.97023809523809523</v>
      </c>
      <c r="AJ246" s="77">
        <f t="shared" si="43"/>
        <v>1.8843044227824219</v>
      </c>
    </row>
    <row r="247" spans="1:36" x14ac:dyDescent="0.2">
      <c r="A247" s="3">
        <v>44133</v>
      </c>
      <c r="B247" s="4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  <c r="T247" s="1">
        <f>$Q$2*B247 +$Q$3</f>
        <v>115.75765489845969</v>
      </c>
      <c r="U247" s="78">
        <f t="shared" si="36"/>
        <v>5.5269566465573844E-3</v>
      </c>
      <c r="V247" s="1">
        <f>C247 - T247</f>
        <v>-0.63627089845968499</v>
      </c>
      <c r="W247" s="1">
        <v>20.063156008923769</v>
      </c>
      <c r="X247" s="1">
        <f t="shared" si="37"/>
        <v>2.0184227614102213</v>
      </c>
      <c r="Y247" s="76">
        <v>246</v>
      </c>
      <c r="Z247" s="78">
        <f t="shared" si="38"/>
        <v>0.97420634920634919</v>
      </c>
      <c r="AA247" s="77">
        <f t="shared" si="39"/>
        <v>1.946561720798984</v>
      </c>
      <c r="AC247" s="1">
        <f>$R$2*B247 +$R$3</f>
        <v>153.92793620964972</v>
      </c>
      <c r="AD247" s="78">
        <f t="shared" si="40"/>
        <v>6.483638761441049E-2</v>
      </c>
      <c r="AE247" s="1">
        <f>E247 - AC247</f>
        <v>10.672069790350292</v>
      </c>
      <c r="AF247" s="1">
        <v>21.024004445521058</v>
      </c>
      <c r="AG247" s="1">
        <f t="shared" si="41"/>
        <v>1.2327647911239688</v>
      </c>
      <c r="AH247" s="76">
        <v>246</v>
      </c>
      <c r="AI247" s="78">
        <f t="shared" si="42"/>
        <v>0.97420634920634919</v>
      </c>
      <c r="AJ247" s="77">
        <f t="shared" si="43"/>
        <v>1.946561720798984</v>
      </c>
    </row>
    <row r="248" spans="1:36" x14ac:dyDescent="0.2">
      <c r="A248" s="3">
        <v>44134</v>
      </c>
      <c r="B248" s="4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  <c r="T248" s="1">
        <f>$Q$2*B248 +$Q$3</f>
        <v>116.00136783122889</v>
      </c>
      <c r="U248" s="78">
        <f t="shared" si="36"/>
        <v>6.7439791595778356E-2</v>
      </c>
      <c r="V248" s="1">
        <f>C248 - T248</f>
        <v>-7.3288518312288886</v>
      </c>
      <c r="W248" s="1">
        <v>20.09636587446218</v>
      </c>
      <c r="X248" s="1">
        <f t="shared" si="37"/>
        <v>2.02176378853857</v>
      </c>
      <c r="Y248" s="76">
        <v>247</v>
      </c>
      <c r="Z248" s="78">
        <f t="shared" si="38"/>
        <v>0.97817460317460314</v>
      </c>
      <c r="AA248" s="77">
        <f t="shared" si="39"/>
        <v>2.0174287103431894</v>
      </c>
      <c r="AC248" s="1">
        <f>$R$2*B248 +$R$3</f>
        <v>153.89654695235515</v>
      </c>
      <c r="AD248" s="78">
        <f t="shared" si="40"/>
        <v>6.7010913905290001E-2</v>
      </c>
      <c r="AE248" s="1">
        <f>E248 - AC248</f>
        <v>11.053450047644844</v>
      </c>
      <c r="AF248" s="1">
        <v>21.48649976117207</v>
      </c>
      <c r="AG248" s="1">
        <f t="shared" si="41"/>
        <v>1.2598836943125475</v>
      </c>
      <c r="AH248" s="76">
        <v>247</v>
      </c>
      <c r="AI248" s="78">
        <f t="shared" si="42"/>
        <v>0.97817460317460314</v>
      </c>
      <c r="AJ248" s="77">
        <f t="shared" si="43"/>
        <v>2.0174287103431894</v>
      </c>
    </row>
    <row r="249" spans="1:36" x14ac:dyDescent="0.2">
      <c r="A249" s="3">
        <v>44137</v>
      </c>
      <c r="B249" s="4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  <c r="T249" s="1">
        <f>$Q$2*B249 +$Q$3</f>
        <v>116.24508076399809</v>
      </c>
      <c r="U249" s="78">
        <f t="shared" si="36"/>
        <v>7.0567588616154198E-2</v>
      </c>
      <c r="V249" s="1">
        <f>C249 - T249</f>
        <v>-7.6624167639980953</v>
      </c>
      <c r="W249" s="1">
        <v>21.337591941692978</v>
      </c>
      <c r="X249" s="1">
        <f t="shared" si="37"/>
        <v>2.1466354161648522</v>
      </c>
      <c r="Y249" s="76">
        <v>248</v>
      </c>
      <c r="Z249" s="78">
        <f t="shared" si="38"/>
        <v>0.9821428571428571</v>
      </c>
      <c r="AA249" s="77">
        <f t="shared" si="39"/>
        <v>2.100165492844468</v>
      </c>
      <c r="AC249" s="1">
        <f>$R$2*B249 +$R$3</f>
        <v>153.86515769506059</v>
      </c>
      <c r="AD249" s="78">
        <f t="shared" si="40"/>
        <v>0.11373102465991819</v>
      </c>
      <c r="AE249" s="1">
        <f>E249 - AC249</f>
        <v>19.744843304939423</v>
      </c>
      <c r="AF249" s="1">
        <v>22.765123503877504</v>
      </c>
      <c r="AG249" s="1">
        <f t="shared" si="41"/>
        <v>1.3348571531123157</v>
      </c>
      <c r="AH249" s="76">
        <v>248</v>
      </c>
      <c r="AI249" s="78">
        <f t="shared" si="42"/>
        <v>0.9821428571428571</v>
      </c>
      <c r="AJ249" s="77">
        <f t="shared" si="43"/>
        <v>2.100165492844468</v>
      </c>
    </row>
    <row r="250" spans="1:36" x14ac:dyDescent="0.2">
      <c r="A250" s="3">
        <v>44138</v>
      </c>
      <c r="B250" s="4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  <c r="T250" s="1">
        <f>$Q$2*B250 +$Q$3</f>
        <v>116.4887936967673</v>
      </c>
      <c r="U250" s="78">
        <f t="shared" si="36"/>
        <v>5.6589672147299513E-2</v>
      </c>
      <c r="V250" s="1">
        <f>C250 - T250</f>
        <v>-6.2389996967673085</v>
      </c>
      <c r="W250" s="1">
        <v>21.514023076154558</v>
      </c>
      <c r="X250" s="1">
        <f t="shared" si="37"/>
        <v>2.1643849974102101</v>
      </c>
      <c r="Y250" s="76">
        <v>249</v>
      </c>
      <c r="Z250" s="78">
        <f t="shared" si="38"/>
        <v>0.98611111111111116</v>
      </c>
      <c r="AA250" s="77">
        <f t="shared" si="39"/>
        <v>2.2004105812100336</v>
      </c>
      <c r="AC250" s="1">
        <f>$R$2*B250 +$R$3</f>
        <v>153.83376843776605</v>
      </c>
      <c r="AD250" s="78">
        <f t="shared" si="40"/>
        <v>0.14160056677099475</v>
      </c>
      <c r="AE250" s="1">
        <f>E250 - AC250</f>
        <v>25.376238562233937</v>
      </c>
      <c r="AF250" s="1">
        <v>25.107624819528496</v>
      </c>
      <c r="AG250" s="1">
        <f t="shared" si="41"/>
        <v>1.4722122013658052</v>
      </c>
      <c r="AH250" s="76">
        <v>249</v>
      </c>
      <c r="AI250" s="78">
        <f t="shared" si="42"/>
        <v>0.98611111111111116</v>
      </c>
      <c r="AJ250" s="77">
        <f t="shared" si="43"/>
        <v>2.2004105812100336</v>
      </c>
    </row>
    <row r="251" spans="1:36" x14ac:dyDescent="0.2">
      <c r="A251" s="3">
        <v>44139</v>
      </c>
      <c r="B251" s="4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  <c r="T251" s="1">
        <f>$Q$2*B251 +$Q$3</f>
        <v>116.73250662953652</v>
      </c>
      <c r="U251" s="78">
        <f t="shared" si="36"/>
        <v>1.7258821195643242E-2</v>
      </c>
      <c r="V251" s="1">
        <f>C251 - T251</f>
        <v>-1.9804846295365195</v>
      </c>
      <c r="W251" s="1">
        <v>23.296037277846949</v>
      </c>
      <c r="X251" s="1">
        <f t="shared" si="37"/>
        <v>2.3436617784038072</v>
      </c>
      <c r="Y251" s="76">
        <v>250</v>
      </c>
      <c r="Z251" s="78">
        <f t="shared" si="38"/>
        <v>0.99007936507936511</v>
      </c>
      <c r="AA251" s="77">
        <f t="shared" si="39"/>
        <v>2.3293360530620011</v>
      </c>
      <c r="AC251" s="1">
        <f>$R$2*B251 +$R$3</f>
        <v>153.80237918047149</v>
      </c>
      <c r="AD251" s="78">
        <f t="shared" si="40"/>
        <v>0.14033661761881408</v>
      </c>
      <c r="AE251" s="1">
        <f>E251 - AC251</f>
        <v>25.107624819528496</v>
      </c>
      <c r="AF251" s="1">
        <v>25.376238562233937</v>
      </c>
      <c r="AG251" s="1">
        <f t="shared" si="41"/>
        <v>1.4879626529639949</v>
      </c>
      <c r="AH251" s="76">
        <v>250</v>
      </c>
      <c r="AI251" s="78">
        <f t="shared" si="42"/>
        <v>0.99007936507936511</v>
      </c>
      <c r="AJ251" s="77">
        <f t="shared" si="43"/>
        <v>2.3293360530620011</v>
      </c>
    </row>
    <row r="252" spans="1:36" x14ac:dyDescent="0.2">
      <c r="A252" s="3">
        <v>44140</v>
      </c>
      <c r="B252" s="4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  <c r="T252" s="1">
        <f>$Q$2*B252 +$Q$3</f>
        <v>116.97621956230572</v>
      </c>
      <c r="U252" s="78">
        <f t="shared" si="36"/>
        <v>1.5558825873097063E-2</v>
      </c>
      <c r="V252" s="1">
        <f>C252 - T252</f>
        <v>1.8487774376942809</v>
      </c>
      <c r="W252" s="1">
        <v>25.164553412308521</v>
      </c>
      <c r="X252" s="1">
        <f t="shared" si="37"/>
        <v>2.5316409524770194</v>
      </c>
      <c r="Y252" s="76">
        <v>251</v>
      </c>
      <c r="Z252" s="78">
        <f t="shared" si="38"/>
        <v>0.99404761904761907</v>
      </c>
      <c r="AA252" s="77">
        <f t="shared" si="39"/>
        <v>2.5149548778025288</v>
      </c>
      <c r="AC252" s="1">
        <f>$R$2*B252 +$R$3</f>
        <v>153.77098992317693</v>
      </c>
      <c r="AD252" s="78">
        <f t="shared" si="40"/>
        <v>0.16100507004489387</v>
      </c>
      <c r="AE252" s="1">
        <f>E252 - AC252</f>
        <v>29.509009076823077</v>
      </c>
      <c r="AF252" s="1">
        <v>29.509009076823077</v>
      </c>
      <c r="AG252" s="1">
        <f t="shared" si="41"/>
        <v>1.7302920338097152</v>
      </c>
      <c r="AH252" s="76">
        <v>251</v>
      </c>
      <c r="AI252" s="78">
        <f t="shared" si="42"/>
        <v>0.99404761904761907</v>
      </c>
      <c r="AJ252" s="77">
        <f t="shared" si="43"/>
        <v>2.5149548778025288</v>
      </c>
    </row>
    <row r="253" spans="1:36" ht="17" thickBot="1" x14ac:dyDescent="0.25">
      <c r="A253" s="3">
        <v>44141</v>
      </c>
      <c r="B253" s="4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  <c r="T253" s="1">
        <f>$Q$2*B253 +$Q$3</f>
        <v>117.21993249507491</v>
      </c>
      <c r="U253" s="78">
        <f t="shared" si="36"/>
        <v>1.2385790548095976E-2</v>
      </c>
      <c r="V253" s="1">
        <f>C253 - T253</f>
        <v>1.4700695049250925</v>
      </c>
      <c r="W253" s="1">
        <v>28.183473345077758</v>
      </c>
      <c r="X253" s="1">
        <f t="shared" si="37"/>
        <v>2.8353547203640947</v>
      </c>
      <c r="Y253" s="76">
        <v>252</v>
      </c>
      <c r="Z253" s="78">
        <f t="shared" si="38"/>
        <v>0.99801587301587302</v>
      </c>
      <c r="AA253" s="77">
        <f t="shared" si="39"/>
        <v>2.8806743591110586</v>
      </c>
      <c r="AC253" s="1">
        <f>$R$2*B253 +$R$3</f>
        <v>153.73960066588236</v>
      </c>
      <c r="AD253" s="78">
        <f t="shared" si="40"/>
        <v>0.16568297971121571</v>
      </c>
      <c r="AE253" s="1">
        <f>E253 - AC253</f>
        <v>30.530403334117636</v>
      </c>
      <c r="AF253" s="1">
        <v>30.530403334117636</v>
      </c>
      <c r="AG253" s="1">
        <f t="shared" si="41"/>
        <v>1.7901825690077897</v>
      </c>
      <c r="AH253" s="76">
        <v>252</v>
      </c>
      <c r="AI253" s="78">
        <f t="shared" si="42"/>
        <v>0.99801587301587302</v>
      </c>
      <c r="AJ253" s="77">
        <f t="shared" si="43"/>
        <v>2.8806743591110586</v>
      </c>
    </row>
    <row r="254" spans="1:36" ht="17" thickBot="1" x14ac:dyDescent="0.25">
      <c r="A254" s="3">
        <v>44144</v>
      </c>
      <c r="B254" s="4">
        <v>253</v>
      </c>
      <c r="C254" s="5"/>
      <c r="D254" s="2"/>
      <c r="E254" s="5"/>
      <c r="F254" s="2"/>
    </row>
    <row r="255" spans="1:36" ht="19" x14ac:dyDescent="0.25">
      <c r="A255" s="3">
        <v>44145</v>
      </c>
      <c r="B255" s="4">
        <v>254</v>
      </c>
      <c r="C255" s="2"/>
      <c r="D255" s="2"/>
      <c r="E255" s="2"/>
      <c r="F255" s="2"/>
      <c r="U255" s="134">
        <f>SUM(U2:U253)/COUNT(U2:U253) * 100</f>
        <v>10.560762247988636</v>
      </c>
      <c r="AD255" s="133">
        <f>SUM(AD2:AD253)/COUNT(AD2:AD253) * 100</f>
        <v>9.7585684400339616</v>
      </c>
    </row>
    <row r="256" spans="1:36" x14ac:dyDescent="0.2">
      <c r="A256" s="3">
        <v>44146</v>
      </c>
      <c r="B256" s="4">
        <v>255</v>
      </c>
      <c r="C256" s="2"/>
      <c r="D256" s="2"/>
      <c r="E256" s="2"/>
      <c r="F256" s="2"/>
    </row>
    <row r="257" spans="1:6" x14ac:dyDescent="0.2">
      <c r="A257" s="3">
        <v>44147</v>
      </c>
      <c r="B257" s="4">
        <v>256</v>
      </c>
      <c r="C257" s="2"/>
      <c r="D257" s="2"/>
      <c r="E257" s="2"/>
      <c r="F257" s="2"/>
    </row>
    <row r="258" spans="1:6" x14ac:dyDescent="0.2">
      <c r="A258" s="3">
        <v>44148</v>
      </c>
      <c r="B258" s="4">
        <v>257</v>
      </c>
      <c r="C258" s="2"/>
      <c r="D258" s="2"/>
      <c r="E258" s="2"/>
      <c r="F258" s="2"/>
    </row>
  </sheetData>
  <mergeCells count="6">
    <mergeCell ref="CC4:CD5"/>
    <mergeCell ref="BR4:BS5"/>
    <mergeCell ref="AP1:AQ1"/>
    <mergeCell ref="AY1:AZ1"/>
    <mergeCell ref="BH1:BI1"/>
    <mergeCell ref="BP1:B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Microsoft Office User</cp:lastModifiedBy>
  <dcterms:created xsi:type="dcterms:W3CDTF">2020-11-08T14:21:04Z</dcterms:created>
  <dcterms:modified xsi:type="dcterms:W3CDTF">2022-02-01T05:01:04Z</dcterms:modified>
  <cp:category>Analytics</cp:category>
</cp:coreProperties>
</file>